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lukanov/Desktop/7 сем/макростат/lab4/"/>
    </mc:Choice>
  </mc:AlternateContent>
  <xr:revisionPtr revIDLastSave="0" documentId="13_ncr:1_{9FF94659-8FD0-E548-86BB-36FA7C817A3A}" xr6:coauthVersionLast="47" xr6:coauthVersionMax="47" xr10:uidLastSave="{00000000-0000-0000-0000-000000000000}"/>
  <bookViews>
    <workbookView xWindow="0" yWindow="0" windowWidth="28800" windowHeight="18000" firstSheet="7" activeTab="15" xr2:uid="{89C89C14-572C-E744-BF0F-CB4181175B89}"/>
  </bookViews>
  <sheets>
    <sheet name="Данные" sheetId="1" r:id="rId1"/>
    <sheet name="Данные для питона" sheetId="18" r:id="rId2"/>
    <sheet name="Лист2" sheetId="2" r:id="rId3"/>
    <sheet name="Разбиение по классам метод Полн" sheetId="3" r:id="rId4"/>
    <sheet name="Разбиение одиночная связь" sheetId="9" r:id="rId5"/>
    <sheet name="Разбиение по классам метод Уорд" sheetId="4" r:id="rId6"/>
    <sheet name="Разбиение взвешенное попарно ср" sheetId="7" r:id="rId7"/>
    <sheet name="Разбиение по методу K-средних" sheetId="12" r:id="rId8"/>
    <sheet name="Сводная таблица" sheetId="14" r:id="rId9"/>
    <sheet name="Summary 1" sheetId="13" r:id="rId10"/>
    <sheet name="Лист1" sheetId="15" r:id="rId11"/>
    <sheet name="Функционалы качества" sheetId="11" r:id="rId12"/>
    <sheet name="Summary" sheetId="16" r:id="rId13"/>
    <sheet name="Summary 3lab" sheetId="20" r:id="rId14"/>
    <sheet name="PCA" sheetId="19" r:id="rId15"/>
    <sheet name="Визуализация ГК" sheetId="22" r:id="rId16"/>
    <sheet name="Визуализация ФА" sheetId="21" r:id="rId17"/>
  </sheets>
  <externalReferences>
    <externalReference r:id="rId18"/>
  </externalReferences>
  <definedNames>
    <definedName name="_xlchart.v1.0" hidden="1">'Визуализация ГК'!$F$14:$F$21</definedName>
    <definedName name="_xlchart.v1.1" hidden="1">'Визуализация ГК'!$F$22:$F$48</definedName>
    <definedName name="_xlchart.v1.10" hidden="1">'Визуализация ГК'!$G$49:$G$76</definedName>
    <definedName name="_xlchart.v1.11" hidden="1">'Визуализация ГК'!$G$5:$G$8</definedName>
    <definedName name="_xlchart.v1.12" hidden="1">'Визуализация ГК'!$G$77:$G$86</definedName>
    <definedName name="_xlchart.v1.13" hidden="1">'Визуализация ГК'!$G$9:$G$13</definedName>
    <definedName name="_xlchart.v1.2" hidden="1">'Визуализация ГК'!$F$2:$F$4</definedName>
    <definedName name="_xlchart.v1.3" hidden="1">'Визуализация ГК'!$F$49:$F$76</definedName>
    <definedName name="_xlchart.v1.4" hidden="1">'Визуализация ГК'!$F$5:$F$8</definedName>
    <definedName name="_xlchart.v1.5" hidden="1">'Визуализация ГК'!$F$77:$F$86</definedName>
    <definedName name="_xlchart.v1.6" hidden="1">'Визуализация ГК'!$F$9:$F$13</definedName>
    <definedName name="_xlchart.v1.7" hidden="1">'Визуализация ГК'!$G$14:$G$21</definedName>
    <definedName name="_xlchart.v1.8" hidden="1">'Визуализация ГК'!$G$22:$G$48</definedName>
    <definedName name="_xlchart.v1.9" hidden="1">'Визуализация ГК'!$G$2:$G$4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0" i="11" l="1"/>
  <c r="T10" i="11"/>
  <c r="Q20" i="11"/>
  <c r="Q10" i="11"/>
  <c r="N20" i="11"/>
  <c r="N10" i="11"/>
  <c r="C87" i="20"/>
  <c r="S87" i="20"/>
  <c r="T87" i="20"/>
  <c r="U87" i="20"/>
  <c r="V87" i="20"/>
  <c r="W87" i="20"/>
  <c r="X87" i="20"/>
  <c r="Y87" i="20"/>
  <c r="Z87" i="20"/>
  <c r="AA87" i="20"/>
  <c r="R87" i="20"/>
  <c r="L86" i="20"/>
  <c r="L85" i="20"/>
  <c r="L84" i="20"/>
  <c r="L83" i="20"/>
  <c r="L82" i="20"/>
  <c r="L81" i="20"/>
  <c r="L80" i="20"/>
  <c r="L79" i="20"/>
  <c r="L78" i="20"/>
  <c r="L77" i="20"/>
  <c r="L76" i="20"/>
  <c r="L75" i="20"/>
  <c r="L74" i="20"/>
  <c r="L73" i="20"/>
  <c r="L72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L2" i="20"/>
  <c r="C87" i="16"/>
  <c r="C21" i="19"/>
  <c r="B18" i="19"/>
  <c r="B17" i="19"/>
  <c r="B16" i="19"/>
  <c r="B15" i="19"/>
  <c r="M11" i="19"/>
  <c r="K11" i="19"/>
  <c r="M10" i="19"/>
  <c r="K10" i="19"/>
  <c r="M9" i="19"/>
  <c r="K9" i="19"/>
  <c r="M8" i="19"/>
  <c r="K8" i="19"/>
  <c r="M7" i="19"/>
  <c r="K7" i="19"/>
  <c r="M6" i="19"/>
  <c r="K6" i="19"/>
  <c r="M5" i="19"/>
  <c r="K5" i="19"/>
  <c r="M4" i="19"/>
  <c r="K4" i="19"/>
  <c r="M3" i="19"/>
  <c r="K3" i="19"/>
  <c r="M2" i="19"/>
  <c r="K2" i="19"/>
  <c r="H2" i="19"/>
  <c r="B2" i="19" s="1"/>
  <c r="D2" i="19"/>
  <c r="C2" i="19"/>
  <c r="K20" i="11"/>
  <c r="H20" i="11"/>
  <c r="AW87" i="16"/>
  <c r="AX87" i="16"/>
  <c r="AY87" i="16"/>
  <c r="AZ87" i="16"/>
  <c r="BA87" i="16"/>
  <c r="AV87" i="16"/>
  <c r="AU87" i="16"/>
  <c r="AT87" i="16"/>
  <c r="AS87" i="16"/>
  <c r="AR87" i="16"/>
  <c r="AB13" i="20" l="1"/>
  <c r="AB2" i="20"/>
  <c r="AB5" i="20"/>
  <c r="AB4" i="20"/>
  <c r="AB81" i="20"/>
  <c r="AB73" i="20"/>
  <c r="AB65" i="20"/>
  <c r="AB57" i="20"/>
  <c r="AB49" i="20"/>
  <c r="AB41" i="20"/>
  <c r="AB33" i="20"/>
  <c r="AB25" i="20"/>
  <c r="AB17" i="20"/>
  <c r="AB9" i="20"/>
  <c r="AB80" i="20"/>
  <c r="AB72" i="20"/>
  <c r="AB64" i="20"/>
  <c r="AB60" i="20"/>
  <c r="AB52" i="20"/>
  <c r="AB44" i="20"/>
  <c r="AB36" i="20"/>
  <c r="AB28" i="20"/>
  <c r="AB24" i="20"/>
  <c r="AB20" i="20"/>
  <c r="AB16" i="20"/>
  <c r="AB8" i="20"/>
  <c r="AB83" i="20"/>
  <c r="AB79" i="20"/>
  <c r="AB75" i="20"/>
  <c r="AB71" i="20"/>
  <c r="AB67" i="20"/>
  <c r="AB63" i="20"/>
  <c r="AB59" i="20"/>
  <c r="AB55" i="20"/>
  <c r="AB51" i="20"/>
  <c r="AB47" i="20"/>
  <c r="AB43" i="20"/>
  <c r="AB39" i="20"/>
  <c r="AB35" i="20"/>
  <c r="AB31" i="20"/>
  <c r="AB27" i="20"/>
  <c r="AB23" i="20"/>
  <c r="AB19" i="20"/>
  <c r="AB15" i="20"/>
  <c r="AB11" i="20"/>
  <c r="AB7" i="20"/>
  <c r="AB3" i="20"/>
  <c r="AB85" i="20"/>
  <c r="AB77" i="20"/>
  <c r="AB69" i="20"/>
  <c r="AB61" i="20"/>
  <c r="AB53" i="20"/>
  <c r="AB45" i="20"/>
  <c r="AB37" i="20"/>
  <c r="AB29" i="20"/>
  <c r="AB21" i="20"/>
  <c r="AB84" i="20"/>
  <c r="AB76" i="20"/>
  <c r="AB68" i="20"/>
  <c r="AB56" i="20"/>
  <c r="AB48" i="20"/>
  <c r="AB40" i="20"/>
  <c r="AB32" i="20"/>
  <c r="AB12" i="20"/>
  <c r="AB86" i="20"/>
  <c r="AB82" i="20"/>
  <c r="AB78" i="20"/>
  <c r="AB74" i="20"/>
  <c r="AB70" i="20"/>
  <c r="AB66" i="20"/>
  <c r="AB62" i="20"/>
  <c r="AB58" i="20"/>
  <c r="AB54" i="20"/>
  <c r="AB50" i="20"/>
  <c r="AB46" i="20"/>
  <c r="AB42" i="20"/>
  <c r="AB38" i="20"/>
  <c r="AB34" i="20"/>
  <c r="AB30" i="20"/>
  <c r="AB26" i="20"/>
  <c r="AB22" i="20"/>
  <c r="AB18" i="20"/>
  <c r="AB14" i="20"/>
  <c r="AB10" i="20"/>
  <c r="AB6" i="20"/>
  <c r="BB13" i="16"/>
  <c r="BB72" i="16"/>
  <c r="BB60" i="16"/>
  <c r="BB48" i="16"/>
  <c r="BB36" i="16"/>
  <c r="BB24" i="16"/>
  <c r="BB12" i="16"/>
  <c r="BB83" i="16"/>
  <c r="BB71" i="16"/>
  <c r="BB11" i="16"/>
  <c r="BB82" i="16"/>
  <c r="BB70" i="16"/>
  <c r="BB58" i="16"/>
  <c r="BB46" i="16"/>
  <c r="BB34" i="16"/>
  <c r="BB22" i="16"/>
  <c r="BB10" i="16"/>
  <c r="BB81" i="16"/>
  <c r="BB69" i="16"/>
  <c r="BB57" i="16"/>
  <c r="BB45" i="16"/>
  <c r="BB33" i="16"/>
  <c r="BB21" i="16"/>
  <c r="BB9" i="16"/>
  <c r="BB80" i="16"/>
  <c r="BB68" i="16"/>
  <c r="BB56" i="16"/>
  <c r="BB44" i="16"/>
  <c r="BB32" i="16"/>
  <c r="BB20" i="16"/>
  <c r="BB8" i="16"/>
  <c r="BB84" i="16"/>
  <c r="BB59" i="16"/>
  <c r="BB79" i="16"/>
  <c r="BB67" i="16"/>
  <c r="BB55" i="16"/>
  <c r="BB43" i="16"/>
  <c r="BB31" i="16"/>
  <c r="BB19" i="16"/>
  <c r="BB7" i="16"/>
  <c r="BB35" i="16"/>
  <c r="BB78" i="16"/>
  <c r="BB66" i="16"/>
  <c r="BB54" i="16"/>
  <c r="BB42" i="16"/>
  <c r="BB30" i="16"/>
  <c r="BB18" i="16"/>
  <c r="BB6" i="16"/>
  <c r="BB47" i="16"/>
  <c r="BB77" i="16"/>
  <c r="BB65" i="16"/>
  <c r="BB53" i="16"/>
  <c r="BB41" i="16"/>
  <c r="BB29" i="16"/>
  <c r="BB17" i="16"/>
  <c r="BB5" i="16"/>
  <c r="BB76" i="16"/>
  <c r="BB64" i="16"/>
  <c r="BB52" i="16"/>
  <c r="BB40" i="16"/>
  <c r="BB28" i="16"/>
  <c r="BB16" i="16"/>
  <c r="BB4" i="16"/>
  <c r="BB23" i="16"/>
  <c r="BB75" i="16"/>
  <c r="BB63" i="16"/>
  <c r="BB51" i="16"/>
  <c r="BB39" i="16"/>
  <c r="BB27" i="16"/>
  <c r="BB15" i="16"/>
  <c r="BB3" i="16"/>
  <c r="BB86" i="16"/>
  <c r="BB74" i="16"/>
  <c r="BB62" i="16"/>
  <c r="BB50" i="16"/>
  <c r="BB38" i="16"/>
  <c r="BB26" i="16"/>
  <c r="BB14" i="16"/>
  <c r="BB2" i="16"/>
  <c r="BB85" i="16"/>
  <c r="BB73" i="16"/>
  <c r="BB61" i="16"/>
  <c r="BB49" i="16"/>
  <c r="BB37" i="16"/>
  <c r="BB25" i="16"/>
  <c r="BB87" i="16" l="1"/>
  <c r="AQ50" i="16"/>
  <c r="AQ48" i="16"/>
  <c r="AQ53" i="16"/>
  <c r="AQ19" i="16"/>
  <c r="AQ51" i="16"/>
  <c r="AQ82" i="16"/>
  <c r="AQ52" i="16"/>
  <c r="AQ62" i="16"/>
  <c r="AQ56" i="16"/>
  <c r="AQ23" i="16"/>
  <c r="AQ14" i="16"/>
  <c r="AQ20" i="16"/>
  <c r="AQ31" i="16"/>
  <c r="AQ47" i="16"/>
  <c r="AQ34" i="16"/>
  <c r="AQ49" i="16"/>
  <c r="AQ74" i="16"/>
  <c r="AQ64" i="16"/>
  <c r="AQ44" i="16"/>
  <c r="AQ27" i="16"/>
  <c r="AQ61" i="16"/>
  <c r="AQ18" i="16"/>
  <c r="AQ54" i="16"/>
  <c r="AQ39" i="16"/>
  <c r="AQ71" i="16"/>
  <c r="AQ37" i="16"/>
  <c r="AQ2" i="16"/>
  <c r="AQ83" i="16"/>
  <c r="AQ4" i="16"/>
  <c r="AQ9" i="16"/>
  <c r="AQ79" i="16"/>
  <c r="AQ69" i="16"/>
  <c r="AQ66" i="16"/>
  <c r="AQ57" i="16"/>
  <c r="AQ58" i="16"/>
  <c r="AQ60" i="16"/>
  <c r="AQ81" i="16"/>
  <c r="AQ55" i="16"/>
  <c r="AQ24" i="16"/>
  <c r="AQ41" i="16"/>
  <c r="AQ77" i="16"/>
  <c r="AQ40" i="16"/>
  <c r="AQ63" i="16"/>
  <c r="AQ5" i="16"/>
  <c r="AQ45" i="16"/>
  <c r="AQ3" i="16"/>
  <c r="AQ29" i="16"/>
  <c r="AQ15" i="16"/>
  <c r="AQ16" i="16"/>
  <c r="AQ26" i="16"/>
  <c r="AQ25" i="16"/>
  <c r="AQ78" i="16"/>
  <c r="AQ11" i="16"/>
  <c r="AQ86" i="16"/>
  <c r="AQ67" i="16"/>
  <c r="AQ70" i="16"/>
  <c r="AQ21" i="16"/>
  <c r="AQ17" i="16"/>
  <c r="AQ30" i="16"/>
  <c r="AQ8" i="16"/>
  <c r="AQ7" i="16"/>
  <c r="AQ75" i="16"/>
  <c r="AQ72" i="16"/>
  <c r="AQ32" i="16"/>
  <c r="AQ10" i="16"/>
  <c r="AQ65" i="16"/>
  <c r="AQ42" i="16"/>
  <c r="AQ43" i="16"/>
  <c r="AQ38" i="16"/>
  <c r="AQ6" i="16"/>
  <c r="AQ46" i="16"/>
  <c r="AQ73" i="16"/>
  <c r="AQ13" i="16"/>
  <c r="AQ68" i="16"/>
  <c r="AQ22" i="16"/>
  <c r="AQ33" i="16"/>
  <c r="AQ84" i="16"/>
  <c r="AQ12" i="16"/>
  <c r="AQ36" i="16"/>
  <c r="AQ35" i="16"/>
  <c r="AQ28" i="16"/>
  <c r="AQ59" i="16"/>
  <c r="AQ80" i="16"/>
  <c r="AQ76" i="16"/>
  <c r="AQ85" i="16"/>
  <c r="AI50" i="16" l="1"/>
  <c r="AI48" i="16"/>
  <c r="AI53" i="16"/>
  <c r="AI19" i="16"/>
  <c r="AI51" i="16"/>
  <c r="AI82" i="16"/>
  <c r="AI52" i="16"/>
  <c r="AI62" i="16"/>
  <c r="AI56" i="16"/>
  <c r="AI23" i="16"/>
  <c r="AI14" i="16"/>
  <c r="AI20" i="16"/>
  <c r="AI31" i="16"/>
  <c r="AI47" i="16"/>
  <c r="AI34" i="16"/>
  <c r="AI49" i="16"/>
  <c r="AI74" i="16"/>
  <c r="AI64" i="16"/>
  <c r="AI44" i="16"/>
  <c r="AI27" i="16"/>
  <c r="AI61" i="16"/>
  <c r="AI18" i="16"/>
  <c r="AI54" i="16"/>
  <c r="AI39" i="16"/>
  <c r="AI71" i="16"/>
  <c r="AI37" i="16"/>
  <c r="AI2" i="16"/>
  <c r="AI83" i="16"/>
  <c r="AI4" i="16"/>
  <c r="AI9" i="16"/>
  <c r="AI79" i="16"/>
  <c r="AI69" i="16"/>
  <c r="AI66" i="16"/>
  <c r="AI57" i="16"/>
  <c r="AI58" i="16"/>
  <c r="AI60" i="16"/>
  <c r="AI81" i="16"/>
  <c r="AI55" i="16"/>
  <c r="AI24" i="16"/>
  <c r="AI41" i="16"/>
  <c r="AI77" i="16"/>
  <c r="AI40" i="16"/>
  <c r="AI63" i="16"/>
  <c r="AI5" i="16"/>
  <c r="AI45" i="16"/>
  <c r="AI3" i="16"/>
  <c r="AI29" i="16"/>
  <c r="AI15" i="16"/>
  <c r="AI16" i="16"/>
  <c r="AI26" i="16"/>
  <c r="AI25" i="16"/>
  <c r="AI78" i="16"/>
  <c r="AI11" i="16"/>
  <c r="AI86" i="16"/>
  <c r="AI67" i="16"/>
  <c r="AI70" i="16"/>
  <c r="AI21" i="16"/>
  <c r="AI17" i="16"/>
  <c r="AI30" i="16"/>
  <c r="AI8" i="16"/>
  <c r="AI7" i="16"/>
  <c r="AI75" i="16"/>
  <c r="AI72" i="16"/>
  <c r="AI32" i="16"/>
  <c r="AI10" i="16"/>
  <c r="AI65" i="16"/>
  <c r="AI42" i="16"/>
  <c r="AI43" i="16"/>
  <c r="AI38" i="16"/>
  <c r="AI6" i="16"/>
  <c r="AI46" i="16"/>
  <c r="AI73" i="16"/>
  <c r="AI13" i="16"/>
  <c r="AI68" i="16"/>
  <c r="AI22" i="16"/>
  <c r="AI33" i="16"/>
  <c r="AI84" i="16"/>
  <c r="AI12" i="16"/>
  <c r="AI36" i="16"/>
  <c r="AI35" i="16"/>
  <c r="AI28" i="16"/>
  <c r="AI59" i="16"/>
  <c r="AI80" i="16"/>
  <c r="AI76" i="16"/>
  <c r="AI85" i="16"/>
  <c r="Y50" i="16"/>
  <c r="Y48" i="16"/>
  <c r="Y53" i="16"/>
  <c r="Y19" i="16"/>
  <c r="Y51" i="16"/>
  <c r="Y82" i="16"/>
  <c r="Y52" i="16"/>
  <c r="Y62" i="16"/>
  <c r="Y56" i="16"/>
  <c r="Y23" i="16"/>
  <c r="Y14" i="16"/>
  <c r="Y20" i="16"/>
  <c r="Y31" i="16"/>
  <c r="Y47" i="16"/>
  <c r="Y34" i="16"/>
  <c r="Y49" i="16"/>
  <c r="Y74" i="16"/>
  <c r="Y64" i="16"/>
  <c r="Y44" i="16"/>
  <c r="Y27" i="16"/>
  <c r="Y61" i="16"/>
  <c r="Y18" i="16"/>
  <c r="Y54" i="16"/>
  <c r="Y39" i="16"/>
  <c r="Y71" i="16"/>
  <c r="Y37" i="16"/>
  <c r="Y2" i="16"/>
  <c r="Y83" i="16"/>
  <c r="Y4" i="16"/>
  <c r="Y9" i="16"/>
  <c r="Y79" i="16"/>
  <c r="Y69" i="16"/>
  <c r="Y66" i="16"/>
  <c r="Y57" i="16"/>
  <c r="Y58" i="16"/>
  <c r="Y60" i="16"/>
  <c r="Y81" i="16"/>
  <c r="Y55" i="16"/>
  <c r="Y24" i="16"/>
  <c r="Y41" i="16"/>
  <c r="Y77" i="16"/>
  <c r="Y40" i="16"/>
  <c r="Y63" i="16"/>
  <c r="Y5" i="16"/>
  <c r="Y45" i="16"/>
  <c r="Y3" i="16"/>
  <c r="Y29" i="16"/>
  <c r="Y15" i="16"/>
  <c r="Y16" i="16"/>
  <c r="Y26" i="16"/>
  <c r="Y25" i="16"/>
  <c r="Y78" i="16"/>
  <c r="Y11" i="16"/>
  <c r="Y86" i="16"/>
  <c r="Y67" i="16"/>
  <c r="Y70" i="16"/>
  <c r="Y21" i="16"/>
  <c r="Y17" i="16"/>
  <c r="Y30" i="16"/>
  <c r="Y8" i="16"/>
  <c r="Y7" i="16"/>
  <c r="Y75" i="16"/>
  <c r="Y72" i="16"/>
  <c r="Y32" i="16"/>
  <c r="Y10" i="16"/>
  <c r="Y65" i="16"/>
  <c r="Y42" i="16"/>
  <c r="Y43" i="16"/>
  <c r="Y38" i="16"/>
  <c r="Y6" i="16"/>
  <c r="Y46" i="16"/>
  <c r="Y73" i="16"/>
  <c r="Y13" i="16"/>
  <c r="Y68" i="16"/>
  <c r="Y22" i="16"/>
  <c r="Y33" i="16"/>
  <c r="Y84" i="16"/>
  <c r="Y12" i="16"/>
  <c r="Y36" i="16"/>
  <c r="Y35" i="16"/>
  <c r="Y28" i="16"/>
  <c r="Y59" i="16"/>
  <c r="Y80" i="16"/>
  <c r="Y76" i="16"/>
  <c r="Y85" i="16"/>
  <c r="Q50" i="16"/>
  <c r="Q48" i="16"/>
  <c r="Q53" i="16"/>
  <c r="Q19" i="16"/>
  <c r="Q51" i="16"/>
  <c r="Q82" i="16"/>
  <c r="Q52" i="16"/>
  <c r="Q62" i="16"/>
  <c r="Q56" i="16"/>
  <c r="Q23" i="16"/>
  <c r="Q14" i="16"/>
  <c r="Q20" i="16"/>
  <c r="Q31" i="16"/>
  <c r="Q47" i="16"/>
  <c r="Q34" i="16"/>
  <c r="Q49" i="16"/>
  <c r="Q74" i="16"/>
  <c r="Q64" i="16"/>
  <c r="Q44" i="16"/>
  <c r="Q27" i="16"/>
  <c r="Q61" i="16"/>
  <c r="Q18" i="16"/>
  <c r="Q54" i="16"/>
  <c r="Q39" i="16"/>
  <c r="Q71" i="16"/>
  <c r="Q37" i="16"/>
  <c r="Q2" i="16"/>
  <c r="Q83" i="16"/>
  <c r="Q4" i="16"/>
  <c r="Q9" i="16"/>
  <c r="Q79" i="16"/>
  <c r="Q69" i="16"/>
  <c r="Q66" i="16"/>
  <c r="Q57" i="16"/>
  <c r="Q58" i="16"/>
  <c r="Q60" i="16"/>
  <c r="Q81" i="16"/>
  <c r="Q55" i="16"/>
  <c r="Q24" i="16"/>
  <c r="Q41" i="16"/>
  <c r="Q77" i="16"/>
  <c r="Q40" i="16"/>
  <c r="Q63" i="16"/>
  <c r="Q5" i="16"/>
  <c r="Q45" i="16"/>
  <c r="Q3" i="16"/>
  <c r="Q29" i="16"/>
  <c r="Q15" i="16"/>
  <c r="Q16" i="16"/>
  <c r="Q26" i="16"/>
  <c r="Q25" i="16"/>
  <c r="Q78" i="16"/>
  <c r="Q11" i="16"/>
  <c r="Q86" i="16"/>
  <c r="Q67" i="16"/>
  <c r="Q70" i="16"/>
  <c r="Q21" i="16"/>
  <c r="Q17" i="16"/>
  <c r="Q30" i="16"/>
  <c r="Q8" i="16"/>
  <c r="Q7" i="16"/>
  <c r="Q75" i="16"/>
  <c r="Q72" i="16"/>
  <c r="Q32" i="16"/>
  <c r="Q10" i="16"/>
  <c r="Q65" i="16"/>
  <c r="Q42" i="16"/>
  <c r="Q43" i="16"/>
  <c r="Q38" i="16"/>
  <c r="Q6" i="16"/>
  <c r="Q46" i="16"/>
  <c r="Q73" i="16"/>
  <c r="Q13" i="16"/>
  <c r="Q68" i="16"/>
  <c r="Q22" i="16"/>
  <c r="Q33" i="16"/>
  <c r="Q84" i="16"/>
  <c r="Q12" i="16"/>
  <c r="Q36" i="16"/>
  <c r="Q35" i="16"/>
  <c r="Q28" i="16"/>
  <c r="Q59" i="16"/>
  <c r="Q80" i="16"/>
  <c r="Q76" i="16"/>
  <c r="Q85" i="16"/>
  <c r="C87" i="15" l="1"/>
  <c r="O87" i="15"/>
  <c r="N87" i="15"/>
  <c r="M87" i="15"/>
  <c r="L87" i="15"/>
  <c r="K87" i="15"/>
  <c r="J87" i="15"/>
  <c r="I87" i="15"/>
  <c r="H87" i="15"/>
  <c r="G87" i="15"/>
  <c r="F87" i="15"/>
  <c r="B87" i="15"/>
  <c r="H10" i="11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B22" i="11"/>
  <c r="E20" i="11"/>
  <c r="B19" i="11"/>
  <c r="E10" i="11"/>
  <c r="B9" i="11"/>
  <c r="P62" i="15" l="1"/>
  <c r="P5" i="15"/>
  <c r="P24" i="15"/>
  <c r="P6" i="15"/>
  <c r="P25" i="15"/>
  <c r="P26" i="15"/>
  <c r="P9" i="15"/>
  <c r="P31" i="15"/>
  <c r="P7" i="15"/>
  <c r="P10" i="15"/>
  <c r="P34" i="15"/>
  <c r="P12" i="15"/>
  <c r="P43" i="15"/>
  <c r="P13" i="15"/>
  <c r="P46" i="15"/>
  <c r="P50" i="15"/>
  <c r="P18" i="15"/>
  <c r="P74" i="15"/>
  <c r="P19" i="15"/>
  <c r="P21" i="15"/>
  <c r="P14" i="15"/>
  <c r="P2" i="15"/>
  <c r="P22" i="15"/>
  <c r="P38" i="15"/>
  <c r="P85" i="15"/>
  <c r="P77" i="15"/>
  <c r="P78" i="15"/>
  <c r="P54" i="15"/>
  <c r="P67" i="15"/>
  <c r="P79" i="15"/>
  <c r="P55" i="15"/>
  <c r="P8" i="15"/>
  <c r="P20" i="15"/>
  <c r="P32" i="15"/>
  <c r="P44" i="15"/>
  <c r="P56" i="15"/>
  <c r="P68" i="15"/>
  <c r="P80" i="15"/>
  <c r="P33" i="15"/>
  <c r="P45" i="15"/>
  <c r="P57" i="15"/>
  <c r="P69" i="15"/>
  <c r="P81" i="15"/>
  <c r="P82" i="15"/>
  <c r="P58" i="15"/>
  <c r="P70" i="15"/>
  <c r="P11" i="15"/>
  <c r="P23" i="15"/>
  <c r="P35" i="15"/>
  <c r="P47" i="15"/>
  <c r="P59" i="15"/>
  <c r="P71" i="15"/>
  <c r="P83" i="15"/>
  <c r="P36" i="15"/>
  <c r="P48" i="15"/>
  <c r="P60" i="15"/>
  <c r="P72" i="15"/>
  <c r="P84" i="15"/>
  <c r="P37" i="15"/>
  <c r="P49" i="15"/>
  <c r="P61" i="15"/>
  <c r="P73" i="15"/>
  <c r="P15" i="15"/>
  <c r="P27" i="15"/>
  <c r="P39" i="15"/>
  <c r="P51" i="15"/>
  <c r="P63" i="15"/>
  <c r="P75" i="15"/>
  <c r="P86" i="15"/>
  <c r="P3" i="15"/>
  <c r="P4" i="15"/>
  <c r="P16" i="15"/>
  <c r="P28" i="15"/>
  <c r="P40" i="15"/>
  <c r="P52" i="15"/>
  <c r="P64" i="15"/>
  <c r="P76" i="15"/>
  <c r="P17" i="15"/>
  <c r="P29" i="15"/>
  <c r="P41" i="15"/>
  <c r="P53" i="15"/>
  <c r="P65" i="15"/>
  <c r="P30" i="15"/>
  <c r="P42" i="15"/>
  <c r="P66" i="15"/>
  <c r="Q31" i="13"/>
  <c r="Q9" i="13"/>
  <c r="Q18" i="13"/>
  <c r="Q57" i="13"/>
  <c r="Q11" i="13"/>
  <c r="Q36" i="13"/>
  <c r="Q29" i="13"/>
  <c r="Q2" i="13"/>
  <c r="Q72" i="13"/>
  <c r="Q68" i="13"/>
  <c r="Q70" i="13"/>
  <c r="Q14" i="13"/>
  <c r="Q60" i="13"/>
  <c r="Q51" i="13"/>
  <c r="Q75" i="13"/>
  <c r="Q23" i="13"/>
  <c r="Q12" i="13"/>
  <c r="Q66" i="13"/>
  <c r="Q71" i="13"/>
  <c r="Q86" i="13"/>
  <c r="Q40" i="13"/>
  <c r="Q38" i="13"/>
  <c r="Q73" i="13"/>
  <c r="Q33" i="13"/>
  <c r="Q67" i="13"/>
  <c r="Q22" i="13"/>
  <c r="Q25" i="13"/>
  <c r="Q4" i="13"/>
  <c r="Q17" i="13"/>
  <c r="Q43" i="13"/>
  <c r="Q37" i="13"/>
  <c r="Q27" i="13"/>
  <c r="Q77" i="13"/>
  <c r="Q47" i="13"/>
  <c r="Q52" i="13"/>
  <c r="Q58" i="13"/>
  <c r="Q59" i="13"/>
  <c r="Q76" i="13"/>
  <c r="Q28" i="13"/>
  <c r="Q42" i="13"/>
  <c r="Q55" i="13"/>
  <c r="Q53" i="13"/>
  <c r="Q24" i="13"/>
  <c r="Q79" i="13"/>
  <c r="Q82" i="13"/>
  <c r="Q85" i="13"/>
  <c r="Q64" i="13"/>
  <c r="Q74" i="13"/>
  <c r="Q19" i="13"/>
  <c r="Q50" i="13"/>
  <c r="Q6" i="13"/>
  <c r="Q10" i="13"/>
  <c r="Q3" i="13"/>
  <c r="Q20" i="13"/>
  <c r="Q39" i="13"/>
  <c r="Q78" i="13"/>
  <c r="Q65" i="13"/>
  <c r="Q84" i="13"/>
  <c r="Q49" i="13"/>
  <c r="Q13" i="13"/>
  <c r="Q44" i="13"/>
  <c r="Q80" i="13"/>
  <c r="Q61" i="13"/>
  <c r="Q26" i="13"/>
  <c r="Q32" i="13"/>
  <c r="Q30" i="13"/>
  <c r="Q63" i="13"/>
  <c r="Q34" i="13"/>
  <c r="Q56" i="13"/>
  <c r="Q41" i="13"/>
  <c r="Q81" i="13"/>
  <c r="Q46" i="13"/>
  <c r="Q8" i="13"/>
  <c r="Q16" i="13"/>
  <c r="Q69" i="13"/>
  <c r="Q35" i="13"/>
  <c r="Q83" i="13"/>
  <c r="Q15" i="13"/>
  <c r="Q21" i="13"/>
  <c r="Q7" i="13"/>
  <c r="Q5" i="13"/>
  <c r="Q48" i="13"/>
  <c r="Q54" i="13"/>
  <c r="Q62" i="13"/>
  <c r="Q45" i="13"/>
  <c r="P87" i="15" l="1"/>
  <c r="Q87" i="13"/>
</calcChain>
</file>

<file path=xl/sharedStrings.xml><?xml version="1.0" encoding="utf-8"?>
<sst xmlns="http://schemas.openxmlformats.org/spreadsheetml/2006/main" count="1287" uniqueCount="306">
  <si>
    <t>Субъект Российской Федерации</t>
  </si>
  <si>
    <t>Алтайский край</t>
  </si>
  <si>
    <t>Амурская область</t>
  </si>
  <si>
    <t>Архангельская область</t>
  </si>
  <si>
    <t>Астраханская область</t>
  </si>
  <si>
    <t>Белгородская область</t>
  </si>
  <si>
    <t>Брянская область</t>
  </si>
  <si>
    <t>Владимирская область</t>
  </si>
  <si>
    <t>Волгоградская область</t>
  </si>
  <si>
    <t>Вологодская область</t>
  </si>
  <si>
    <t>Воронежская область</t>
  </si>
  <si>
    <t>г. Москва</t>
  </si>
  <si>
    <t>г. Санкт-Петербург</t>
  </si>
  <si>
    <t>г. Севастополь</t>
  </si>
  <si>
    <t>Еврейская автономная область</t>
  </si>
  <si>
    <t>Забайкальский край</t>
  </si>
  <si>
    <t>Ивановская область</t>
  </si>
  <si>
    <t>Иркутская область</t>
  </si>
  <si>
    <t>Кабардино-Балкарская 
Республика</t>
  </si>
  <si>
    <t>Калининградская область</t>
  </si>
  <si>
    <t>Калужская область</t>
  </si>
  <si>
    <t>Камчатский край</t>
  </si>
  <si>
    <t>Карачаево-Черкесская Рес-публика</t>
  </si>
  <si>
    <t>Кемеровская область</t>
  </si>
  <si>
    <t>Кировская область</t>
  </si>
  <si>
    <t>Костромская область</t>
  </si>
  <si>
    <t>Краснодарский край</t>
  </si>
  <si>
    <t>Красноярский край</t>
  </si>
  <si>
    <t>Курганская область</t>
  </si>
  <si>
    <t>Курская область</t>
  </si>
  <si>
    <t>Ленинградская область</t>
  </si>
  <si>
    <t>Липецкая область</t>
  </si>
  <si>
    <t>Магаданская область</t>
  </si>
  <si>
    <t>Московская область</t>
  </si>
  <si>
    <t>Мурманская область</t>
  </si>
  <si>
    <t>Ненецкий автономный округ</t>
  </si>
  <si>
    <t xml:space="preserve">Нижегородская область </t>
  </si>
  <si>
    <t>Новгородская область</t>
  </si>
  <si>
    <t xml:space="preserve">Новосибирская область </t>
  </si>
  <si>
    <t>Омская область</t>
  </si>
  <si>
    <t>Оренбургская область</t>
  </si>
  <si>
    <t>Орловская область</t>
  </si>
  <si>
    <t>Пензенская область</t>
  </si>
  <si>
    <t>Пермский край</t>
  </si>
  <si>
    <t>Приморский край</t>
  </si>
  <si>
    <t>Псковская область</t>
  </si>
  <si>
    <t>Республика Адыгея</t>
  </si>
  <si>
    <t>Республика Алтай</t>
  </si>
  <si>
    <t>Республика Башкортостан</t>
  </si>
  <si>
    <t>Республика Бурятия</t>
  </si>
  <si>
    <t>Республика Дагестан</t>
  </si>
  <si>
    <t xml:space="preserve">Республика Ингушетия </t>
  </si>
  <si>
    <t>Республика Калмыкия</t>
  </si>
  <si>
    <t>Республика Карелия</t>
  </si>
  <si>
    <t>Республика Коми</t>
  </si>
  <si>
    <t>Республика Крым</t>
  </si>
  <si>
    <t>Республика Марий Эл</t>
  </si>
  <si>
    <t>Республика Мордовия</t>
  </si>
  <si>
    <t>Республика Саха (Якутия)</t>
  </si>
  <si>
    <t>Республика Северная 
Осетия – Алания</t>
  </si>
  <si>
    <t>Республика Татарстан</t>
  </si>
  <si>
    <t>Республика Тыва</t>
  </si>
  <si>
    <t>Республика Хакасия</t>
  </si>
  <si>
    <t>Ростовская область</t>
  </si>
  <si>
    <t>Рязанская область</t>
  </si>
  <si>
    <t>Самарская область</t>
  </si>
  <si>
    <t>Саратовская область</t>
  </si>
  <si>
    <t>Сахалинская область</t>
  </si>
  <si>
    <t xml:space="preserve">Свердловская область </t>
  </si>
  <si>
    <t>Смоленская область</t>
  </si>
  <si>
    <t>Ставропольский край</t>
  </si>
  <si>
    <t>Тамбовская область</t>
  </si>
  <si>
    <t>Тверская область</t>
  </si>
  <si>
    <t>Томская область</t>
  </si>
  <si>
    <t>Тульская область</t>
  </si>
  <si>
    <t>Тюменская область</t>
  </si>
  <si>
    <t>Удмуртская Республика</t>
  </si>
  <si>
    <t>Ульяновская область</t>
  </si>
  <si>
    <t xml:space="preserve">Хабаровский край </t>
  </si>
  <si>
    <t>Ханты-Мансийский автоном-ный округ – Югра</t>
  </si>
  <si>
    <t>Челябинская область</t>
  </si>
  <si>
    <t xml:space="preserve">Чеченская Республика </t>
  </si>
  <si>
    <t>Чувашская Республика</t>
  </si>
  <si>
    <t>Чукотский автономный округ</t>
  </si>
  <si>
    <t>Ямало-Ненецкий автономный 
округ</t>
  </si>
  <si>
    <t>Ярославская область</t>
  </si>
  <si>
    <t>ОБЩИЕ КОЭФФИЦИЕНТЫ СМЕРТНОСТИ
(число умерших на 1000 человек населения)</t>
  </si>
  <si>
    <t>СРЕДНЕДУШЕВЫЕ ДЕНЕЖНЫЕ ДОХОДЫ НАСЕЛЕНИЯ
(в месяц; рублей)</t>
  </si>
  <si>
    <t>ОБЩАЯ ПЛОЩАДЬ ЖИЛЫХ ПОМЕЩЕНИЙ, ПРИХОДЯЩАЯСЯ В СРЕДНЕМ НА ОДНОГО ЖИТЕЛЯ
(на конец года; квадратных метров)</t>
  </si>
  <si>
    <t>Уровень занятости для людей в возрасте 15-72 лет(процентов)</t>
  </si>
  <si>
    <t xml:space="preserve"> КОЭФФИЦИЕНТЫ МИГРАЦИОННОГО ПРИРОСТА на 10 000 человек населения</t>
  </si>
  <si>
    <t>Зарегистрировано преступлений, связанных с незаконным оборотом наркотиков, на 1000 населения</t>
  </si>
  <si>
    <t>Зарегистрировано преступлений экономической направленности на 1000 человек</t>
  </si>
  <si>
    <t>ЧИСЛО ПРЕДПРИЯТИЙ И ОРГАНИЗАЦИЙ
(на конец года) на 1000 человек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</si>
  <si>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</si>
  <si>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</si>
  <si>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</si>
  <si>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</si>
  <si>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</si>
  <si>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</si>
  <si>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</si>
  <si>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</si>
  <si>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</si>
  <si>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</si>
  <si>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Республика Ингушетия</t>
  </si>
  <si>
    <t>Чеченская Республика</t>
  </si>
  <si>
    <t>Нижегородская область</t>
  </si>
  <si>
    <t>Новосибирская область</t>
  </si>
  <si>
    <t>Свердловская область</t>
  </si>
  <si>
    <t>Хабаровский край</t>
  </si>
  <si>
    <t>Ямало-Ненецкий автономный округ</t>
  </si>
  <si>
    <t>Ханты-Мансийский автономный округ – Югра</t>
  </si>
  <si>
    <t>Республика Северная Осетия – Алания</t>
  </si>
  <si>
    <t>Расстояния</t>
  </si>
  <si>
    <t>Общий итог</t>
  </si>
  <si>
    <t>Среднее по полю X1</t>
  </si>
  <si>
    <t>Среднее по полю X2</t>
  </si>
  <si>
    <t>Среднее по полю X3</t>
  </si>
  <si>
    <t>Среднее по полю X4</t>
  </si>
  <si>
    <t>Полная связь</t>
  </si>
  <si>
    <t>РАСХОДЫ НА ОХРАНУ ОКРУЖАЮЩЕЙ СРЕДЫ(млн руб) на 1000 чел</t>
  </si>
  <si>
    <t>ВЫБРОСЫ ЗАГРЯЗНЯЮЩИХ ВЕЩЕСТВ В АТМОСФЕРНЫЙ ВОЗДУХ, 
ОТХОДЯЩИХ ОТ СТАЦИОНАРНЫХ ИСТОЧНИКОВ
(тысяч тонн)</t>
  </si>
  <si>
    <t xml:space="preserve"> </t>
  </si>
  <si>
    <t>Cluster Membership</t>
  </si>
  <si>
    <r>
      <rPr>
        <sz val="10"/>
        <color indexed="8"/>
        <rFont val="Arial"/>
        <family val="2"/>
        <charset val="204"/>
      </rPr>
      <t>Cluster Membership (lab1_2 in lab1_2)
Linkage distance = 7,34414
Complete Linkage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</si>
  <si>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5,85933
Weighted pair-group average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</si>
  <si>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10,9696
Ward`s method
Euclidean distances</t>
    </r>
  </si>
  <si>
    <r>
      <rPr>
        <sz val="10"/>
        <color indexed="8"/>
        <rFont val="Arial"/>
        <family val="2"/>
        <charset val="204"/>
      </rPr>
      <t>Cluster Membership (lab1_2 in lab1_2)
Linkage distance = 3,78414
Single Linkage
Euclidean distances</t>
    </r>
  </si>
  <si>
    <t>Одиночная связь</t>
  </si>
  <si>
    <t>Взвешенное попарное среднее</t>
  </si>
  <si>
    <t>Метод Уорда</t>
  </si>
  <si>
    <t xml:space="preserve">Название субъекта РФ </t>
  </si>
  <si>
    <t>Названия столбцов</t>
  </si>
  <si>
    <t>Значения</t>
  </si>
  <si>
    <t>Среднее по полю X5</t>
  </si>
  <si>
    <t>Среднее по полю X6</t>
  </si>
  <si>
    <t>Среднее по полю X7</t>
  </si>
  <si>
    <t>Среднее по полю X8</t>
  </si>
  <si>
    <t>Среднее по полю X9</t>
  </si>
  <si>
    <t>Среднее по полю X10</t>
  </si>
  <si>
    <t>Between</t>
  </si>
  <si>
    <t>df</t>
  </si>
  <si>
    <t>Within</t>
  </si>
  <si>
    <t xml:space="preserve"> Variable</t>
  </si>
  <si>
    <t>Analysis of Variance (lab1_2 in lab1_2)</t>
  </si>
  <si>
    <t>F</t>
  </si>
  <si>
    <t>signif.</t>
  </si>
  <si>
    <t>Расчет функционала качества</t>
  </si>
  <si>
    <t>Сумма</t>
  </si>
  <si>
    <t>Метод К-средних</t>
  </si>
  <si>
    <t>Дисперсионный анализ метода К-средних</t>
  </si>
  <si>
    <t>г. Севастополь      </t>
  </si>
  <si>
    <t>Московская область  </t>
  </si>
  <si>
    <t>Республика Адыгея   </t>
  </si>
  <si>
    <t>Республика Алтай    </t>
  </si>
  <si>
    <t>Республика Бурятия  </t>
  </si>
  <si>
    <t>Республика Дагестан </t>
  </si>
  <si>
    <t>Республика Калмыкия </t>
  </si>
  <si>
    <t>Республика Крым     </t>
  </si>
  <si>
    <t>Республика Тыва     </t>
  </si>
  <si>
    <t>Алтайский край      </t>
  </si>
  <si>
    <t>Иркутская область   </t>
  </si>
  <si>
    <t>Краснодарский край  </t>
  </si>
  <si>
    <t>Пермский край       </t>
  </si>
  <si>
    <t>Республика Карелия  </t>
  </si>
  <si>
    <t>Республика Марий Эл </t>
  </si>
  <si>
    <t>Республика Мордовия </t>
  </si>
  <si>
    <t>Ростовская область  </t>
  </si>
  <si>
    <t>Самарская область   </t>
  </si>
  <si>
    <t>Ставропольский край </t>
  </si>
  <si>
    <t>Томская область     </t>
  </si>
  <si>
    <t>Хабаровский край    </t>
  </si>
  <si>
    <t>Амурская область    </t>
  </si>
  <si>
    <t>Забайкальский край  </t>
  </si>
  <si>
    <t>Кемеровская область </t>
  </si>
  <si>
    <t>Курганская область  </t>
  </si>
  <si>
    <t>Омская область      </t>
  </si>
  <si>
    <t>Приморский край     </t>
  </si>
  <si>
    <t>Республика Коми     </t>
  </si>
  <si>
    <t>Республика Хакасия  </t>
  </si>
  <si>
    <t>Челябинская область </t>
  </si>
  <si>
    <t>Брянская область    </t>
  </si>
  <si>
    <t>Вологодская область </t>
  </si>
  <si>
    <t>Воронежская область </t>
  </si>
  <si>
    <t>Ивановская область  </t>
  </si>
  <si>
    <t>Калужская область   </t>
  </si>
  <si>
    <t>Кировская область   </t>
  </si>
  <si>
    <t>Костромская область </t>
  </si>
  <si>
    <t>Курская область     </t>
  </si>
  <si>
    <t>Липецкая область    </t>
  </si>
  <si>
    <t>Орловская область   </t>
  </si>
  <si>
    <t>Пензенская область  </t>
  </si>
  <si>
    <t>Псковская область   </t>
  </si>
  <si>
    <t>Рязанская область   </t>
  </si>
  <si>
    <t>Саратовская область </t>
  </si>
  <si>
    <t>Смоленская область  </t>
  </si>
  <si>
    <t>Тамбовская область  </t>
  </si>
  <si>
    <t>Тверская область    </t>
  </si>
  <si>
    <t>Тульская область    </t>
  </si>
  <si>
    <t>Ульяновская область </t>
  </si>
  <si>
    <t>Ярославская область </t>
  </si>
  <si>
    <t>г. Москва           </t>
  </si>
  <si>
    <t>г. Санкт-Петербург  </t>
  </si>
  <si>
    <t>Камчатский край     </t>
  </si>
  <si>
    <t>Магаданская область </t>
  </si>
  <si>
    <t>Сахалинская область </t>
  </si>
  <si>
    <t>Красноярский край   </t>
  </si>
  <si>
    <t>Мурманская область  </t>
  </si>
  <si>
    <t>Тюменская область   </t>
  </si>
  <si>
    <t>Кабардино-Балкарская Республика </t>
  </si>
  <si>
    <t>K-средних</t>
  </si>
  <si>
    <t>К-средних</t>
  </si>
  <si>
    <t>Обучающая выборка</t>
  </si>
  <si>
    <t>Дискр ан</t>
  </si>
  <si>
    <t>Пошаговое вкл 6шаг</t>
  </si>
  <si>
    <t>Дискриминантный анализ</t>
  </si>
  <si>
    <t>Квадрат расстояния Махалонобиса 1</t>
  </si>
  <si>
    <t>Квадрат расстояния Махалонобиса 2</t>
  </si>
  <si>
    <t>Квадрат расстояния Махалонобиса 3</t>
  </si>
  <si>
    <t>Квадрат расстояния Махалонобиса 4</t>
  </si>
  <si>
    <t>Квадрат расстояния Махалонобиса 5</t>
  </si>
  <si>
    <t>Квадрат расстояния Махалонобиса 6</t>
  </si>
  <si>
    <t>Класс
 по Махалонобису</t>
  </si>
  <si>
    <t>Квадрат расстояния Махалонобиса 7</t>
  </si>
  <si>
    <t>Апостериорная вероятность 1</t>
  </si>
  <si>
    <t>Апостериорная вероятность 2</t>
  </si>
  <si>
    <t>Апостериорная вероятность 3</t>
  </si>
  <si>
    <t>Апостериорная вероятность 4</t>
  </si>
  <si>
    <t>Апостериорная вероятность 5</t>
  </si>
  <si>
    <t>Апостериорная вероятность 6</t>
  </si>
  <si>
    <t>Апостериорная вероятность 7</t>
  </si>
  <si>
    <t>Класс по апостериорной вероятности</t>
  </si>
  <si>
    <t>Класс по 
дискр анализу
 с вкл</t>
  </si>
  <si>
    <t>Квадрат
 расстояния 
Махалонобиса
 с вкл 1</t>
  </si>
  <si>
    <t>Квадрат
 расстояния 
Махалонобиса
 с вкл 2</t>
  </si>
  <si>
    <t>Квадрат
 расстояния 
Махалонобиса
 с вкл 3</t>
  </si>
  <si>
    <t>Квадрат
 расстояния 
Махалонобиса
 с вкл 4</t>
  </si>
  <si>
    <t>Квадрат
 расстояния 
Махалонобиса
 с вкл 5</t>
  </si>
  <si>
    <t>Квадрат
 расстояния 
Махалонобиса
 с вкл 6</t>
  </si>
  <si>
    <t>Квадрат
 расстояния 
Махалонобиса
 с вкл 7</t>
  </si>
  <si>
    <t>Класс по Махалонобису с вкл</t>
  </si>
  <si>
    <t>Апостериорная 
вероятность 
с вкл 1</t>
  </si>
  <si>
    <t>Апостериорная 
вероятность 
с вкл 2</t>
  </si>
  <si>
    <t>Апостериорная 
вероятность 
с вкл 3</t>
  </si>
  <si>
    <t>Апостериорная 
вероятность 
с вкл 4</t>
  </si>
  <si>
    <t>Апостериорная 
вероятность 
с вкл 5</t>
  </si>
  <si>
    <t>Апостериорная 
вероятность 
с вкл 6</t>
  </si>
  <si>
    <t>Апостериорная 
вероятность 
с вкл 7</t>
  </si>
  <si>
    <t>Класс по апостериорной вероятности с вкл</t>
  </si>
  <si>
    <t>Класс по дискриминантному анализу</t>
  </si>
  <si>
    <t>Дискриминантный анализ с включением</t>
  </si>
  <si>
    <t>Eigenvalue</t>
  </si>
  <si>
    <t>Hi2набл</t>
  </si>
  <si>
    <t>Hi2крит1</t>
  </si>
  <si>
    <t>Hi2крит2</t>
  </si>
  <si>
    <t>alpha</t>
  </si>
  <si>
    <t>k</t>
  </si>
  <si>
    <t>n</t>
  </si>
  <si>
    <t>det(R) =</t>
  </si>
  <si>
    <t>Предел 1</t>
  </si>
  <si>
    <t>Собственные числа</t>
  </si>
  <si>
    <t>Предел 2</t>
  </si>
  <si>
    <t>Оценка информативности</t>
  </si>
  <si>
    <t xml:space="preserve">I_1(z(x)) = </t>
  </si>
  <si>
    <t xml:space="preserve">I_2(z(x)) = </t>
  </si>
  <si>
    <t xml:space="preserve">I_3(z(x)) = </t>
  </si>
  <si>
    <t xml:space="preserve">I_4(z(x)) = </t>
  </si>
  <si>
    <t xml:space="preserve">Критерий Кайзера = </t>
  </si>
  <si>
    <t>МГК Уорд</t>
  </si>
  <si>
    <t xml:space="preserve">МГК K-средних </t>
  </si>
  <si>
    <t>МГК Уорд Python</t>
  </si>
  <si>
    <t>МГК K-средних Python</t>
  </si>
  <si>
    <t>МГК К-средних</t>
  </si>
  <si>
    <t>МГК К-средних Python</t>
  </si>
  <si>
    <t> ФА Уорд</t>
  </si>
  <si>
    <t>ФА УОРД</t>
  </si>
  <si>
    <t>ФА К-средних</t>
  </si>
  <si>
    <t>МГФ1</t>
  </si>
  <si>
    <t>МГФ2</t>
  </si>
  <si>
    <t>Уорд старый</t>
  </si>
  <si>
    <t>kmeans_old</t>
  </si>
  <si>
    <t>ward_new</t>
  </si>
  <si>
    <t>kmeans_new</t>
  </si>
  <si>
    <t>ФА Фактор 1</t>
  </si>
  <si>
    <t>ФА Фактор 2</t>
  </si>
  <si>
    <t> ФА Уорд Python</t>
  </si>
  <si>
    <t>ФА K-средних Python</t>
  </si>
  <si>
    <t xml:space="preserve">ФА K-средних </t>
  </si>
  <si>
    <t>компонента 2</t>
  </si>
  <si>
    <t>компонента 3</t>
  </si>
  <si>
    <t>компонента 1</t>
  </si>
  <si>
    <t>-0,72808</t>
  </si>
  <si>
    <t>0,13294</t>
  </si>
  <si>
    <t>-0,20581</t>
  </si>
  <si>
    <t>МГК компонента 1</t>
  </si>
  <si>
    <t>МГК компонента 3</t>
  </si>
  <si>
    <t>МГК компонента 2</t>
  </si>
  <si>
    <t>Компонента 1</t>
  </si>
  <si>
    <t>Компонента 3</t>
  </si>
  <si>
    <t>К-средних старый</t>
  </si>
  <si>
    <t>Уорд новый</t>
  </si>
  <si>
    <t>К-средних новый</t>
  </si>
  <si>
    <t>Factor_1</t>
  </si>
  <si>
    <t>Factor_2</t>
  </si>
  <si>
    <t>Factor_3</t>
  </si>
  <si>
    <t>ward_old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</si>
</sst>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"/>
    <numFmt numFmtId="166" formatCode="_(* #,##0_);_(* \(#,##0\);_(* &quot;-&quot;_);_(@_)"/>
    <numFmt numFmtId="167" formatCode="0.000"/>
    <numFmt numFmtId="168" formatCode="0.0000"/>
    <numFmt numFmtId="169" formatCode="_(* #,##0.00_);_(* \(#,##0.00\);_(* &quot;-&quot;??_);_(@_)"/>
  </numFmts>
  <fonts count="20" x14ac:knownFonts="1"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</font>
    <font>
      <sz val="10"/>
      <color theme="1"/>
      <name val="Helvetica"/>
      <family val="2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2"/>
      <color rgb="FFFF0000"/>
      <name val="Calibri"/>
      <family val="2"/>
      <charset val="204"/>
      <scheme val="minor"/>
    </font>
    <font>
      <sz val="10"/>
      <color indexed="8"/>
      <name val="Arial"/>
      <family val="2"/>
    </font>
    <font>
      <sz val="12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C5E0B3"/>
      </patternFill>
    </fill>
    <fill>
      <patternFill patternType="solid">
        <fgColor theme="0" tint="-0.14999847407452621"/>
        <bgColor theme="0" tint="-0.14999847407452621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4"/>
      </top>
      <bottom style="thin">
        <color theme="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0" borderId="0"/>
    <xf numFmtId="0" fontId="10" fillId="0" borderId="0"/>
    <xf numFmtId="169" fontId="10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123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1" xfId="0" applyFont="1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wrapText="1"/>
    </xf>
    <xf numFmtId="0" fontId="7" fillId="3" borderId="0" xfId="0" applyFont="1" applyFill="1" applyAlignment="1">
      <alignment horizontal="center" wrapText="1"/>
    </xf>
    <xf numFmtId="0" fontId="1" fillId="4" borderId="1" xfId="1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1" fillId="0" borderId="0" xfId="2" applyNumberFormat="1" applyFont="1" applyAlignment="1">
      <alignment horizontal="center" vertical="top" wrapText="1"/>
    </xf>
    <xf numFmtId="0" fontId="11" fillId="0" borderId="0" xfId="2" applyNumberFormat="1" applyFont="1" applyAlignment="1">
      <alignment horizontal="left" vertical="center"/>
    </xf>
    <xf numFmtId="0" fontId="11" fillId="0" borderId="0" xfId="2" applyNumberFormat="1" applyFont="1" applyAlignment="1">
      <alignment horizontal="right" vertical="center"/>
    </xf>
    <xf numFmtId="0" fontId="11" fillId="0" borderId="0" xfId="3" applyNumberFormat="1" applyFont="1" applyAlignment="1">
      <alignment horizontal="center" vertical="top" wrapText="1"/>
    </xf>
    <xf numFmtId="0" fontId="11" fillId="0" borderId="0" xfId="3" applyNumberFormat="1" applyFont="1" applyAlignment="1">
      <alignment horizontal="left" vertical="center"/>
    </xf>
    <xf numFmtId="0" fontId="11" fillId="0" borderId="0" xfId="3" applyNumberFormat="1" applyFont="1" applyAlignment="1">
      <alignment horizontal="right" vertical="center"/>
    </xf>
    <xf numFmtId="0" fontId="11" fillId="0" borderId="0" xfId="4" applyNumberFormat="1" applyFont="1" applyAlignment="1">
      <alignment horizontal="center" vertical="top" wrapText="1"/>
    </xf>
    <xf numFmtId="0" fontId="11" fillId="0" borderId="0" xfId="4" applyNumberFormat="1" applyFont="1" applyAlignment="1">
      <alignment horizontal="left" vertical="center"/>
    </xf>
    <xf numFmtId="0" fontId="11" fillId="0" borderId="0" xfId="4" applyNumberFormat="1" applyFont="1" applyAlignment="1">
      <alignment horizontal="right" vertical="center"/>
    </xf>
    <xf numFmtId="0" fontId="11" fillId="0" borderId="0" xfId="5" applyNumberFormat="1" applyFont="1" applyAlignment="1">
      <alignment horizontal="left" vertical="top"/>
    </xf>
    <xf numFmtId="0" fontId="11" fillId="0" borderId="0" xfId="5" applyNumberFormat="1" applyFont="1" applyAlignment="1">
      <alignment horizontal="center" vertical="top" wrapText="1"/>
    </xf>
    <xf numFmtId="0" fontId="11" fillId="0" borderId="0" xfId="5" applyNumberFormat="1" applyFont="1" applyAlignment="1">
      <alignment horizontal="left" vertical="center"/>
    </xf>
    <xf numFmtId="0" fontId="11" fillId="0" borderId="0" xfId="5" applyNumberFormat="1" applyFont="1" applyAlignment="1">
      <alignment horizontal="right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11" fillId="0" borderId="2" xfId="6" applyNumberFormat="1" applyFont="1" applyBorder="1" applyAlignment="1">
      <alignment horizontal="center" vertical="top" wrapText="1"/>
    </xf>
    <xf numFmtId="0" fontId="11" fillId="0" borderId="2" xfId="6" applyNumberFormat="1" applyFont="1" applyBorder="1" applyAlignment="1">
      <alignment horizontal="left" vertical="center"/>
    </xf>
    <xf numFmtId="164" fontId="11" fillId="0" borderId="2" xfId="6" applyNumberFormat="1" applyFont="1" applyBorder="1" applyAlignment="1">
      <alignment horizontal="right" vertical="center"/>
    </xf>
    <xf numFmtId="1" fontId="11" fillId="0" borderId="2" xfId="6" applyNumberFormat="1" applyFont="1" applyBorder="1" applyAlignment="1">
      <alignment horizontal="right" vertical="center"/>
    </xf>
    <xf numFmtId="165" fontId="11" fillId="0" borderId="2" xfId="6" applyNumberFormat="1" applyFont="1" applyBorder="1" applyAlignment="1">
      <alignment horizontal="right" vertical="center"/>
    </xf>
    <xf numFmtId="0" fontId="11" fillId="0" borderId="0" xfId="6" applyNumberFormat="1" applyFont="1" applyFill="1" applyBorder="1" applyAlignment="1">
      <alignment horizontal="left" vertical="center"/>
    </xf>
    <xf numFmtId="0" fontId="11" fillId="0" borderId="2" xfId="6" applyNumberFormat="1" applyFont="1" applyFill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right"/>
    </xf>
    <xf numFmtId="0" fontId="12" fillId="0" borderId="2" xfId="0" applyFont="1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13" fillId="0" borderId="2" xfId="0" applyFont="1" applyBorder="1"/>
    <xf numFmtId="164" fontId="13" fillId="0" borderId="2" xfId="0" applyNumberFormat="1" applyFont="1" applyBorder="1"/>
    <xf numFmtId="0" fontId="11" fillId="5" borderId="0" xfId="2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 applyProtection="1">
      <alignment horizontal="right" vertical="center"/>
    </xf>
    <xf numFmtId="0" fontId="11" fillId="5" borderId="0" xfId="3" applyNumberFormat="1" applyFont="1" applyFill="1" applyBorder="1" applyAlignment="1" applyProtection="1">
      <alignment horizontal="right" vertical="center"/>
    </xf>
    <xf numFmtId="0" fontId="11" fillId="5" borderId="0" xfId="4" applyNumberFormat="1" applyFont="1" applyFill="1" applyBorder="1" applyAlignment="1" applyProtection="1">
      <alignment horizontal="right" vertical="center"/>
    </xf>
    <xf numFmtId="0" fontId="11" fillId="5" borderId="0" xfId="5" applyNumberFormat="1" applyFont="1" applyFill="1" applyBorder="1" applyAlignment="1">
      <alignment horizontal="left" vertical="center"/>
    </xf>
    <xf numFmtId="0" fontId="11" fillId="5" borderId="0" xfId="2" applyNumberFormat="1" applyFont="1" applyFill="1" applyBorder="1" applyAlignment="1">
      <alignment horizontal="right" vertical="center"/>
    </xf>
    <xf numFmtId="0" fontId="11" fillId="5" borderId="0" xfId="5" applyNumberFormat="1" applyFont="1" applyFill="1" applyBorder="1" applyAlignment="1">
      <alignment horizontal="right" vertical="center"/>
    </xf>
    <xf numFmtId="0" fontId="11" fillId="5" borderId="0" xfId="3" applyNumberFormat="1" applyFont="1" applyFill="1" applyBorder="1" applyAlignment="1">
      <alignment horizontal="right" vertical="center"/>
    </xf>
    <xf numFmtId="0" fontId="11" fillId="5" borderId="0" xfId="4" applyNumberFormat="1" applyFont="1" applyFill="1" applyBorder="1" applyAlignment="1">
      <alignment horizontal="right" vertical="center"/>
    </xf>
    <xf numFmtId="0" fontId="11" fillId="0" borderId="0" xfId="5" applyNumberFormat="1" applyFont="1" applyBorder="1" applyAlignment="1">
      <alignment horizontal="left" vertical="center"/>
    </xf>
    <xf numFmtId="0" fontId="11" fillId="0" borderId="0" xfId="2" applyNumberFormat="1" applyFont="1" applyBorder="1" applyAlignment="1">
      <alignment horizontal="right" vertical="center"/>
    </xf>
    <xf numFmtId="0" fontId="11" fillId="0" borderId="0" xfId="5" applyNumberFormat="1" applyFont="1" applyBorder="1" applyAlignment="1">
      <alignment horizontal="right" vertical="center"/>
    </xf>
    <xf numFmtId="0" fontId="11" fillId="0" borderId="0" xfId="3" applyNumberFormat="1" applyFont="1" applyBorder="1" applyAlignment="1">
      <alignment horizontal="right" vertical="center"/>
    </xf>
    <xf numFmtId="0" fontId="11" fillId="0" borderId="0" xfId="4" applyNumberFormat="1" applyFont="1" applyBorder="1" applyAlignment="1">
      <alignment horizontal="right" vertical="center"/>
    </xf>
    <xf numFmtId="0" fontId="12" fillId="0" borderId="5" xfId="5" applyNumberFormat="1" applyFont="1" applyBorder="1" applyAlignment="1">
      <alignment horizontal="center"/>
    </xf>
    <xf numFmtId="0" fontId="12" fillId="0" borderId="5" xfId="3" applyNumberFormat="1" applyFont="1" applyBorder="1" applyAlignment="1">
      <alignment horizontal="center" vertical="top" wrapText="1"/>
    </xf>
    <xf numFmtId="0" fontId="11" fillId="5" borderId="0" xfId="3" applyNumberFormat="1" applyFont="1" applyFill="1" applyAlignment="1">
      <alignment horizontal="right" vertical="center"/>
    </xf>
    <xf numFmtId="0" fontId="12" fillId="0" borderId="5" xfId="3" applyNumberFormat="1" applyFont="1" applyFill="1" applyBorder="1" applyAlignment="1">
      <alignment horizontal="center" vertical="top" wrapText="1"/>
    </xf>
    <xf numFmtId="0" fontId="11" fillId="5" borderId="0" xfId="5" applyNumberFormat="1" applyFont="1" applyFill="1" applyAlignment="1">
      <alignment horizontal="left" vertical="center"/>
    </xf>
    <xf numFmtId="0" fontId="14" fillId="5" borderId="2" xfId="3" applyNumberFormat="1" applyFont="1" applyFill="1" applyBorder="1" applyAlignment="1">
      <alignment horizontal="right" vertical="center"/>
    </xf>
    <xf numFmtId="0" fontId="11" fillId="5" borderId="0" xfId="0" applyNumberFormat="1" applyFont="1" applyFill="1" applyBorder="1" applyAlignment="1" applyProtection="1">
      <alignment horizontal="left" vertical="center"/>
    </xf>
    <xf numFmtId="0" fontId="11" fillId="5" borderId="0" xfId="0" applyNumberFormat="1" applyFont="1" applyFill="1" applyBorder="1" applyAlignment="1" applyProtection="1">
      <alignment horizontal="right" vertical="center"/>
    </xf>
    <xf numFmtId="0" fontId="11" fillId="5" borderId="0" xfId="7" applyNumberFormat="1" applyFont="1" applyFill="1" applyBorder="1" applyAlignment="1" applyProtection="1">
      <alignment horizontal="right" vertical="center"/>
    </xf>
    <xf numFmtId="0" fontId="12" fillId="0" borderId="5" xfId="0" applyNumberFormat="1" applyFont="1" applyBorder="1" applyAlignment="1">
      <alignment horizontal="center" vertical="top" wrapText="1"/>
    </xf>
    <xf numFmtId="0" fontId="11" fillId="0" borderId="0" xfId="7" applyNumberFormat="1" applyFont="1" applyFill="1" applyBorder="1" applyAlignment="1" applyProtection="1">
      <alignment horizontal="right" vertical="center"/>
    </xf>
    <xf numFmtId="167" fontId="11" fillId="0" borderId="0" xfId="8" applyNumberFormat="1" applyFont="1" applyFill="1" applyBorder="1" applyAlignment="1" applyProtection="1">
      <alignment horizontal="right" vertical="center"/>
    </xf>
    <xf numFmtId="168" fontId="11" fillId="0" borderId="0" xfId="8" applyNumberFormat="1" applyFont="1" applyFill="1" applyBorder="1" applyAlignment="1" applyProtection="1">
      <alignment horizontal="right" vertical="center"/>
    </xf>
    <xf numFmtId="0" fontId="12" fillId="0" borderId="5" xfId="5" applyNumberFormat="1" applyFont="1" applyBorder="1" applyAlignment="1">
      <alignment horizontal="left" vertical="center"/>
    </xf>
    <xf numFmtId="0" fontId="12" fillId="0" borderId="5" xfId="0" applyNumberFormat="1" applyFont="1" applyBorder="1" applyAlignment="1">
      <alignment horizontal="left" vertical="center" wrapText="1"/>
    </xf>
    <xf numFmtId="0" fontId="12" fillId="0" borderId="5" xfId="5" applyNumberFormat="1" applyFont="1" applyFill="1" applyBorder="1" applyAlignment="1">
      <alignment horizontal="left" vertical="center"/>
    </xf>
    <xf numFmtId="165" fontId="11" fillId="0" borderId="0" xfId="8" applyNumberFormat="1" applyFont="1" applyFill="1" applyBorder="1" applyAlignment="1" applyProtection="1">
      <alignment horizontal="right" vertical="center"/>
    </xf>
    <xf numFmtId="0" fontId="12" fillId="0" borderId="5" xfId="9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8" applyNumberFormat="1" applyFont="1" applyFill="1" applyAlignment="1" applyProtection="1">
      <alignment horizontal="right" vertical="center"/>
    </xf>
    <xf numFmtId="0" fontId="12" fillId="0" borderId="5" xfId="9" applyNumberFormat="1" applyFont="1" applyBorder="1" applyAlignment="1">
      <alignment horizontal="left" vertical="center" wrapText="1"/>
    </xf>
    <xf numFmtId="0" fontId="12" fillId="0" borderId="5" xfId="0" applyNumberFormat="1" applyFont="1" applyBorder="1" applyAlignment="1">
      <alignment horizontal="left" vertical="center"/>
    </xf>
    <xf numFmtId="0" fontId="12" fillId="0" borderId="5" xfId="3" applyNumberFormat="1" applyFont="1" applyBorder="1" applyAlignment="1">
      <alignment horizontal="center" vertical="center"/>
    </xf>
    <xf numFmtId="0" fontId="11" fillId="5" borderId="0" xfId="0" applyNumberFormat="1" applyFont="1" applyFill="1" applyAlignment="1">
      <alignment horizontal="right" vertical="center"/>
    </xf>
    <xf numFmtId="165" fontId="11" fillId="0" borderId="0" xfId="0" applyNumberFormat="1" applyFont="1" applyFill="1" applyAlignment="1" applyProtection="1">
      <alignment horizontal="right" vertical="center"/>
    </xf>
    <xf numFmtId="0" fontId="11" fillId="0" borderId="0" xfId="0" applyNumberFormat="1" applyFont="1" applyFill="1" applyAlignment="1" applyProtection="1">
      <alignment horizontal="right" vertical="center"/>
    </xf>
    <xf numFmtId="0" fontId="12" fillId="0" borderId="6" xfId="3" applyNumberFormat="1" applyFont="1" applyBorder="1" applyAlignment="1">
      <alignment horizontal="center" vertical="top" wrapText="1"/>
    </xf>
    <xf numFmtId="165" fontId="17" fillId="0" borderId="0" xfId="10" applyNumberFormat="1" applyFont="1" applyAlignment="1">
      <alignment horizontal="right" vertical="center"/>
    </xf>
    <xf numFmtId="165" fontId="11" fillId="0" borderId="0" xfId="11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>
      <alignment horizontal="left" vertical="center"/>
    </xf>
    <xf numFmtId="0" fontId="12" fillId="0" borderId="7" xfId="3" applyNumberFormat="1" applyFont="1" applyBorder="1" applyAlignment="1">
      <alignment horizontal="center" vertical="center"/>
    </xf>
    <xf numFmtId="0" fontId="12" fillId="0" borderId="0" xfId="3" applyNumberFormat="1" applyFont="1" applyFill="1" applyAlignment="1">
      <alignment horizontal="center" vertical="center"/>
    </xf>
    <xf numFmtId="0" fontId="11" fillId="5" borderId="0" xfId="0" applyFont="1" applyFill="1" applyBorder="1" applyAlignment="1" applyProtection="1">
      <alignment horizontal="right" vertical="center"/>
    </xf>
    <xf numFmtId="0" fontId="11" fillId="5" borderId="0" xfId="13" applyNumberFormat="1" applyFont="1" applyFill="1" applyAlignment="1">
      <alignment horizontal="right" vertical="center"/>
    </xf>
    <xf numFmtId="0" fontId="12" fillId="0" borderId="5" xfId="0" applyNumberFormat="1" applyFont="1" applyFill="1" applyBorder="1" applyAlignment="1">
      <alignment horizontal="left" vertical="center"/>
    </xf>
    <xf numFmtId="0" fontId="15" fillId="0" borderId="0" xfId="0" applyFont="1"/>
    <xf numFmtId="0" fontId="10" fillId="5" borderId="0" xfId="7" applyNumberFormat="1" applyFont="1" applyFill="1" applyBorder="1" applyAlignment="1" applyProtection="1">
      <alignment horizontal="right" vertical="center"/>
    </xf>
    <xf numFmtId="0" fontId="12" fillId="5" borderId="8" xfId="0" applyNumberFormat="1" applyFont="1" applyFill="1" applyBorder="1" applyAlignment="1">
      <alignment horizontal="right" vertical="center"/>
    </xf>
    <xf numFmtId="0" fontId="11" fillId="0" borderId="0" xfId="2" applyNumberFormat="1" applyFont="1" applyAlignment="1">
      <alignment horizontal="left"/>
    </xf>
    <xf numFmtId="0" fontId="10" fillId="0" borderId="0" xfId="2"/>
    <xf numFmtId="0" fontId="11" fillId="0" borderId="0" xfId="2" applyNumberFormat="1" applyFont="1" applyAlignment="1">
      <alignment horizontal="left" vertical="top"/>
    </xf>
    <xf numFmtId="0" fontId="11" fillId="0" borderId="0" xfId="5" applyNumberFormat="1" applyFont="1" applyAlignment="1">
      <alignment horizontal="left"/>
    </xf>
    <xf numFmtId="0" fontId="10" fillId="0" borderId="0" xfId="5"/>
    <xf numFmtId="0" fontId="11" fillId="0" borderId="0" xfId="4" applyNumberFormat="1" applyFont="1" applyAlignment="1">
      <alignment horizontal="left"/>
    </xf>
    <xf numFmtId="0" fontId="10" fillId="0" borderId="0" xfId="4"/>
    <xf numFmtId="0" fontId="11" fillId="0" borderId="0" xfId="4" applyNumberFormat="1" applyFont="1" applyAlignment="1">
      <alignment horizontal="left" vertical="top"/>
    </xf>
    <xf numFmtId="0" fontId="11" fillId="0" borderId="0" xfId="3" applyNumberFormat="1" applyFont="1" applyAlignment="1">
      <alignment horizontal="left"/>
    </xf>
    <xf numFmtId="0" fontId="10" fillId="0" borderId="0" xfId="3"/>
    <xf numFmtId="0" fontId="11" fillId="0" borderId="0" xfId="3" applyNumberFormat="1" applyFont="1" applyAlignment="1">
      <alignment horizontal="left" vertical="top"/>
    </xf>
    <xf numFmtId="0" fontId="11" fillId="0" borderId="2" xfId="6" applyNumberFormat="1" applyFont="1" applyBorder="1" applyAlignment="1">
      <alignment horizontal="left"/>
    </xf>
    <xf numFmtId="0" fontId="10" fillId="0" borderId="2" xfId="6" applyBorder="1"/>
    <xf numFmtId="0" fontId="11" fillId="0" borderId="2" xfId="6" applyNumberFormat="1" applyFont="1" applyBorder="1" applyAlignment="1">
      <alignment horizontal="left" vertical="top"/>
    </xf>
    <xf numFmtId="0" fontId="18" fillId="0" borderId="2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0" fontId="19" fillId="0" borderId="9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</cellXfs>
  <cellStyles count="14">
    <cellStyle name="Обычный" xfId="0" builtinId="0"/>
    <cellStyle name="Обычный 2" xfId="1" xr:uid="{38149DB5-FE80-42A5-BF93-CBC2C27F003F}"/>
    <cellStyle name="Обычный_Лист1" xfId="7" xr:uid="{632E3303-85DB-48B5-B02E-6B25E7B6189B}"/>
    <cellStyle name="Обычный_Разбиение взвешенное попарно ср" xfId="3" xr:uid="{8D2E2EA7-DCED-490A-A662-E59B95606CB2}"/>
    <cellStyle name="Обычный_Разбиение одиночная связь" xfId="5" xr:uid="{A7434C6A-377A-4BE1-A438-F4254403FECC}"/>
    <cellStyle name="Обычный_Разбиение по классам метод Полн" xfId="2" xr:uid="{4E436B78-36B1-489C-9134-0C55A46BB1FE}"/>
    <cellStyle name="Обычный_Разбиение по классам метод Уорд" xfId="4" xr:uid="{D0344310-B171-4CAC-BEE7-3B50FD40B772}"/>
    <cellStyle name="Обычный_PCA" xfId="10" xr:uid="{73D78FB6-5AB8-3344-9280-8AC80C2FBD6E}"/>
    <cellStyle name="Обычный_PCA_1" xfId="11" xr:uid="{44149B63-121E-49E9-ADBA-61D887CB4C2D}"/>
    <cellStyle name="Обычный_Summary" xfId="6" xr:uid="{F4510323-2C0D-4014-A418-3554FACE191E}"/>
    <cellStyle name="Обычный_Summary 3" xfId="8" xr:uid="{F00F4A3B-E232-448F-8CD5-1BFCF225E9E3}"/>
    <cellStyle name="Финансовый [0]_PCA" xfId="13" xr:uid="{1B787AC0-8454-4940-9A4D-8C17B038091C}"/>
    <cellStyle name="Финансовый [0]_Summary 3" xfId="9" xr:uid="{93930841-9C44-411F-AE90-9B5DCFE7CADD}"/>
    <cellStyle name="Финансовый_PCA" xfId="12" xr:uid="{BEB027D6-9B3C-4D44-91E5-35C5E1363DCB}"/>
  </cellStyles>
  <dxfs count="2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165" formatCode="0.00000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Helvetica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  <alignment horizontal="left" vertical="center" textRotation="0" wrapText="0" indent="0" justifyLastLine="0" shrinkToFit="0" readingOrder="0"/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family val="2"/>
        <charset val="204"/>
        <scheme val="none"/>
      </font>
      <numFmt numFmtId="0" formatCode="General"/>
      <alignment horizontal="center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[Dannye_1_1.xlsx]Сводная таблица!Сводная таблица1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'Сводная таблица'!$B$1:$B$2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таблица'!$B$3:$B$12</c:f>
              <c:numCache>
                <c:formatCode>General</c:formatCode>
                <c:ptCount val="10"/>
                <c:pt idx="0">
                  <c:v>-1.4493088765</c:v>
                </c:pt>
                <c:pt idx="1">
                  <c:v>-0.79247070890000004</c:v>
                </c:pt>
                <c:pt idx="2">
                  <c:v>-1.6806452161999998</c:v>
                </c:pt>
                <c:pt idx="3">
                  <c:v>-1.3849075059</c:v>
                </c:pt>
                <c:pt idx="4">
                  <c:v>-0.12531589806000004</c:v>
                </c:pt>
                <c:pt idx="5">
                  <c:v>-0.10550402760000002</c:v>
                </c:pt>
                <c:pt idx="6">
                  <c:v>-0.35785841190000001</c:v>
                </c:pt>
                <c:pt idx="7">
                  <c:v>-1.0026187871000001</c:v>
                </c:pt>
                <c:pt idx="8">
                  <c:v>-0.60904838159999997</c:v>
                </c:pt>
                <c:pt idx="9">
                  <c:v>-0.49492599450000008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1-5349-A0F6-F31D6934F0C9}"/>
            </c:ext>
          </c:extLst>
        </c:ser>
        <c:ser>
          <c:idx val="1"/>
          <c:order val="1"/>
          <c:tx>
            <c:strRef>
              <c:f>'Сводная таблица'!$C$1:$C$2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таблица'!$C$3:$C$12</c:f>
              <c:numCache>
                <c:formatCode>General</c:formatCode>
                <c:ptCount val="10"/>
                <c:pt idx="0">
                  <c:v>2.0874389940000091E-3</c:v>
                </c:pt>
                <c:pt idx="1">
                  <c:v>8.7891483155599984E-2</c:v>
                </c:pt>
                <c:pt idx="2">
                  <c:v>0.80827705000000005</c:v>
                </c:pt>
                <c:pt idx="3">
                  <c:v>0.27526821459999995</c:v>
                </c:pt>
                <c:pt idx="4">
                  <c:v>3.0531489960000004</c:v>
                </c:pt>
                <c:pt idx="5">
                  <c:v>-0.58180436759999998</c:v>
                </c:pt>
                <c:pt idx="6">
                  <c:v>-9.9641391600000073E-2</c:v>
                </c:pt>
                <c:pt idx="7">
                  <c:v>0.38257551980000004</c:v>
                </c:pt>
                <c:pt idx="8">
                  <c:v>-0.27838887950000002</c:v>
                </c:pt>
                <c:pt idx="9">
                  <c:v>-0.34031690786000002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C1-5349-A0F6-F31D6934F0C9}"/>
            </c:ext>
          </c:extLst>
        </c:ser>
        <c:ser>
          <c:idx val="2"/>
          <c:order val="2"/>
          <c:tx>
            <c:strRef>
              <c:f>'Сводная таблица'!$D$1:$D$2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таблица'!$D$3:$D$12</c:f>
              <c:numCache>
                <c:formatCode>General</c:formatCode>
                <c:ptCount val="10"/>
                <c:pt idx="0">
                  <c:v>0.18484272079850006</c:v>
                </c:pt>
                <c:pt idx="1">
                  <c:v>-0.19181032099999995</c:v>
                </c:pt>
                <c:pt idx="2">
                  <c:v>-1.1466538359999997E-2</c:v>
                </c:pt>
                <c:pt idx="3">
                  <c:v>-2.9582766534999989E-2</c:v>
                </c:pt>
                <c:pt idx="4">
                  <c:v>-1.9428990684999991E-2</c:v>
                </c:pt>
                <c:pt idx="5">
                  <c:v>-0.27946528426999995</c:v>
                </c:pt>
                <c:pt idx="6">
                  <c:v>0.18181516127149999</c:v>
                </c:pt>
                <c:pt idx="7">
                  <c:v>0.16718254105000002</c:v>
                </c:pt>
                <c:pt idx="8">
                  <c:v>-0.17029153850000003</c:v>
                </c:pt>
                <c:pt idx="9">
                  <c:v>4.5148451758499998E-2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C1-5349-A0F6-F31D6934F0C9}"/>
            </c:ext>
          </c:extLst>
        </c:ser>
        <c:ser>
          <c:idx val="3"/>
          <c:order val="3"/>
          <c:tx>
            <c:strRef>
              <c:f>'Сводная таблица'!$E$1:$E$2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таблица'!$E$3:$E$12</c:f>
              <c:numCache>
                <c:formatCode>General</c:formatCode>
                <c:ptCount val="10"/>
                <c:pt idx="0">
                  <c:v>0.20030467967857143</c:v>
                </c:pt>
                <c:pt idx="1">
                  <c:v>-0.37564598693571433</c:v>
                </c:pt>
                <c:pt idx="2">
                  <c:v>-0.25655972800714294</c:v>
                </c:pt>
                <c:pt idx="3">
                  <c:v>-0.31862254921428573</c:v>
                </c:pt>
                <c:pt idx="4">
                  <c:v>-0.76196424802857154</c:v>
                </c:pt>
                <c:pt idx="5">
                  <c:v>1.3446603981571428</c:v>
                </c:pt>
                <c:pt idx="6">
                  <c:v>0.24046731345</c:v>
                </c:pt>
                <c:pt idx="7">
                  <c:v>-0.43922715821428576</c:v>
                </c:pt>
                <c:pt idx="8">
                  <c:v>-0.17396220357142861</c:v>
                </c:pt>
                <c:pt idx="9">
                  <c:v>0.15865488416428569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C1-5349-A0F6-F31D6934F0C9}"/>
            </c:ext>
          </c:extLst>
        </c:ser>
        <c:ser>
          <c:idx val="4"/>
          <c:order val="4"/>
          <c:tx>
            <c:strRef>
              <c:f>'Сводная таблица'!$F$1:$F$2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таблица'!$F$3:$F$12</c:f>
              <c:numCache>
                <c:formatCode>General</c:formatCode>
                <c:ptCount val="10"/>
                <c:pt idx="0">
                  <c:v>0.91763817152173932</c:v>
                </c:pt>
                <c:pt idx="1">
                  <c:v>-0.35494125032304347</c:v>
                </c:pt>
                <c:pt idx="2">
                  <c:v>1.0217864386956521</c:v>
                </c:pt>
                <c:pt idx="3">
                  <c:v>2.4194600860869556E-2</c:v>
                </c:pt>
                <c:pt idx="4">
                  <c:v>-5.8924565160869566E-2</c:v>
                </c:pt>
                <c:pt idx="5">
                  <c:v>-0.41742897806521745</c:v>
                </c:pt>
                <c:pt idx="6">
                  <c:v>-0.28286320828608702</c:v>
                </c:pt>
                <c:pt idx="7">
                  <c:v>-7.2217956217392252E-4</c:v>
                </c:pt>
                <c:pt idx="8">
                  <c:v>-0.37768900056521743</c:v>
                </c:pt>
                <c:pt idx="9">
                  <c:v>-0.31906760826086961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C1-5349-A0F6-F31D6934F0C9}"/>
            </c:ext>
          </c:extLst>
        </c:ser>
        <c:ser>
          <c:idx val="5"/>
          <c:order val="5"/>
          <c:tx>
            <c:strRef>
              <c:f>'Сводная таблица'!$G$1:$G$2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таблица'!$G$3:$G$12</c:f>
              <c:numCache>
                <c:formatCode>General</c:formatCode>
                <c:ptCount val="10"/>
                <c:pt idx="0">
                  <c:v>-0.65390516778571428</c:v>
                </c:pt>
                <c:pt idx="1">
                  <c:v>2.3974724185714287</c:v>
                </c:pt>
                <c:pt idx="2">
                  <c:v>-0.30635292662857144</c:v>
                </c:pt>
                <c:pt idx="3">
                  <c:v>1.6439076478571428</c:v>
                </c:pt>
                <c:pt idx="4">
                  <c:v>4.850847342857139E-2</c:v>
                </c:pt>
                <c:pt idx="5">
                  <c:v>0.19377843885714283</c:v>
                </c:pt>
                <c:pt idx="6">
                  <c:v>1.1884926614285714</c:v>
                </c:pt>
                <c:pt idx="7">
                  <c:v>1.6485689197757143</c:v>
                </c:pt>
                <c:pt idx="8">
                  <c:v>0.84643987818571431</c:v>
                </c:pt>
                <c:pt idx="9">
                  <c:v>-0.40711501528571431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C1-5349-A0F6-F31D6934F0C9}"/>
            </c:ext>
          </c:extLst>
        </c:ser>
        <c:ser>
          <c:idx val="6"/>
          <c:order val="6"/>
          <c:tx>
            <c:strRef>
              <c:f>'Сводная таблица'!$H$1:$H$2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'Сводная таблица'!$A$3:$A$12</c:f>
              <c:strCache>
                <c:ptCount val="10"/>
                <c:pt idx="0">
                  <c:v>Среднее по полю X1</c:v>
                </c:pt>
                <c:pt idx="1">
                  <c:v>Среднее по полю X2</c:v>
                </c:pt>
                <c:pt idx="2">
                  <c:v>Среднее по полю X3</c:v>
                </c:pt>
                <c:pt idx="3">
                  <c:v>Среднее по полю X4</c:v>
                </c:pt>
                <c:pt idx="4">
                  <c:v>Среднее по полю X5</c:v>
                </c:pt>
                <c:pt idx="5">
                  <c:v>Среднее по полю X6</c:v>
                </c:pt>
                <c:pt idx="6">
                  <c:v>Среднее по полю X7</c:v>
                </c:pt>
                <c:pt idx="7">
                  <c:v>Среднее по полю X8</c:v>
                </c:pt>
                <c:pt idx="8">
                  <c:v>Среднее по полю X9</c:v>
                </c:pt>
                <c:pt idx="9">
                  <c:v>Среднее по полю X10</c:v>
                </c:pt>
              </c:strCache>
            </c:strRef>
          </c:cat>
          <c:val>
            <c:numRef>
              <c:f>'Сводная таблица'!$H$3:$H$12</c:f>
              <c:numCache>
                <c:formatCode>General</c:formatCode>
                <c:ptCount val="10"/>
                <c:pt idx="0">
                  <c:v>-1.4244683536666667</c:v>
                </c:pt>
                <c:pt idx="1">
                  <c:v>1.3269736241333332</c:v>
                </c:pt>
                <c:pt idx="2">
                  <c:v>-0.79506395183333345</c:v>
                </c:pt>
                <c:pt idx="3">
                  <c:v>0.91021261166666678</c:v>
                </c:pt>
                <c:pt idx="4">
                  <c:v>-0.32346683616666677</c:v>
                </c:pt>
                <c:pt idx="5">
                  <c:v>-0.17124339730000002</c:v>
                </c:pt>
                <c:pt idx="6">
                  <c:v>-0.78994156100000001</c:v>
                </c:pt>
                <c:pt idx="7">
                  <c:v>-0.10075544261666665</c:v>
                </c:pt>
                <c:pt idx="8">
                  <c:v>2.6809162833333335</c:v>
                </c:pt>
                <c:pt idx="9">
                  <c:v>2.2858445299966665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05-4C9E-B6E2-8C10134B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038335"/>
        <c:axId val="405027967"/>
      </c:lineChart>
      <c:catAx>
        <c:axId val="40503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27967"/>
        <c:crosses val="autoZero"/>
        <c:auto val="1"/>
        <c:lblAlgn val="ctr"/>
        <c:lblOffset val="100"/>
        <c:noMultiLvlLbl val="0"/>
      </c:catAx>
      <c:valAx>
        <c:axId val="40502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03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 старый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ГК'!$F$2:$F$4</c:f>
              <c:numCache>
                <c:formatCode>General</c:formatCode>
                <c:ptCount val="3"/>
                <c:pt idx="0">
                  <c:v>-0.80281000000000002</c:v>
                </c:pt>
                <c:pt idx="1">
                  <c:v>-0.77056999999999998</c:v>
                </c:pt>
                <c:pt idx="2">
                  <c:v>-0.68381000000000003</c:v>
                </c:pt>
              </c:numCache>
            </c:numRef>
          </c:xVal>
          <c:yVal>
            <c:numRef>
              <c:f>'Визуализация ГК'!$G$2:$G$4</c:f>
              <c:numCache>
                <c:formatCode>General</c:formatCode>
                <c:ptCount val="3"/>
                <c:pt idx="0">
                  <c:v>-1.17577</c:v>
                </c:pt>
                <c:pt idx="1">
                  <c:v>-2.5803400000000001</c:v>
                </c:pt>
                <c:pt idx="2">
                  <c:v>-2.0379900000000002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9F-0B4D-8C5A-89031636C68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ГК'!$F$5:$F$8</c:f>
              <c:numCache>
                <c:formatCode>General</c:formatCode>
                <c:ptCount val="4"/>
                <c:pt idx="0">
                  <c:v>-0.1118</c:v>
                </c:pt>
                <c:pt idx="1">
                  <c:v>1.2059800000000001</c:v>
                </c:pt>
                <c:pt idx="2">
                  <c:v>2.0269499999999998</c:v>
                </c:pt>
                <c:pt idx="3">
                  <c:v>2.1144500000000002</c:v>
                </c:pt>
              </c:numCache>
            </c:numRef>
          </c:xVal>
          <c:yVal>
            <c:numRef>
              <c:f>'Визуализация ГК'!$G$5:$G$8</c:f>
              <c:numCache>
                <c:formatCode>General</c:formatCode>
                <c:ptCount val="4"/>
                <c:pt idx="0">
                  <c:v>-0.37752000000000002</c:v>
                </c:pt>
                <c:pt idx="1">
                  <c:v>-0.59241999999999995</c:v>
                </c:pt>
                <c:pt idx="2">
                  <c:v>-2.1721499999999998</c:v>
                </c:pt>
                <c:pt idx="3">
                  <c:v>-0.14968999999999999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9F-0B4D-8C5A-89031636C68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ГК'!$F$9:$F$13</c:f>
              <c:numCache>
                <c:formatCode>General</c:formatCode>
                <c:ptCount val="5"/>
                <c:pt idx="0">
                  <c:v>-6.8690000000000001E-2</c:v>
                </c:pt>
                <c:pt idx="1">
                  <c:v>0.51956000000000002</c:v>
                </c:pt>
                <c:pt idx="2">
                  <c:v>0.37712000000000001</c:v>
                </c:pt>
                <c:pt idx="3">
                  <c:v>1.0275000000000001</c:v>
                </c:pt>
                <c:pt idx="4">
                  <c:v>-0.65720000000000001</c:v>
                </c:pt>
              </c:numCache>
            </c:numRef>
          </c:xVal>
          <c:yVal>
            <c:numRef>
              <c:f>'Визуализация ГК'!$G$9:$G$13</c:f>
              <c:numCache>
                <c:formatCode>General</c:formatCode>
                <c:ptCount val="5"/>
                <c:pt idx="0">
                  <c:v>-1.99675</c:v>
                </c:pt>
                <c:pt idx="1">
                  <c:v>-1.45418</c:v>
                </c:pt>
                <c:pt idx="2">
                  <c:v>-1.9005799999999999</c:v>
                </c:pt>
                <c:pt idx="3">
                  <c:v>-1.3813</c:v>
                </c:pt>
                <c:pt idx="4">
                  <c:v>-1.77979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9F-0B4D-8C5A-89031636C68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ГК'!$F$14:$F$21</c:f>
              <c:numCache>
                <c:formatCode>General</c:formatCode>
                <c:ptCount val="8"/>
                <c:pt idx="0">
                  <c:v>-0.34299000000000002</c:v>
                </c:pt>
                <c:pt idx="1">
                  <c:v>-0.91500000000000004</c:v>
                </c:pt>
                <c:pt idx="2">
                  <c:v>-1.3732599999999999</c:v>
                </c:pt>
                <c:pt idx="3">
                  <c:v>0.10543</c:v>
                </c:pt>
                <c:pt idx="4">
                  <c:v>-1.3274699999999999</c:v>
                </c:pt>
                <c:pt idx="5">
                  <c:v>-1.6193900000000001</c:v>
                </c:pt>
                <c:pt idx="6">
                  <c:v>-0.87204999999999999</c:v>
                </c:pt>
                <c:pt idx="7">
                  <c:v>8.2070000000000004E-2</c:v>
                </c:pt>
              </c:numCache>
            </c:numRef>
          </c:xVal>
          <c:yVal>
            <c:numRef>
              <c:f>'Визуализация ГК'!$G$14:$G$21</c:f>
              <c:numCache>
                <c:formatCode>General</c:formatCode>
                <c:ptCount val="8"/>
                <c:pt idx="0">
                  <c:v>1.04169</c:v>
                </c:pt>
                <c:pt idx="1">
                  <c:v>1.756</c:v>
                </c:pt>
                <c:pt idx="2">
                  <c:v>1.22631</c:v>
                </c:pt>
                <c:pt idx="3">
                  <c:v>0.90785000000000005</c:v>
                </c:pt>
                <c:pt idx="4">
                  <c:v>3.17665</c:v>
                </c:pt>
                <c:pt idx="5">
                  <c:v>0.33143</c:v>
                </c:pt>
                <c:pt idx="6">
                  <c:v>0.79193000000000002</c:v>
                </c:pt>
                <c:pt idx="7">
                  <c:v>0.92618999999999996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E9F-0B4D-8C5A-89031636C68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ГК'!$F$22:$F$48</c:f>
              <c:numCache>
                <c:formatCode>General</c:formatCode>
                <c:ptCount val="27"/>
                <c:pt idx="0">
                  <c:v>0.21637999999999999</c:v>
                </c:pt>
                <c:pt idx="1">
                  <c:v>-0.63807000000000003</c:v>
                </c:pt>
                <c:pt idx="2">
                  <c:v>-0.32471</c:v>
                </c:pt>
                <c:pt idx="3">
                  <c:v>-7.7600000000000002E-2</c:v>
                </c:pt>
                <c:pt idx="4">
                  <c:v>-0.19732</c:v>
                </c:pt>
                <c:pt idx="5">
                  <c:v>-0.31941000000000003</c:v>
                </c:pt>
                <c:pt idx="6">
                  <c:v>-9.3100000000000002E-2</c:v>
                </c:pt>
                <c:pt idx="7">
                  <c:v>-0.42092000000000002</c:v>
                </c:pt>
                <c:pt idx="8">
                  <c:v>-0.53359999999999996</c:v>
                </c:pt>
                <c:pt idx="9">
                  <c:v>-0.35625000000000001</c:v>
                </c:pt>
                <c:pt idx="10">
                  <c:v>8.5680000000000006E-2</c:v>
                </c:pt>
                <c:pt idx="11">
                  <c:v>0.29959999999999998</c:v>
                </c:pt>
                <c:pt idx="12">
                  <c:v>-0.50553000000000003</c:v>
                </c:pt>
                <c:pt idx="13">
                  <c:v>0.18484</c:v>
                </c:pt>
                <c:pt idx="14">
                  <c:v>-0.97679000000000005</c:v>
                </c:pt>
                <c:pt idx="15">
                  <c:v>-0.82964000000000004</c:v>
                </c:pt>
                <c:pt idx="16">
                  <c:v>-0.74819000000000002</c:v>
                </c:pt>
                <c:pt idx="17">
                  <c:v>-0.15179999999999999</c:v>
                </c:pt>
                <c:pt idx="18">
                  <c:v>-0.60836999999999997</c:v>
                </c:pt>
                <c:pt idx="19">
                  <c:v>0.29896</c:v>
                </c:pt>
                <c:pt idx="20">
                  <c:v>-0.71672000000000002</c:v>
                </c:pt>
                <c:pt idx="21">
                  <c:v>-0.43667</c:v>
                </c:pt>
                <c:pt idx="22">
                  <c:v>-0.81259999999999999</c:v>
                </c:pt>
                <c:pt idx="23">
                  <c:v>-0.26500000000000001</c:v>
                </c:pt>
                <c:pt idx="24">
                  <c:v>-0.21204999999999999</c:v>
                </c:pt>
                <c:pt idx="25">
                  <c:v>-0.63319000000000003</c:v>
                </c:pt>
                <c:pt idx="26">
                  <c:v>-7.9299999999999995E-3</c:v>
                </c:pt>
              </c:numCache>
            </c:numRef>
          </c:xVal>
          <c:yVal>
            <c:numRef>
              <c:f>'Визуализация ГК'!$G$22:$G$48</c:f>
              <c:numCache>
                <c:formatCode>General</c:formatCode>
                <c:ptCount val="27"/>
                <c:pt idx="0">
                  <c:v>-1.1686799999999999</c:v>
                </c:pt>
                <c:pt idx="1">
                  <c:v>-0.29929</c:v>
                </c:pt>
                <c:pt idx="2">
                  <c:v>-0.32917000000000002</c:v>
                </c:pt>
                <c:pt idx="3">
                  <c:v>-0.20363999999999999</c:v>
                </c:pt>
                <c:pt idx="4">
                  <c:v>-0.26863999999999999</c:v>
                </c:pt>
                <c:pt idx="5">
                  <c:v>-1.2529999999999999E-2</c:v>
                </c:pt>
                <c:pt idx="6">
                  <c:v>0.66561000000000003</c:v>
                </c:pt>
                <c:pt idx="7">
                  <c:v>-0.12608</c:v>
                </c:pt>
                <c:pt idx="8">
                  <c:v>9.2800000000000001E-3</c:v>
                </c:pt>
                <c:pt idx="9">
                  <c:v>-0.43530000000000002</c:v>
                </c:pt>
                <c:pt idx="10">
                  <c:v>-0.34377999999999997</c:v>
                </c:pt>
                <c:pt idx="11">
                  <c:v>0.23191999999999999</c:v>
                </c:pt>
                <c:pt idx="12">
                  <c:v>0.80686000000000002</c:v>
                </c:pt>
                <c:pt idx="13">
                  <c:v>-0.51002000000000003</c:v>
                </c:pt>
                <c:pt idx="14">
                  <c:v>-0.18647</c:v>
                </c:pt>
                <c:pt idx="15">
                  <c:v>-0.31729000000000002</c:v>
                </c:pt>
                <c:pt idx="16">
                  <c:v>0.51173000000000002</c:v>
                </c:pt>
                <c:pt idx="17">
                  <c:v>0.18886</c:v>
                </c:pt>
                <c:pt idx="18">
                  <c:v>-0.17305999999999999</c:v>
                </c:pt>
                <c:pt idx="19">
                  <c:v>0.27217999999999998</c:v>
                </c:pt>
                <c:pt idx="20">
                  <c:v>3.7100000000000002E-3</c:v>
                </c:pt>
                <c:pt idx="21">
                  <c:v>0.40439000000000003</c:v>
                </c:pt>
                <c:pt idx="22">
                  <c:v>0.1275</c:v>
                </c:pt>
                <c:pt idx="23">
                  <c:v>-2.3800000000000002E-3</c:v>
                </c:pt>
                <c:pt idx="24">
                  <c:v>-0.21223</c:v>
                </c:pt>
                <c:pt idx="25">
                  <c:v>-8.3119999999999999E-2</c:v>
                </c:pt>
                <c:pt idx="26">
                  <c:v>-0.23477000000000001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E9F-0B4D-8C5A-89031636C68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ГК'!$F$49:$F$76</c:f>
              <c:numCache>
                <c:formatCode>General</c:formatCode>
                <c:ptCount val="28"/>
                <c:pt idx="0">
                  <c:v>-0.72807999999999995</c:v>
                </c:pt>
                <c:pt idx="1">
                  <c:v>-0.18765000000000001</c:v>
                </c:pt>
                <c:pt idx="2">
                  <c:v>-0.52644999999999997</c:v>
                </c:pt>
                <c:pt idx="3">
                  <c:v>-0.48241000000000001</c:v>
                </c:pt>
                <c:pt idx="4">
                  <c:v>-0.40698000000000001</c:v>
                </c:pt>
                <c:pt idx="5">
                  <c:v>8.5010000000000002E-2</c:v>
                </c:pt>
                <c:pt idx="6">
                  <c:v>-0.62160000000000004</c:v>
                </c:pt>
                <c:pt idx="7">
                  <c:v>-1.25047</c:v>
                </c:pt>
                <c:pt idx="8">
                  <c:v>8.0990000000000006E-2</c:v>
                </c:pt>
                <c:pt idx="9">
                  <c:v>-0.24612999999999999</c:v>
                </c:pt>
                <c:pt idx="10">
                  <c:v>-0.57487999999999995</c:v>
                </c:pt>
                <c:pt idx="11">
                  <c:v>-0.22467999999999999</c:v>
                </c:pt>
                <c:pt idx="12">
                  <c:v>-0.73416000000000003</c:v>
                </c:pt>
                <c:pt idx="13">
                  <c:v>-0.29091</c:v>
                </c:pt>
                <c:pt idx="14">
                  <c:v>-0.72141</c:v>
                </c:pt>
                <c:pt idx="15">
                  <c:v>-0.95720000000000005</c:v>
                </c:pt>
                <c:pt idx="16">
                  <c:v>0.18462999999999999</c:v>
                </c:pt>
                <c:pt idx="17">
                  <c:v>-0.70040999999999998</c:v>
                </c:pt>
                <c:pt idx="18">
                  <c:v>-0.58321000000000001</c:v>
                </c:pt>
                <c:pt idx="19">
                  <c:v>-0.38716</c:v>
                </c:pt>
                <c:pt idx="20">
                  <c:v>0.62150000000000005</c:v>
                </c:pt>
                <c:pt idx="21">
                  <c:v>-0.38352000000000003</c:v>
                </c:pt>
                <c:pt idx="22">
                  <c:v>0.52302999999999999</c:v>
                </c:pt>
                <c:pt idx="23">
                  <c:v>-0.47685</c:v>
                </c:pt>
                <c:pt idx="24">
                  <c:v>8.5000000000000006E-2</c:v>
                </c:pt>
                <c:pt idx="25">
                  <c:v>-0.19905</c:v>
                </c:pt>
                <c:pt idx="26">
                  <c:v>0.49027999999999999</c:v>
                </c:pt>
                <c:pt idx="27">
                  <c:v>-0.61372000000000004</c:v>
                </c:pt>
              </c:numCache>
            </c:numRef>
          </c:xVal>
          <c:yVal>
            <c:numRef>
              <c:f>'Визуализация ГК'!$G$49:$G$76</c:f>
              <c:numCache>
                <c:formatCode>General</c:formatCode>
                <c:ptCount val="28"/>
                <c:pt idx="0">
                  <c:v>-0.20580999999999999</c:v>
                </c:pt>
                <c:pt idx="1">
                  <c:v>8.4320000000000006E-2</c:v>
                </c:pt>
                <c:pt idx="2">
                  <c:v>0.93010999999999999</c:v>
                </c:pt>
                <c:pt idx="3">
                  <c:v>-0.19653999999999999</c:v>
                </c:pt>
                <c:pt idx="4">
                  <c:v>0.25769999999999998</c:v>
                </c:pt>
                <c:pt idx="5">
                  <c:v>-0.11745</c:v>
                </c:pt>
                <c:pt idx="6">
                  <c:v>-0.11817</c:v>
                </c:pt>
                <c:pt idx="7">
                  <c:v>0.35787999999999998</c:v>
                </c:pt>
                <c:pt idx="8">
                  <c:v>-0.71745000000000003</c:v>
                </c:pt>
                <c:pt idx="9">
                  <c:v>1.0790900000000001</c:v>
                </c:pt>
                <c:pt idx="10">
                  <c:v>0.39417000000000002</c:v>
                </c:pt>
                <c:pt idx="11">
                  <c:v>0.61638999999999999</c:v>
                </c:pt>
                <c:pt idx="12">
                  <c:v>-0.69667000000000001</c:v>
                </c:pt>
                <c:pt idx="13">
                  <c:v>-5.2519999999999997E-2</c:v>
                </c:pt>
                <c:pt idx="14">
                  <c:v>-0.44853999999999999</c:v>
                </c:pt>
                <c:pt idx="15">
                  <c:v>0.26867000000000002</c:v>
                </c:pt>
                <c:pt idx="16">
                  <c:v>1.9150799999999999</c:v>
                </c:pt>
                <c:pt idx="17">
                  <c:v>-1.3028900000000001</c:v>
                </c:pt>
                <c:pt idx="18">
                  <c:v>-0.61663999999999997</c:v>
                </c:pt>
                <c:pt idx="19">
                  <c:v>0.59887999999999997</c:v>
                </c:pt>
                <c:pt idx="20">
                  <c:v>-0.33533000000000002</c:v>
                </c:pt>
                <c:pt idx="21">
                  <c:v>-0.59475</c:v>
                </c:pt>
                <c:pt idx="22">
                  <c:v>-0.26989999999999997</c:v>
                </c:pt>
                <c:pt idx="23">
                  <c:v>-0.29165999999999997</c:v>
                </c:pt>
                <c:pt idx="24">
                  <c:v>7.3969999999999994E-2</c:v>
                </c:pt>
                <c:pt idx="25">
                  <c:v>0.70469000000000004</c:v>
                </c:pt>
                <c:pt idx="26">
                  <c:v>0.14288000000000001</c:v>
                </c:pt>
                <c:pt idx="27">
                  <c:v>0.22550000000000001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E9F-0B4D-8C5A-89031636C68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ГК'!$F$77:$F$86</c:f>
              <c:numCache>
                <c:formatCode>General</c:formatCode>
                <c:ptCount val="10"/>
                <c:pt idx="0">
                  <c:v>2.62927</c:v>
                </c:pt>
                <c:pt idx="1">
                  <c:v>1.5066900000000001</c:v>
                </c:pt>
                <c:pt idx="2">
                  <c:v>1.1078399999999999</c:v>
                </c:pt>
                <c:pt idx="3">
                  <c:v>1.8434999999999999</c:v>
                </c:pt>
                <c:pt idx="4">
                  <c:v>1.7626500000000001</c:v>
                </c:pt>
                <c:pt idx="5">
                  <c:v>1.86693</c:v>
                </c:pt>
                <c:pt idx="6">
                  <c:v>1.1899200000000001</c:v>
                </c:pt>
                <c:pt idx="7">
                  <c:v>1.2176</c:v>
                </c:pt>
                <c:pt idx="8">
                  <c:v>3.2759299999999998</c:v>
                </c:pt>
                <c:pt idx="9">
                  <c:v>3.6922199999999998</c:v>
                </c:pt>
              </c:numCache>
            </c:numRef>
          </c:xVal>
          <c:yVal>
            <c:numRef>
              <c:f>'Визуализация ГК'!$G$77:$G$86</c:f>
              <c:numCache>
                <c:formatCode>General</c:formatCode>
                <c:ptCount val="10"/>
                <c:pt idx="0">
                  <c:v>0.48625000000000002</c:v>
                </c:pt>
                <c:pt idx="1">
                  <c:v>0.17194999999999999</c:v>
                </c:pt>
                <c:pt idx="2">
                  <c:v>1.46343</c:v>
                </c:pt>
                <c:pt idx="3">
                  <c:v>3.0272700000000001</c:v>
                </c:pt>
                <c:pt idx="4">
                  <c:v>1.59907</c:v>
                </c:pt>
                <c:pt idx="5">
                  <c:v>1.17706</c:v>
                </c:pt>
                <c:pt idx="6">
                  <c:v>-0.74060000000000004</c:v>
                </c:pt>
                <c:pt idx="7">
                  <c:v>1.11757</c:v>
                </c:pt>
                <c:pt idx="8">
                  <c:v>-0.77037999999999995</c:v>
                </c:pt>
                <c:pt idx="9">
                  <c:v>-9.178E-2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E9F-0B4D-8C5A-89031636C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753200"/>
        <c:axId val="1157957984"/>
      </c:scatterChart>
      <c:valAx>
        <c:axId val="113475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7957984"/>
        <c:crosses val="autoZero"/>
        <c:crossBetween val="midCat"/>
      </c:valAx>
      <c:valAx>
        <c:axId val="115795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475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К-средних</a:t>
            </a:r>
            <a:r>
              <a:rPr lang="ru-RU" baseline="0"/>
              <a:t> старый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ГК'!$J$2:$J$11</c:f>
              <c:numCache>
                <c:formatCode>General</c:formatCode>
                <c:ptCount val="10"/>
                <c:pt idx="0">
                  <c:v>-0.62160000000000004</c:v>
                </c:pt>
                <c:pt idx="1">
                  <c:v>-1.25047</c:v>
                </c:pt>
                <c:pt idx="2">
                  <c:v>-0.73416000000000003</c:v>
                </c:pt>
                <c:pt idx="3">
                  <c:v>-0.72141</c:v>
                </c:pt>
                <c:pt idx="4">
                  <c:v>-0.80281000000000002</c:v>
                </c:pt>
                <c:pt idx="5">
                  <c:v>-0.77056999999999998</c:v>
                </c:pt>
                <c:pt idx="6">
                  <c:v>-0.95720000000000005</c:v>
                </c:pt>
                <c:pt idx="7">
                  <c:v>-0.70040999999999998</c:v>
                </c:pt>
                <c:pt idx="8">
                  <c:v>-1.6193900000000001</c:v>
                </c:pt>
                <c:pt idx="9">
                  <c:v>-0.68381000000000003</c:v>
                </c:pt>
              </c:numCache>
            </c:numRef>
          </c:xVal>
          <c:yVal>
            <c:numRef>
              <c:f>'Визуализация ГК'!$K$2:$K$11</c:f>
              <c:numCache>
                <c:formatCode>General</c:formatCode>
                <c:ptCount val="10"/>
                <c:pt idx="0">
                  <c:v>-0.11817</c:v>
                </c:pt>
                <c:pt idx="1">
                  <c:v>0.35787999999999998</c:v>
                </c:pt>
                <c:pt idx="2">
                  <c:v>-0.69667000000000001</c:v>
                </c:pt>
                <c:pt idx="3">
                  <c:v>-0.44853999999999999</c:v>
                </c:pt>
                <c:pt idx="4">
                  <c:v>-1.17577</c:v>
                </c:pt>
                <c:pt idx="5">
                  <c:v>-2.5803400000000001</c:v>
                </c:pt>
                <c:pt idx="6">
                  <c:v>0.26867000000000002</c:v>
                </c:pt>
                <c:pt idx="7">
                  <c:v>-1.3028900000000001</c:v>
                </c:pt>
                <c:pt idx="8">
                  <c:v>0.33143</c:v>
                </c:pt>
                <c:pt idx="9">
                  <c:v>-2.0379900000000002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7-C64F-9ACA-A26A830CFD7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ГК'!$J$12:$J$16</c:f>
              <c:numCache>
                <c:formatCode>General</c:formatCode>
                <c:ptCount val="5"/>
                <c:pt idx="0">
                  <c:v>-6.8690000000000001E-2</c:v>
                </c:pt>
                <c:pt idx="1">
                  <c:v>0.51956000000000002</c:v>
                </c:pt>
                <c:pt idx="2">
                  <c:v>0.37712000000000001</c:v>
                </c:pt>
                <c:pt idx="3">
                  <c:v>1.0275000000000001</c:v>
                </c:pt>
                <c:pt idx="4">
                  <c:v>-0.65720000000000001</c:v>
                </c:pt>
              </c:numCache>
            </c:numRef>
          </c:xVal>
          <c:yVal>
            <c:numRef>
              <c:f>'Визуализация ГК'!$K$12:$K$16</c:f>
              <c:numCache>
                <c:formatCode>General</c:formatCode>
                <c:ptCount val="5"/>
                <c:pt idx="0">
                  <c:v>-1.99675</c:v>
                </c:pt>
                <c:pt idx="1">
                  <c:v>-1.45418</c:v>
                </c:pt>
                <c:pt idx="2">
                  <c:v>-1.9005799999999999</c:v>
                </c:pt>
                <c:pt idx="3">
                  <c:v>-1.3813</c:v>
                </c:pt>
                <c:pt idx="4">
                  <c:v>-1.77979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47-C64F-9ACA-A26A830CFD7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ГК'!$J$17:$J$36</c:f>
              <c:numCache>
                <c:formatCode>General</c:formatCode>
                <c:ptCount val="20"/>
                <c:pt idx="0">
                  <c:v>-0.72807999999999995</c:v>
                </c:pt>
                <c:pt idx="1">
                  <c:v>-0.18765000000000001</c:v>
                </c:pt>
                <c:pt idx="2">
                  <c:v>-0.48241000000000001</c:v>
                </c:pt>
                <c:pt idx="3">
                  <c:v>8.5010000000000002E-2</c:v>
                </c:pt>
                <c:pt idx="4">
                  <c:v>8.0990000000000006E-2</c:v>
                </c:pt>
                <c:pt idx="5">
                  <c:v>0.29959999999999998</c:v>
                </c:pt>
                <c:pt idx="6">
                  <c:v>0.18484</c:v>
                </c:pt>
                <c:pt idx="7">
                  <c:v>-0.22467999999999999</c:v>
                </c:pt>
                <c:pt idx="8">
                  <c:v>-0.29091</c:v>
                </c:pt>
                <c:pt idx="9">
                  <c:v>-0.15179999999999999</c:v>
                </c:pt>
                <c:pt idx="10">
                  <c:v>-0.58321000000000001</c:v>
                </c:pt>
                <c:pt idx="11">
                  <c:v>-0.38716</c:v>
                </c:pt>
                <c:pt idx="12">
                  <c:v>0.62150000000000005</c:v>
                </c:pt>
                <c:pt idx="13">
                  <c:v>-0.38352000000000003</c:v>
                </c:pt>
                <c:pt idx="14">
                  <c:v>0.29896</c:v>
                </c:pt>
                <c:pt idx="15">
                  <c:v>0.52302999999999999</c:v>
                </c:pt>
                <c:pt idx="16">
                  <c:v>-0.47685</c:v>
                </c:pt>
                <c:pt idx="17">
                  <c:v>8.5000000000000006E-2</c:v>
                </c:pt>
                <c:pt idx="18">
                  <c:v>0.49027999999999999</c:v>
                </c:pt>
                <c:pt idx="19">
                  <c:v>-0.61372000000000004</c:v>
                </c:pt>
              </c:numCache>
            </c:numRef>
          </c:xVal>
          <c:yVal>
            <c:numRef>
              <c:f>'Визуализация ГК'!$K$17:$K$36</c:f>
              <c:numCache>
                <c:formatCode>General</c:formatCode>
                <c:ptCount val="20"/>
                <c:pt idx="0">
                  <c:v>-0.20580999999999999</c:v>
                </c:pt>
                <c:pt idx="1">
                  <c:v>8.4320000000000006E-2</c:v>
                </c:pt>
                <c:pt idx="2">
                  <c:v>-0.19653999999999999</c:v>
                </c:pt>
                <c:pt idx="3">
                  <c:v>-0.11745</c:v>
                </c:pt>
                <c:pt idx="4">
                  <c:v>-0.71745000000000003</c:v>
                </c:pt>
                <c:pt idx="5">
                  <c:v>0.23191999999999999</c:v>
                </c:pt>
                <c:pt idx="6">
                  <c:v>-0.51002000000000003</c:v>
                </c:pt>
                <c:pt idx="7">
                  <c:v>0.61638999999999999</c:v>
                </c:pt>
                <c:pt idx="8">
                  <c:v>-5.2519999999999997E-2</c:v>
                </c:pt>
                <c:pt idx="9">
                  <c:v>0.18886</c:v>
                </c:pt>
                <c:pt idx="10">
                  <c:v>-0.61663999999999997</c:v>
                </c:pt>
                <c:pt idx="11">
                  <c:v>0.59887999999999997</c:v>
                </c:pt>
                <c:pt idx="12">
                  <c:v>-0.33533000000000002</c:v>
                </c:pt>
                <c:pt idx="13">
                  <c:v>-0.59475</c:v>
                </c:pt>
                <c:pt idx="14">
                  <c:v>0.27217999999999998</c:v>
                </c:pt>
                <c:pt idx="15">
                  <c:v>-0.26989999999999997</c:v>
                </c:pt>
                <c:pt idx="16">
                  <c:v>-0.29165999999999997</c:v>
                </c:pt>
                <c:pt idx="17">
                  <c:v>7.3969999999999994E-2</c:v>
                </c:pt>
                <c:pt idx="18">
                  <c:v>0.14288000000000001</c:v>
                </c:pt>
                <c:pt idx="19">
                  <c:v>0.22550000000000001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7-C64F-9ACA-A26A830CFD7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ГК'!$J$37:$J$50</c:f>
              <c:numCache>
                <c:formatCode>General</c:formatCode>
                <c:ptCount val="14"/>
                <c:pt idx="0">
                  <c:v>-0.34299000000000002</c:v>
                </c:pt>
                <c:pt idx="1">
                  <c:v>-0.52644999999999997</c:v>
                </c:pt>
                <c:pt idx="2">
                  <c:v>-0.91500000000000004</c:v>
                </c:pt>
                <c:pt idx="3">
                  <c:v>-0.40698000000000001</c:v>
                </c:pt>
                <c:pt idx="4">
                  <c:v>-0.1118</c:v>
                </c:pt>
                <c:pt idx="5">
                  <c:v>-1.3732599999999999</c:v>
                </c:pt>
                <c:pt idx="6">
                  <c:v>-0.24612999999999999</c:v>
                </c:pt>
                <c:pt idx="7">
                  <c:v>-0.57487999999999995</c:v>
                </c:pt>
                <c:pt idx="8">
                  <c:v>0.10543</c:v>
                </c:pt>
                <c:pt idx="9">
                  <c:v>0.18462999999999999</c:v>
                </c:pt>
                <c:pt idx="10">
                  <c:v>-1.3274699999999999</c:v>
                </c:pt>
                <c:pt idx="11">
                  <c:v>-0.87204999999999999</c:v>
                </c:pt>
                <c:pt idx="12">
                  <c:v>-0.19905</c:v>
                </c:pt>
                <c:pt idx="13">
                  <c:v>8.2070000000000004E-2</c:v>
                </c:pt>
              </c:numCache>
            </c:numRef>
          </c:xVal>
          <c:yVal>
            <c:numRef>
              <c:f>'Визуализация ГК'!$K$37:$K$50</c:f>
              <c:numCache>
                <c:formatCode>General</c:formatCode>
                <c:ptCount val="14"/>
                <c:pt idx="0">
                  <c:v>1.04169</c:v>
                </c:pt>
                <c:pt idx="1">
                  <c:v>0.93010999999999999</c:v>
                </c:pt>
                <c:pt idx="2">
                  <c:v>1.756</c:v>
                </c:pt>
                <c:pt idx="3">
                  <c:v>0.25769999999999998</c:v>
                </c:pt>
                <c:pt idx="4">
                  <c:v>-0.37752000000000002</c:v>
                </c:pt>
                <c:pt idx="5">
                  <c:v>1.22631</c:v>
                </c:pt>
                <c:pt idx="6">
                  <c:v>1.0790900000000001</c:v>
                </c:pt>
                <c:pt idx="7">
                  <c:v>0.39417000000000002</c:v>
                </c:pt>
                <c:pt idx="8">
                  <c:v>0.90785000000000005</c:v>
                </c:pt>
                <c:pt idx="9">
                  <c:v>1.9150799999999999</c:v>
                </c:pt>
                <c:pt idx="10">
                  <c:v>3.17665</c:v>
                </c:pt>
                <c:pt idx="11">
                  <c:v>0.79193000000000002</c:v>
                </c:pt>
                <c:pt idx="12">
                  <c:v>0.70469000000000004</c:v>
                </c:pt>
                <c:pt idx="13">
                  <c:v>0.92618999999999996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47-C64F-9ACA-A26A830CFD7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ГК'!$J$51:$J$73</c:f>
              <c:numCache>
                <c:formatCode>General</c:formatCode>
                <c:ptCount val="23"/>
                <c:pt idx="0">
                  <c:v>0.21637999999999999</c:v>
                </c:pt>
                <c:pt idx="1">
                  <c:v>-0.63807000000000003</c:v>
                </c:pt>
                <c:pt idx="2">
                  <c:v>-0.32471</c:v>
                </c:pt>
                <c:pt idx="3">
                  <c:v>-7.7600000000000002E-2</c:v>
                </c:pt>
                <c:pt idx="4">
                  <c:v>-0.19732</c:v>
                </c:pt>
                <c:pt idx="5">
                  <c:v>-0.31941000000000003</c:v>
                </c:pt>
                <c:pt idx="6">
                  <c:v>-9.3100000000000002E-2</c:v>
                </c:pt>
                <c:pt idx="7">
                  <c:v>-0.42092000000000002</c:v>
                </c:pt>
                <c:pt idx="8">
                  <c:v>-0.53359999999999996</c:v>
                </c:pt>
                <c:pt idx="9">
                  <c:v>-0.35625000000000001</c:v>
                </c:pt>
                <c:pt idx="10">
                  <c:v>8.5680000000000006E-2</c:v>
                </c:pt>
                <c:pt idx="11">
                  <c:v>-0.50553000000000003</c:v>
                </c:pt>
                <c:pt idx="12">
                  <c:v>-0.97679000000000005</c:v>
                </c:pt>
                <c:pt idx="13">
                  <c:v>-0.82964000000000004</c:v>
                </c:pt>
                <c:pt idx="14">
                  <c:v>-0.74819000000000002</c:v>
                </c:pt>
                <c:pt idx="15">
                  <c:v>-0.60836999999999997</c:v>
                </c:pt>
                <c:pt idx="16">
                  <c:v>-0.71672000000000002</c:v>
                </c:pt>
                <c:pt idx="17">
                  <c:v>-0.43667</c:v>
                </c:pt>
                <c:pt idx="18">
                  <c:v>-0.81259999999999999</c:v>
                </c:pt>
                <c:pt idx="19">
                  <c:v>-0.26500000000000001</c:v>
                </c:pt>
                <c:pt idx="20">
                  <c:v>-0.21204999999999999</c:v>
                </c:pt>
                <c:pt idx="21">
                  <c:v>-0.63319000000000003</c:v>
                </c:pt>
                <c:pt idx="22">
                  <c:v>-7.9299999999999995E-3</c:v>
                </c:pt>
              </c:numCache>
            </c:numRef>
          </c:xVal>
          <c:yVal>
            <c:numRef>
              <c:f>'Визуализация ГК'!$K$51:$K$73</c:f>
              <c:numCache>
                <c:formatCode>General</c:formatCode>
                <c:ptCount val="23"/>
                <c:pt idx="0">
                  <c:v>-1.1686799999999999</c:v>
                </c:pt>
                <c:pt idx="1">
                  <c:v>-0.29929</c:v>
                </c:pt>
                <c:pt idx="2">
                  <c:v>-0.32917000000000002</c:v>
                </c:pt>
                <c:pt idx="3">
                  <c:v>-0.20363999999999999</c:v>
                </c:pt>
                <c:pt idx="4">
                  <c:v>-0.26863999999999999</c:v>
                </c:pt>
                <c:pt idx="5">
                  <c:v>-1.2529999999999999E-2</c:v>
                </c:pt>
                <c:pt idx="6">
                  <c:v>0.66561000000000003</c:v>
                </c:pt>
                <c:pt idx="7">
                  <c:v>-0.12608</c:v>
                </c:pt>
                <c:pt idx="8">
                  <c:v>9.2800000000000001E-3</c:v>
                </c:pt>
                <c:pt idx="9">
                  <c:v>-0.43530000000000002</c:v>
                </c:pt>
                <c:pt idx="10">
                  <c:v>-0.34377999999999997</c:v>
                </c:pt>
                <c:pt idx="11">
                  <c:v>0.80686000000000002</c:v>
                </c:pt>
                <c:pt idx="12">
                  <c:v>-0.18647</c:v>
                </c:pt>
                <c:pt idx="13">
                  <c:v>-0.31729000000000002</c:v>
                </c:pt>
                <c:pt idx="14">
                  <c:v>0.51173000000000002</c:v>
                </c:pt>
                <c:pt idx="15">
                  <c:v>-0.17305999999999999</c:v>
                </c:pt>
                <c:pt idx="16">
                  <c:v>3.7100000000000002E-3</c:v>
                </c:pt>
                <c:pt idx="17">
                  <c:v>0.40439000000000003</c:v>
                </c:pt>
                <c:pt idx="18">
                  <c:v>0.1275</c:v>
                </c:pt>
                <c:pt idx="19">
                  <c:v>-2.3800000000000002E-3</c:v>
                </c:pt>
                <c:pt idx="20">
                  <c:v>-0.21223</c:v>
                </c:pt>
                <c:pt idx="21">
                  <c:v>-8.3119999999999999E-2</c:v>
                </c:pt>
                <c:pt idx="22">
                  <c:v>-0.23477000000000001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47-C64F-9ACA-A26A830CFD7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ГК'!$J$74:$J$80</c:f>
              <c:numCache>
                <c:formatCode>General</c:formatCode>
                <c:ptCount val="7"/>
                <c:pt idx="0">
                  <c:v>2.62927</c:v>
                </c:pt>
                <c:pt idx="1">
                  <c:v>1.5066900000000001</c:v>
                </c:pt>
                <c:pt idx="2">
                  <c:v>1.1078399999999999</c:v>
                </c:pt>
                <c:pt idx="3">
                  <c:v>1.8434999999999999</c:v>
                </c:pt>
                <c:pt idx="4">
                  <c:v>1.86693</c:v>
                </c:pt>
                <c:pt idx="5">
                  <c:v>1.2176</c:v>
                </c:pt>
                <c:pt idx="6">
                  <c:v>3.2759299999999998</c:v>
                </c:pt>
              </c:numCache>
            </c:numRef>
          </c:xVal>
          <c:yVal>
            <c:numRef>
              <c:f>'Визуализация ГК'!$K$74:$K$80</c:f>
              <c:numCache>
                <c:formatCode>General</c:formatCode>
                <c:ptCount val="7"/>
                <c:pt idx="0">
                  <c:v>0.48625000000000002</c:v>
                </c:pt>
                <c:pt idx="1">
                  <c:v>0.17194999999999999</c:v>
                </c:pt>
                <c:pt idx="2">
                  <c:v>1.46343</c:v>
                </c:pt>
                <c:pt idx="3">
                  <c:v>3.0272700000000001</c:v>
                </c:pt>
                <c:pt idx="4">
                  <c:v>1.17706</c:v>
                </c:pt>
                <c:pt idx="5">
                  <c:v>1.11757</c:v>
                </c:pt>
                <c:pt idx="6">
                  <c:v>-0.77037999999999995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47-C64F-9ACA-A26A830CFD7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ГК'!$J$81:$J$86</c:f>
              <c:numCache>
                <c:formatCode>General</c:formatCode>
                <c:ptCount val="6"/>
                <c:pt idx="0">
                  <c:v>1.2059800000000001</c:v>
                </c:pt>
                <c:pt idx="1">
                  <c:v>1.7626500000000001</c:v>
                </c:pt>
                <c:pt idx="2">
                  <c:v>1.1899200000000001</c:v>
                </c:pt>
                <c:pt idx="3">
                  <c:v>2.0269499999999998</c:v>
                </c:pt>
                <c:pt idx="4">
                  <c:v>2.1144500000000002</c:v>
                </c:pt>
                <c:pt idx="5">
                  <c:v>3.6922199999999998</c:v>
                </c:pt>
              </c:numCache>
            </c:numRef>
          </c:xVal>
          <c:yVal>
            <c:numRef>
              <c:f>'Визуализация ГК'!$K$81:$K$86</c:f>
              <c:numCache>
                <c:formatCode>General</c:formatCode>
                <c:ptCount val="6"/>
                <c:pt idx="0">
                  <c:v>-0.59241999999999995</c:v>
                </c:pt>
                <c:pt idx="1">
                  <c:v>1.59907</c:v>
                </c:pt>
                <c:pt idx="2">
                  <c:v>-0.74060000000000004</c:v>
                </c:pt>
                <c:pt idx="3">
                  <c:v>-2.1721499999999998</c:v>
                </c:pt>
                <c:pt idx="4">
                  <c:v>-0.14968999999999999</c:v>
                </c:pt>
                <c:pt idx="5">
                  <c:v>-9.178E-2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347-C64F-9ACA-A26A830CF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845456"/>
        <c:axId val="1192196832"/>
      </c:scatterChart>
      <c:valAx>
        <c:axId val="12348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196832"/>
        <c:crosses val="autoZero"/>
        <c:crossBetween val="midCat"/>
      </c:valAx>
      <c:valAx>
        <c:axId val="11921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8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 новый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ГК'!$N$2:$N$5</c:f>
              <c:numCache>
                <c:formatCode>General</c:formatCode>
                <c:ptCount val="4"/>
                <c:pt idx="0">
                  <c:v>2.0269499999999998</c:v>
                </c:pt>
                <c:pt idx="1">
                  <c:v>-0.19905</c:v>
                </c:pt>
                <c:pt idx="2">
                  <c:v>2.1144500000000002</c:v>
                </c:pt>
                <c:pt idx="3">
                  <c:v>-0.61372000000000004</c:v>
                </c:pt>
              </c:numCache>
            </c:numRef>
          </c:xVal>
          <c:yVal>
            <c:numRef>
              <c:f>'Визуализация ГК'!$O$2:$O$5</c:f>
              <c:numCache>
                <c:formatCode>General</c:formatCode>
                <c:ptCount val="4"/>
                <c:pt idx="0">
                  <c:v>-2.1721499999999998</c:v>
                </c:pt>
                <c:pt idx="1">
                  <c:v>0.70469000000000004</c:v>
                </c:pt>
                <c:pt idx="2">
                  <c:v>-0.14968999999999999</c:v>
                </c:pt>
                <c:pt idx="3">
                  <c:v>0.22550000000000001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A0-2E41-952F-FBE503EE095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ГК'!$N$6:$N$28</c:f>
              <c:numCache>
                <c:formatCode>General</c:formatCode>
                <c:ptCount val="23"/>
                <c:pt idx="0">
                  <c:v>2.62927</c:v>
                </c:pt>
                <c:pt idx="1">
                  <c:v>1.5066900000000001</c:v>
                </c:pt>
                <c:pt idx="2">
                  <c:v>-6.8690000000000001E-2</c:v>
                </c:pt>
                <c:pt idx="3">
                  <c:v>-0.91500000000000004</c:v>
                </c:pt>
                <c:pt idx="4">
                  <c:v>-0.1118</c:v>
                </c:pt>
                <c:pt idx="5">
                  <c:v>8.0990000000000006E-2</c:v>
                </c:pt>
                <c:pt idx="6">
                  <c:v>-1.3732599999999999</c:v>
                </c:pt>
                <c:pt idx="7">
                  <c:v>1.7626500000000001</c:v>
                </c:pt>
                <c:pt idx="8">
                  <c:v>1.86693</c:v>
                </c:pt>
                <c:pt idx="9">
                  <c:v>-0.15179999999999999</c:v>
                </c:pt>
                <c:pt idx="10">
                  <c:v>0.18462999999999999</c:v>
                </c:pt>
                <c:pt idx="11">
                  <c:v>-0.58321000000000001</c:v>
                </c:pt>
                <c:pt idx="12">
                  <c:v>-0.38716</c:v>
                </c:pt>
                <c:pt idx="13">
                  <c:v>1.1899200000000001</c:v>
                </c:pt>
                <c:pt idx="14">
                  <c:v>-1.3274699999999999</c:v>
                </c:pt>
                <c:pt idx="15">
                  <c:v>0.62150000000000005</c:v>
                </c:pt>
                <c:pt idx="16">
                  <c:v>-0.87204999999999999</c:v>
                </c:pt>
                <c:pt idx="17">
                  <c:v>0.29896</c:v>
                </c:pt>
                <c:pt idx="18">
                  <c:v>-0.71672000000000002</c:v>
                </c:pt>
                <c:pt idx="19">
                  <c:v>-0.43667</c:v>
                </c:pt>
                <c:pt idx="20">
                  <c:v>-0.47685</c:v>
                </c:pt>
                <c:pt idx="21">
                  <c:v>-0.81259999999999999</c:v>
                </c:pt>
                <c:pt idx="22">
                  <c:v>-0.26500000000000001</c:v>
                </c:pt>
              </c:numCache>
            </c:numRef>
          </c:xVal>
          <c:yVal>
            <c:numRef>
              <c:f>'Визуализация ГК'!$O$6:$O$28</c:f>
              <c:numCache>
                <c:formatCode>General</c:formatCode>
                <c:ptCount val="23"/>
                <c:pt idx="0">
                  <c:v>0.48625000000000002</c:v>
                </c:pt>
                <c:pt idx="1">
                  <c:v>0.17194999999999999</c:v>
                </c:pt>
                <c:pt idx="2">
                  <c:v>-1.99675</c:v>
                </c:pt>
                <c:pt idx="3">
                  <c:v>1.756</c:v>
                </c:pt>
                <c:pt idx="4">
                  <c:v>-0.37752000000000002</c:v>
                </c:pt>
                <c:pt idx="5">
                  <c:v>-0.71745000000000003</c:v>
                </c:pt>
                <c:pt idx="6">
                  <c:v>1.22631</c:v>
                </c:pt>
                <c:pt idx="7">
                  <c:v>1.59907</c:v>
                </c:pt>
                <c:pt idx="8">
                  <c:v>1.17706</c:v>
                </c:pt>
                <c:pt idx="9">
                  <c:v>0.18886</c:v>
                </c:pt>
                <c:pt idx="10">
                  <c:v>1.9150799999999999</c:v>
                </c:pt>
                <c:pt idx="11">
                  <c:v>-0.61663999999999997</c:v>
                </c:pt>
                <c:pt idx="12">
                  <c:v>0.59887999999999997</c:v>
                </c:pt>
                <c:pt idx="13">
                  <c:v>-0.74060000000000004</c:v>
                </c:pt>
                <c:pt idx="14">
                  <c:v>3.17665</c:v>
                </c:pt>
                <c:pt idx="15">
                  <c:v>-0.33533000000000002</c:v>
                </c:pt>
                <c:pt idx="16">
                  <c:v>0.79193000000000002</c:v>
                </c:pt>
                <c:pt idx="17">
                  <c:v>0.27217999999999998</c:v>
                </c:pt>
                <c:pt idx="18">
                  <c:v>3.7100000000000002E-3</c:v>
                </c:pt>
                <c:pt idx="19">
                  <c:v>0.40439000000000003</c:v>
                </c:pt>
                <c:pt idx="20">
                  <c:v>-0.29165999999999997</c:v>
                </c:pt>
                <c:pt idx="21">
                  <c:v>0.1275</c:v>
                </c:pt>
                <c:pt idx="22">
                  <c:v>-2.3800000000000002E-3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A0-2E41-952F-FBE503EE095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ГК'!$N$29:$N$39</c:f>
              <c:numCache>
                <c:formatCode>General</c:formatCode>
                <c:ptCount val="11"/>
                <c:pt idx="0">
                  <c:v>-0.18765000000000001</c:v>
                </c:pt>
                <c:pt idx="1">
                  <c:v>-0.52644999999999997</c:v>
                </c:pt>
                <c:pt idx="2">
                  <c:v>-0.63807000000000003</c:v>
                </c:pt>
                <c:pt idx="3">
                  <c:v>-0.19732</c:v>
                </c:pt>
                <c:pt idx="4">
                  <c:v>0.29959999999999998</c:v>
                </c:pt>
                <c:pt idx="5">
                  <c:v>-0.57487999999999995</c:v>
                </c:pt>
                <c:pt idx="6">
                  <c:v>-0.97679000000000005</c:v>
                </c:pt>
                <c:pt idx="7">
                  <c:v>-0.22467999999999999</c:v>
                </c:pt>
                <c:pt idx="8">
                  <c:v>-0.65720000000000001</c:v>
                </c:pt>
                <c:pt idx="9">
                  <c:v>-0.73416000000000003</c:v>
                </c:pt>
                <c:pt idx="10">
                  <c:v>-0.72141</c:v>
                </c:pt>
              </c:numCache>
            </c:numRef>
          </c:xVal>
          <c:yVal>
            <c:numRef>
              <c:f>'Визуализация ГК'!$O$29:$O$39</c:f>
              <c:numCache>
                <c:formatCode>General</c:formatCode>
                <c:ptCount val="11"/>
                <c:pt idx="0">
                  <c:v>8.4320000000000006E-2</c:v>
                </c:pt>
                <c:pt idx="1">
                  <c:v>0.93010999999999999</c:v>
                </c:pt>
                <c:pt idx="2">
                  <c:v>-0.29929</c:v>
                </c:pt>
                <c:pt idx="3">
                  <c:v>-0.26863999999999999</c:v>
                </c:pt>
                <c:pt idx="4">
                  <c:v>0.23191999999999999</c:v>
                </c:pt>
                <c:pt idx="5">
                  <c:v>0.39417000000000002</c:v>
                </c:pt>
                <c:pt idx="6">
                  <c:v>-0.18647</c:v>
                </c:pt>
                <c:pt idx="7">
                  <c:v>0.61638999999999999</c:v>
                </c:pt>
                <c:pt idx="8">
                  <c:v>-1.77979</c:v>
                </c:pt>
                <c:pt idx="9">
                  <c:v>-0.69667000000000001</c:v>
                </c:pt>
                <c:pt idx="10">
                  <c:v>-0.44853999999999999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A0-2E41-952F-FBE503EE095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ГК'!$N$40:$N$44</c:f>
              <c:numCache>
                <c:formatCode>General</c:formatCode>
                <c:ptCount val="5"/>
                <c:pt idx="0">
                  <c:v>0.49027999999999999</c:v>
                </c:pt>
                <c:pt idx="1">
                  <c:v>-0.68381000000000003</c:v>
                </c:pt>
                <c:pt idx="2">
                  <c:v>3.2759299999999998</c:v>
                </c:pt>
                <c:pt idx="3">
                  <c:v>3.6922199999999998</c:v>
                </c:pt>
                <c:pt idx="4">
                  <c:v>-7.9299999999999995E-3</c:v>
                </c:pt>
              </c:numCache>
            </c:numRef>
          </c:xVal>
          <c:yVal>
            <c:numRef>
              <c:f>'Визуализация ГК'!$O$40:$O$44</c:f>
              <c:numCache>
                <c:formatCode>General</c:formatCode>
                <c:ptCount val="5"/>
                <c:pt idx="0">
                  <c:v>0.14288000000000001</c:v>
                </c:pt>
                <c:pt idx="1">
                  <c:v>-2.0379900000000002</c:v>
                </c:pt>
                <c:pt idx="2">
                  <c:v>-0.77037999999999995</c:v>
                </c:pt>
                <c:pt idx="3">
                  <c:v>-9.178E-2</c:v>
                </c:pt>
                <c:pt idx="4">
                  <c:v>-0.23477000000000001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A0-2E41-952F-FBE503EE095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ГК'!$N$45:$N$63</c:f>
              <c:numCache>
                <c:formatCode>General</c:formatCode>
                <c:ptCount val="19"/>
                <c:pt idx="0">
                  <c:v>8.5010000000000002E-2</c:v>
                </c:pt>
                <c:pt idx="1">
                  <c:v>0.51956000000000002</c:v>
                </c:pt>
                <c:pt idx="2">
                  <c:v>-9.3100000000000002E-2</c:v>
                </c:pt>
                <c:pt idx="3">
                  <c:v>1.1078399999999999</c:v>
                </c:pt>
                <c:pt idx="4">
                  <c:v>-1.25047</c:v>
                </c:pt>
                <c:pt idx="5">
                  <c:v>-0.35625000000000001</c:v>
                </c:pt>
                <c:pt idx="6">
                  <c:v>1.8434999999999999</c:v>
                </c:pt>
                <c:pt idx="7">
                  <c:v>-0.50553000000000003</c:v>
                </c:pt>
                <c:pt idx="8">
                  <c:v>0.18484</c:v>
                </c:pt>
                <c:pt idx="9">
                  <c:v>-0.24612999999999999</c:v>
                </c:pt>
                <c:pt idx="10">
                  <c:v>-0.82964000000000004</c:v>
                </c:pt>
                <c:pt idx="11">
                  <c:v>0.10543</c:v>
                </c:pt>
                <c:pt idx="12">
                  <c:v>-0.74819000000000002</c:v>
                </c:pt>
                <c:pt idx="13">
                  <c:v>-0.29091</c:v>
                </c:pt>
                <c:pt idx="14">
                  <c:v>-0.60836999999999997</c:v>
                </c:pt>
                <c:pt idx="15">
                  <c:v>8.5000000000000006E-2</c:v>
                </c:pt>
                <c:pt idx="16">
                  <c:v>-0.21204999999999999</c:v>
                </c:pt>
                <c:pt idx="17">
                  <c:v>-0.63319000000000003</c:v>
                </c:pt>
                <c:pt idx="18">
                  <c:v>8.2070000000000004E-2</c:v>
                </c:pt>
              </c:numCache>
            </c:numRef>
          </c:xVal>
          <c:yVal>
            <c:numRef>
              <c:f>'Визуализация ГК'!$O$45:$O$63</c:f>
              <c:numCache>
                <c:formatCode>General</c:formatCode>
                <c:ptCount val="19"/>
                <c:pt idx="0">
                  <c:v>-0.11745</c:v>
                </c:pt>
                <c:pt idx="1">
                  <c:v>-1.45418</c:v>
                </c:pt>
                <c:pt idx="2">
                  <c:v>0.66561000000000003</c:v>
                </c:pt>
                <c:pt idx="3">
                  <c:v>1.46343</c:v>
                </c:pt>
                <c:pt idx="4">
                  <c:v>0.35787999999999998</c:v>
                </c:pt>
                <c:pt idx="5">
                  <c:v>-0.43530000000000002</c:v>
                </c:pt>
                <c:pt idx="6">
                  <c:v>3.0272700000000001</c:v>
                </c:pt>
                <c:pt idx="7">
                  <c:v>0.80686000000000002</c:v>
                </c:pt>
                <c:pt idx="8">
                  <c:v>-0.51002000000000003</c:v>
                </c:pt>
                <c:pt idx="9">
                  <c:v>1.0790900000000001</c:v>
                </c:pt>
                <c:pt idx="10">
                  <c:v>-0.31729000000000002</c:v>
                </c:pt>
                <c:pt idx="11">
                  <c:v>0.90785000000000005</c:v>
                </c:pt>
                <c:pt idx="12">
                  <c:v>0.51173000000000002</c:v>
                </c:pt>
                <c:pt idx="13">
                  <c:v>-5.2519999999999997E-2</c:v>
                </c:pt>
                <c:pt idx="14">
                  <c:v>-0.17305999999999999</c:v>
                </c:pt>
                <c:pt idx="15">
                  <c:v>7.3969999999999994E-2</c:v>
                </c:pt>
                <c:pt idx="16">
                  <c:v>-0.21223</c:v>
                </c:pt>
                <c:pt idx="17">
                  <c:v>-8.3119999999999999E-2</c:v>
                </c:pt>
                <c:pt idx="18">
                  <c:v>0.92618999999999996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A0-2E41-952F-FBE503EE095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ГК'!$N$64:$N$83</c:f>
              <c:numCache>
                <c:formatCode>General</c:formatCode>
                <c:ptCount val="20"/>
                <c:pt idx="0">
                  <c:v>-0.72807999999999995</c:v>
                </c:pt>
                <c:pt idx="1">
                  <c:v>-0.34299000000000002</c:v>
                </c:pt>
                <c:pt idx="2">
                  <c:v>0.21637999999999999</c:v>
                </c:pt>
                <c:pt idx="3">
                  <c:v>-0.40698000000000001</c:v>
                </c:pt>
                <c:pt idx="4">
                  <c:v>-0.31941000000000003</c:v>
                </c:pt>
                <c:pt idx="5">
                  <c:v>-0.62160000000000004</c:v>
                </c:pt>
                <c:pt idx="6">
                  <c:v>-0.42092000000000002</c:v>
                </c:pt>
                <c:pt idx="7">
                  <c:v>-0.53359999999999996</c:v>
                </c:pt>
                <c:pt idx="8">
                  <c:v>1.2059800000000001</c:v>
                </c:pt>
                <c:pt idx="9">
                  <c:v>0.37712000000000001</c:v>
                </c:pt>
                <c:pt idx="10">
                  <c:v>8.5680000000000006E-2</c:v>
                </c:pt>
                <c:pt idx="11">
                  <c:v>1.0275000000000001</c:v>
                </c:pt>
                <c:pt idx="12">
                  <c:v>-0.80281000000000002</c:v>
                </c:pt>
                <c:pt idx="13">
                  <c:v>-0.77056999999999998</c:v>
                </c:pt>
                <c:pt idx="14">
                  <c:v>-0.95720000000000005</c:v>
                </c:pt>
                <c:pt idx="15">
                  <c:v>-0.70040999999999998</c:v>
                </c:pt>
                <c:pt idx="16">
                  <c:v>-1.6193900000000001</c:v>
                </c:pt>
                <c:pt idx="17">
                  <c:v>-0.38352000000000003</c:v>
                </c:pt>
                <c:pt idx="18">
                  <c:v>1.2176</c:v>
                </c:pt>
                <c:pt idx="19">
                  <c:v>0.52302999999999999</c:v>
                </c:pt>
              </c:numCache>
            </c:numRef>
          </c:xVal>
          <c:yVal>
            <c:numRef>
              <c:f>'Визуализация ГК'!$O$64:$O$83</c:f>
              <c:numCache>
                <c:formatCode>General</c:formatCode>
                <c:ptCount val="20"/>
                <c:pt idx="0">
                  <c:v>-0.20580999999999999</c:v>
                </c:pt>
                <c:pt idx="1">
                  <c:v>1.04169</c:v>
                </c:pt>
                <c:pt idx="2">
                  <c:v>-1.1686799999999999</c:v>
                </c:pt>
                <c:pt idx="3">
                  <c:v>0.25769999999999998</c:v>
                </c:pt>
                <c:pt idx="4">
                  <c:v>-1.2529999999999999E-2</c:v>
                </c:pt>
                <c:pt idx="5">
                  <c:v>-0.11817</c:v>
                </c:pt>
                <c:pt idx="6">
                  <c:v>-0.12608</c:v>
                </c:pt>
                <c:pt idx="7">
                  <c:v>9.2800000000000001E-3</c:v>
                </c:pt>
                <c:pt idx="8">
                  <c:v>-0.59241999999999995</c:v>
                </c:pt>
                <c:pt idx="9">
                  <c:v>-1.9005799999999999</c:v>
                </c:pt>
                <c:pt idx="10">
                  <c:v>-0.34377999999999997</c:v>
                </c:pt>
                <c:pt idx="11">
                  <c:v>-1.3813</c:v>
                </c:pt>
                <c:pt idx="12">
                  <c:v>-1.17577</c:v>
                </c:pt>
                <c:pt idx="13">
                  <c:v>-2.5803400000000001</c:v>
                </c:pt>
                <c:pt idx="14">
                  <c:v>0.26867000000000002</c:v>
                </c:pt>
                <c:pt idx="15">
                  <c:v>-1.3028900000000001</c:v>
                </c:pt>
                <c:pt idx="16">
                  <c:v>0.33143</c:v>
                </c:pt>
                <c:pt idx="17">
                  <c:v>-0.59475</c:v>
                </c:pt>
                <c:pt idx="18">
                  <c:v>1.11757</c:v>
                </c:pt>
                <c:pt idx="19">
                  <c:v>-0.26989999999999997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A0-2E41-952F-FBE503EE095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ГК'!$N$84:$N$86</c:f>
              <c:numCache>
                <c:formatCode>General</c:formatCode>
                <c:ptCount val="3"/>
                <c:pt idx="0">
                  <c:v>-0.32471</c:v>
                </c:pt>
                <c:pt idx="1">
                  <c:v>-0.48241000000000001</c:v>
                </c:pt>
                <c:pt idx="2">
                  <c:v>-7.7600000000000002E-2</c:v>
                </c:pt>
              </c:numCache>
            </c:numRef>
          </c:xVal>
          <c:yVal>
            <c:numRef>
              <c:f>'Визуализация ГК'!$O$84:$O$86</c:f>
              <c:numCache>
                <c:formatCode>General</c:formatCode>
                <c:ptCount val="3"/>
                <c:pt idx="0">
                  <c:v>-0.32917000000000002</c:v>
                </c:pt>
                <c:pt idx="1">
                  <c:v>-0.19653999999999999</c:v>
                </c:pt>
                <c:pt idx="2">
                  <c:v>-0.20363999999999999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7A0-2E41-952F-FBE503EE0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68512"/>
        <c:axId val="1198579488"/>
      </c:scatterChart>
      <c:valAx>
        <c:axId val="119906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8579488"/>
        <c:crosses val="autoZero"/>
        <c:crossBetween val="midCat"/>
      </c:valAx>
      <c:valAx>
        <c:axId val="11985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906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К-средних</a:t>
            </a:r>
            <a:r>
              <a:rPr lang="ru-RU" baseline="0"/>
              <a:t> новый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ГК'!$R$2:$R$7</c:f>
              <c:numCache>
                <c:formatCode>General</c:formatCode>
                <c:ptCount val="6"/>
                <c:pt idx="0">
                  <c:v>8.5000000000000006E-2</c:v>
                </c:pt>
                <c:pt idx="1">
                  <c:v>-0.21204999999999999</c:v>
                </c:pt>
                <c:pt idx="2">
                  <c:v>2.0269499999999998</c:v>
                </c:pt>
                <c:pt idx="3">
                  <c:v>-0.19905</c:v>
                </c:pt>
                <c:pt idx="4">
                  <c:v>-0.63319000000000003</c:v>
                </c:pt>
                <c:pt idx="5">
                  <c:v>2.1144500000000002</c:v>
                </c:pt>
              </c:numCache>
            </c:numRef>
          </c:xVal>
          <c:yVal>
            <c:numRef>
              <c:f>'Визуализация ГК'!$S$2:$S$7</c:f>
              <c:numCache>
                <c:formatCode>General</c:formatCode>
                <c:ptCount val="6"/>
                <c:pt idx="0">
                  <c:v>7.3969999999999994E-2</c:v>
                </c:pt>
                <c:pt idx="1">
                  <c:v>-0.21223</c:v>
                </c:pt>
                <c:pt idx="2">
                  <c:v>-2.1721499999999998</c:v>
                </c:pt>
                <c:pt idx="3">
                  <c:v>0.70469000000000004</c:v>
                </c:pt>
                <c:pt idx="4">
                  <c:v>-8.3119999999999999E-2</c:v>
                </c:pt>
                <c:pt idx="5">
                  <c:v>-0.14968999999999999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9-2949-A157-FF2F1383D1A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ГК'!$R$8:$R$18</c:f>
              <c:numCache>
                <c:formatCode>General</c:formatCode>
                <c:ptCount val="11"/>
                <c:pt idx="0">
                  <c:v>-0.18765000000000001</c:v>
                </c:pt>
                <c:pt idx="1">
                  <c:v>-0.52644999999999997</c:v>
                </c:pt>
                <c:pt idx="2">
                  <c:v>-0.63807000000000003</c:v>
                </c:pt>
                <c:pt idx="3">
                  <c:v>-0.19732</c:v>
                </c:pt>
                <c:pt idx="4">
                  <c:v>-0.57487999999999995</c:v>
                </c:pt>
                <c:pt idx="5">
                  <c:v>-0.97679000000000005</c:v>
                </c:pt>
                <c:pt idx="6">
                  <c:v>-0.22467999999999999</c:v>
                </c:pt>
                <c:pt idx="7">
                  <c:v>0.10543</c:v>
                </c:pt>
                <c:pt idx="8">
                  <c:v>-0.65720000000000001</c:v>
                </c:pt>
                <c:pt idx="9">
                  <c:v>-0.73416000000000003</c:v>
                </c:pt>
                <c:pt idx="10">
                  <c:v>-0.72141</c:v>
                </c:pt>
              </c:numCache>
            </c:numRef>
          </c:xVal>
          <c:yVal>
            <c:numRef>
              <c:f>'Визуализация ГК'!$S$8:$S$18</c:f>
              <c:numCache>
                <c:formatCode>General</c:formatCode>
                <c:ptCount val="11"/>
                <c:pt idx="0">
                  <c:v>8.4320000000000006E-2</c:v>
                </c:pt>
                <c:pt idx="1">
                  <c:v>0.93010999999999999</c:v>
                </c:pt>
                <c:pt idx="2">
                  <c:v>-0.29929</c:v>
                </c:pt>
                <c:pt idx="3">
                  <c:v>-0.26863999999999999</c:v>
                </c:pt>
                <c:pt idx="4">
                  <c:v>0.39417000000000002</c:v>
                </c:pt>
                <c:pt idx="5">
                  <c:v>-0.18647</c:v>
                </c:pt>
                <c:pt idx="6">
                  <c:v>0.61638999999999999</c:v>
                </c:pt>
                <c:pt idx="7">
                  <c:v>0.90785000000000005</c:v>
                </c:pt>
                <c:pt idx="8">
                  <c:v>-1.77979</c:v>
                </c:pt>
                <c:pt idx="9">
                  <c:v>-0.69667000000000001</c:v>
                </c:pt>
                <c:pt idx="10">
                  <c:v>-0.44853999999999999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9-2949-A157-FF2F1383D1A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ГК'!$R$19:$R$25</c:f>
              <c:numCache>
                <c:formatCode>General</c:formatCode>
                <c:ptCount val="7"/>
                <c:pt idx="0">
                  <c:v>0.49027999999999999</c:v>
                </c:pt>
                <c:pt idx="1">
                  <c:v>8.2070000000000004E-2</c:v>
                </c:pt>
                <c:pt idx="2">
                  <c:v>-0.68381000000000003</c:v>
                </c:pt>
                <c:pt idx="3">
                  <c:v>-0.61372000000000004</c:v>
                </c:pt>
                <c:pt idx="4">
                  <c:v>3.2759299999999998</c:v>
                </c:pt>
                <c:pt idx="5">
                  <c:v>3.6922199999999998</c:v>
                </c:pt>
                <c:pt idx="6">
                  <c:v>-7.9299999999999995E-3</c:v>
                </c:pt>
              </c:numCache>
            </c:numRef>
          </c:xVal>
          <c:yVal>
            <c:numRef>
              <c:f>'Визуализация ГК'!$S$19:$S$25</c:f>
              <c:numCache>
                <c:formatCode>General</c:formatCode>
                <c:ptCount val="7"/>
                <c:pt idx="0">
                  <c:v>0.14288000000000001</c:v>
                </c:pt>
                <c:pt idx="1">
                  <c:v>0.92618999999999996</c:v>
                </c:pt>
                <c:pt idx="2">
                  <c:v>-2.0379900000000002</c:v>
                </c:pt>
                <c:pt idx="3">
                  <c:v>0.22550000000000001</c:v>
                </c:pt>
                <c:pt idx="4">
                  <c:v>-0.77037999999999995</c:v>
                </c:pt>
                <c:pt idx="5">
                  <c:v>-9.178E-2</c:v>
                </c:pt>
                <c:pt idx="6">
                  <c:v>-0.23477000000000001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9-2949-A157-FF2F1383D1A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ГК'!$R$26:$R$39</c:f>
              <c:numCache>
                <c:formatCode>General</c:formatCode>
                <c:ptCount val="14"/>
                <c:pt idx="0">
                  <c:v>-0.31941000000000003</c:v>
                </c:pt>
                <c:pt idx="1">
                  <c:v>8.5010000000000002E-2</c:v>
                </c:pt>
                <c:pt idx="2">
                  <c:v>0.51956000000000002</c:v>
                </c:pt>
                <c:pt idx="3">
                  <c:v>-1.25047</c:v>
                </c:pt>
                <c:pt idx="4">
                  <c:v>-0.53359999999999996</c:v>
                </c:pt>
                <c:pt idx="5">
                  <c:v>-0.35625000000000001</c:v>
                </c:pt>
                <c:pt idx="6">
                  <c:v>1.8434999999999999</c:v>
                </c:pt>
                <c:pt idx="7">
                  <c:v>0.29959999999999998</c:v>
                </c:pt>
                <c:pt idx="8">
                  <c:v>-0.50553000000000003</c:v>
                </c:pt>
                <c:pt idx="9">
                  <c:v>0.18484</c:v>
                </c:pt>
                <c:pt idx="10">
                  <c:v>-0.24612999999999999</c:v>
                </c:pt>
                <c:pt idx="11">
                  <c:v>-0.82964000000000004</c:v>
                </c:pt>
                <c:pt idx="12">
                  <c:v>-0.74819000000000002</c:v>
                </c:pt>
                <c:pt idx="13">
                  <c:v>-0.29091</c:v>
                </c:pt>
              </c:numCache>
            </c:numRef>
          </c:xVal>
          <c:yVal>
            <c:numRef>
              <c:f>'Визуализация ГК'!$S$26:$S$39</c:f>
              <c:numCache>
                <c:formatCode>General</c:formatCode>
                <c:ptCount val="14"/>
                <c:pt idx="0">
                  <c:v>-1.2529999999999999E-2</c:v>
                </c:pt>
                <c:pt idx="1">
                  <c:v>-0.11745</c:v>
                </c:pt>
                <c:pt idx="2">
                  <c:v>-1.45418</c:v>
                </c:pt>
                <c:pt idx="3">
                  <c:v>0.35787999999999998</c:v>
                </c:pt>
                <c:pt idx="4">
                  <c:v>9.2800000000000001E-3</c:v>
                </c:pt>
                <c:pt idx="5">
                  <c:v>-0.43530000000000002</c:v>
                </c:pt>
                <c:pt idx="6">
                  <c:v>3.0272700000000001</c:v>
                </c:pt>
                <c:pt idx="7">
                  <c:v>0.23191999999999999</c:v>
                </c:pt>
                <c:pt idx="8">
                  <c:v>0.80686000000000002</c:v>
                </c:pt>
                <c:pt idx="9">
                  <c:v>-0.51002000000000003</c:v>
                </c:pt>
                <c:pt idx="10">
                  <c:v>1.0790900000000001</c:v>
                </c:pt>
                <c:pt idx="11">
                  <c:v>-0.31729000000000002</c:v>
                </c:pt>
                <c:pt idx="12">
                  <c:v>0.51173000000000002</c:v>
                </c:pt>
                <c:pt idx="13">
                  <c:v>-5.2519999999999997E-2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69-2949-A157-FF2F1383D1A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ГК'!$R$40:$R$58</c:f>
              <c:numCache>
                <c:formatCode>General</c:formatCode>
                <c:ptCount val="19"/>
                <c:pt idx="0">
                  <c:v>2.62927</c:v>
                </c:pt>
                <c:pt idx="1">
                  <c:v>1.5066900000000001</c:v>
                </c:pt>
                <c:pt idx="2">
                  <c:v>-6.8690000000000001E-2</c:v>
                </c:pt>
                <c:pt idx="3">
                  <c:v>-0.91500000000000004</c:v>
                </c:pt>
                <c:pt idx="4">
                  <c:v>-9.3100000000000002E-2</c:v>
                </c:pt>
                <c:pt idx="5">
                  <c:v>1.1078399999999999</c:v>
                </c:pt>
                <c:pt idx="6">
                  <c:v>-0.1118</c:v>
                </c:pt>
                <c:pt idx="7">
                  <c:v>8.0990000000000006E-2</c:v>
                </c:pt>
                <c:pt idx="8">
                  <c:v>-1.3732599999999999</c:v>
                </c:pt>
                <c:pt idx="9">
                  <c:v>1.7626500000000001</c:v>
                </c:pt>
                <c:pt idx="10">
                  <c:v>-0.15179999999999999</c:v>
                </c:pt>
                <c:pt idx="11">
                  <c:v>0.18462999999999999</c:v>
                </c:pt>
                <c:pt idx="12">
                  <c:v>1.1899200000000001</c:v>
                </c:pt>
                <c:pt idx="13">
                  <c:v>0.62150000000000005</c:v>
                </c:pt>
                <c:pt idx="14">
                  <c:v>-0.87204999999999999</c:v>
                </c:pt>
                <c:pt idx="15">
                  <c:v>-0.60836999999999997</c:v>
                </c:pt>
                <c:pt idx="16">
                  <c:v>0.29896</c:v>
                </c:pt>
                <c:pt idx="17">
                  <c:v>-0.47685</c:v>
                </c:pt>
                <c:pt idx="18">
                  <c:v>-0.26500000000000001</c:v>
                </c:pt>
              </c:numCache>
            </c:numRef>
          </c:xVal>
          <c:yVal>
            <c:numRef>
              <c:f>'Визуализация ГК'!$S$40:$S$58</c:f>
              <c:numCache>
                <c:formatCode>General</c:formatCode>
                <c:ptCount val="19"/>
                <c:pt idx="0">
                  <c:v>0.48625000000000002</c:v>
                </c:pt>
                <c:pt idx="1">
                  <c:v>0.17194999999999999</c:v>
                </c:pt>
                <c:pt idx="2">
                  <c:v>-1.99675</c:v>
                </c:pt>
                <c:pt idx="3">
                  <c:v>1.756</c:v>
                </c:pt>
                <c:pt idx="4">
                  <c:v>0.66561000000000003</c:v>
                </c:pt>
                <c:pt idx="5">
                  <c:v>1.46343</c:v>
                </c:pt>
                <c:pt idx="6">
                  <c:v>-0.37752000000000002</c:v>
                </c:pt>
                <c:pt idx="7">
                  <c:v>-0.71745000000000003</c:v>
                </c:pt>
                <c:pt idx="8">
                  <c:v>1.22631</c:v>
                </c:pt>
                <c:pt idx="9">
                  <c:v>1.59907</c:v>
                </c:pt>
                <c:pt idx="10">
                  <c:v>0.18886</c:v>
                </c:pt>
                <c:pt idx="11">
                  <c:v>1.9150799999999999</c:v>
                </c:pt>
                <c:pt idx="12">
                  <c:v>-0.74060000000000004</c:v>
                </c:pt>
                <c:pt idx="13">
                  <c:v>-0.33533000000000002</c:v>
                </c:pt>
                <c:pt idx="14">
                  <c:v>0.79193000000000002</c:v>
                </c:pt>
                <c:pt idx="15">
                  <c:v>-0.17305999999999999</c:v>
                </c:pt>
                <c:pt idx="16">
                  <c:v>0.27217999999999998</c:v>
                </c:pt>
                <c:pt idx="17">
                  <c:v>-0.29165999999999997</c:v>
                </c:pt>
                <c:pt idx="18">
                  <c:v>-2.3800000000000002E-3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69-2949-A157-FF2F1383D1A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ГК'!$R$59:$R$62</c:f>
              <c:numCache>
                <c:formatCode>General</c:formatCode>
                <c:ptCount val="4"/>
                <c:pt idx="0">
                  <c:v>0.21637999999999999</c:v>
                </c:pt>
                <c:pt idx="1">
                  <c:v>-0.32471</c:v>
                </c:pt>
                <c:pt idx="2">
                  <c:v>-0.48241000000000001</c:v>
                </c:pt>
                <c:pt idx="3">
                  <c:v>-7.7600000000000002E-2</c:v>
                </c:pt>
              </c:numCache>
            </c:numRef>
          </c:xVal>
          <c:yVal>
            <c:numRef>
              <c:f>'Визуализация ГК'!$S$59:$S$62</c:f>
              <c:numCache>
                <c:formatCode>General</c:formatCode>
                <c:ptCount val="4"/>
                <c:pt idx="0">
                  <c:v>-1.1686799999999999</c:v>
                </c:pt>
                <c:pt idx="1">
                  <c:v>-0.32917000000000002</c:v>
                </c:pt>
                <c:pt idx="2">
                  <c:v>-0.19653999999999999</c:v>
                </c:pt>
                <c:pt idx="3">
                  <c:v>-0.20363999999999999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69-2949-A157-FF2F1383D1A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ГК'!$R$63:$R$86</c:f>
              <c:numCache>
                <c:formatCode>General</c:formatCode>
                <c:ptCount val="24"/>
                <c:pt idx="0">
                  <c:v>-0.72807999999999995</c:v>
                </c:pt>
                <c:pt idx="1">
                  <c:v>-0.34299000000000002</c:v>
                </c:pt>
                <c:pt idx="2">
                  <c:v>-0.40698000000000001</c:v>
                </c:pt>
                <c:pt idx="3">
                  <c:v>-0.62160000000000004</c:v>
                </c:pt>
                <c:pt idx="4">
                  <c:v>-0.42092000000000002</c:v>
                </c:pt>
                <c:pt idx="5">
                  <c:v>1.2059800000000001</c:v>
                </c:pt>
                <c:pt idx="6">
                  <c:v>0.37712000000000001</c:v>
                </c:pt>
                <c:pt idx="7">
                  <c:v>8.5680000000000006E-2</c:v>
                </c:pt>
                <c:pt idx="8">
                  <c:v>1.0275000000000001</c:v>
                </c:pt>
                <c:pt idx="9">
                  <c:v>1.86693</c:v>
                </c:pt>
                <c:pt idx="10">
                  <c:v>-0.80281000000000002</c:v>
                </c:pt>
                <c:pt idx="11">
                  <c:v>-0.77056999999999998</c:v>
                </c:pt>
                <c:pt idx="12">
                  <c:v>-0.95720000000000005</c:v>
                </c:pt>
                <c:pt idx="13">
                  <c:v>-0.70040999999999998</c:v>
                </c:pt>
                <c:pt idx="14">
                  <c:v>-0.58321000000000001</c:v>
                </c:pt>
                <c:pt idx="15">
                  <c:v>-0.38716</c:v>
                </c:pt>
                <c:pt idx="16">
                  <c:v>-1.3274699999999999</c:v>
                </c:pt>
                <c:pt idx="17">
                  <c:v>-1.6193900000000001</c:v>
                </c:pt>
                <c:pt idx="18">
                  <c:v>-0.38352000000000003</c:v>
                </c:pt>
                <c:pt idx="19">
                  <c:v>-0.71672000000000002</c:v>
                </c:pt>
                <c:pt idx="20">
                  <c:v>1.2176</c:v>
                </c:pt>
                <c:pt idx="21">
                  <c:v>0.52302999999999999</c:v>
                </c:pt>
                <c:pt idx="22">
                  <c:v>-0.43667</c:v>
                </c:pt>
                <c:pt idx="23">
                  <c:v>-0.81259999999999999</c:v>
                </c:pt>
              </c:numCache>
            </c:numRef>
          </c:xVal>
          <c:yVal>
            <c:numRef>
              <c:f>'Визуализация ГК'!$S$63:$S$86</c:f>
              <c:numCache>
                <c:formatCode>General</c:formatCode>
                <c:ptCount val="24"/>
                <c:pt idx="0">
                  <c:v>-0.20580999999999999</c:v>
                </c:pt>
                <c:pt idx="1">
                  <c:v>1.04169</c:v>
                </c:pt>
                <c:pt idx="2">
                  <c:v>0.25769999999999998</c:v>
                </c:pt>
                <c:pt idx="3">
                  <c:v>-0.11817</c:v>
                </c:pt>
                <c:pt idx="4">
                  <c:v>-0.12608</c:v>
                </c:pt>
                <c:pt idx="5">
                  <c:v>-0.59241999999999995</c:v>
                </c:pt>
                <c:pt idx="6">
                  <c:v>-1.9005799999999999</c:v>
                </c:pt>
                <c:pt idx="7">
                  <c:v>-0.34377999999999997</c:v>
                </c:pt>
                <c:pt idx="8">
                  <c:v>-1.3813</c:v>
                </c:pt>
                <c:pt idx="9">
                  <c:v>1.17706</c:v>
                </c:pt>
                <c:pt idx="10">
                  <c:v>-1.17577</c:v>
                </c:pt>
                <c:pt idx="11">
                  <c:v>-2.5803400000000001</c:v>
                </c:pt>
                <c:pt idx="12">
                  <c:v>0.26867000000000002</c:v>
                </c:pt>
                <c:pt idx="13">
                  <c:v>-1.3028900000000001</c:v>
                </c:pt>
                <c:pt idx="14">
                  <c:v>-0.61663999999999997</c:v>
                </c:pt>
                <c:pt idx="15">
                  <c:v>0.59887999999999997</c:v>
                </c:pt>
                <c:pt idx="16">
                  <c:v>3.17665</c:v>
                </c:pt>
                <c:pt idx="17">
                  <c:v>0.33143</c:v>
                </c:pt>
                <c:pt idx="18">
                  <c:v>-0.59475</c:v>
                </c:pt>
                <c:pt idx="19">
                  <c:v>3.7100000000000002E-3</c:v>
                </c:pt>
                <c:pt idx="20">
                  <c:v>1.11757</c:v>
                </c:pt>
                <c:pt idx="21">
                  <c:v>-0.26989999999999997</c:v>
                </c:pt>
                <c:pt idx="22">
                  <c:v>0.40439000000000003</c:v>
                </c:pt>
                <c:pt idx="23">
                  <c:v>0.1275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169-2949-A157-FF2F1383D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020944"/>
        <c:axId val="1293823552"/>
      </c:scatterChart>
      <c:valAx>
        <c:axId val="11920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3823552"/>
        <c:crosses val="autoZero"/>
        <c:crossBetween val="midCat"/>
      </c:valAx>
      <c:valAx>
        <c:axId val="12938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202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Уорд старый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ФА'!$A$2:$A$4</c:f>
              <c:numCache>
                <c:formatCode>General</c:formatCode>
                <c:ptCount val="3"/>
                <c:pt idx="0">
                  <c:v>0.59101856154681465</c:v>
                </c:pt>
                <c:pt idx="1">
                  <c:v>0.46494569838477873</c:v>
                </c:pt>
                <c:pt idx="2">
                  <c:v>-1.8285625594527211</c:v>
                </c:pt>
              </c:numCache>
            </c:numRef>
          </c:xVal>
          <c:yVal>
            <c:numRef>
              <c:f>'Визуализация ФА'!$B$2:$B$4</c:f>
              <c:numCache>
                <c:formatCode>General</c:formatCode>
                <c:ptCount val="3"/>
                <c:pt idx="0">
                  <c:v>0.39333207290448929</c:v>
                </c:pt>
                <c:pt idx="1">
                  <c:v>0.35819596801792769</c:v>
                </c:pt>
                <c:pt idx="2">
                  <c:v>-1.5531501559888039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7-1941-A113-F6FFE93B2D7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ФА'!$A$5:$A$8</c:f>
              <c:numCache>
                <c:formatCode>General</c:formatCode>
                <c:ptCount val="4"/>
                <c:pt idx="0">
                  <c:v>0.52407060957283946</c:v>
                </c:pt>
                <c:pt idx="1">
                  <c:v>-7.696607462349167E-2</c:v>
                </c:pt>
                <c:pt idx="2">
                  <c:v>0.62503471697215818</c:v>
                </c:pt>
                <c:pt idx="3">
                  <c:v>-7.8059959450376554E-2</c:v>
                </c:pt>
              </c:numCache>
            </c:numRef>
          </c:xVal>
          <c:yVal>
            <c:numRef>
              <c:f>'Визуализация ФА'!$B$5:$B$8</c:f>
              <c:numCache>
                <c:formatCode>General</c:formatCode>
                <c:ptCount val="4"/>
                <c:pt idx="0">
                  <c:v>-0.15255155862508829</c:v>
                </c:pt>
                <c:pt idx="1">
                  <c:v>0.52125898734267606</c:v>
                </c:pt>
                <c:pt idx="2">
                  <c:v>-1.424289496535273</c:v>
                </c:pt>
                <c:pt idx="3">
                  <c:v>-2.4553233063850821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37-1941-A113-F6FFE93B2D7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ФА'!$A$9:$A$13</c:f>
              <c:numCache>
                <c:formatCode>General</c:formatCode>
                <c:ptCount val="5"/>
                <c:pt idx="0">
                  <c:v>1.063281470980695</c:v>
                </c:pt>
                <c:pt idx="1">
                  <c:v>-0.17901834080354501</c:v>
                </c:pt>
                <c:pt idx="2">
                  <c:v>9.5285885648916144E-2</c:v>
                </c:pt>
                <c:pt idx="3">
                  <c:v>-0.22186753470406781</c:v>
                </c:pt>
                <c:pt idx="4">
                  <c:v>7.5414870614229385E-2</c:v>
                </c:pt>
              </c:numCache>
            </c:numRef>
          </c:xVal>
          <c:yVal>
            <c:numRef>
              <c:f>'Визуализация ФА'!$B$9:$B$13</c:f>
              <c:numCache>
                <c:formatCode>General</c:formatCode>
                <c:ptCount val="5"/>
                <c:pt idx="0">
                  <c:v>-1.273440722411957</c:v>
                </c:pt>
                <c:pt idx="1">
                  <c:v>0.32003388833408769</c:v>
                </c:pt>
                <c:pt idx="2">
                  <c:v>0.57560982225225177</c:v>
                </c:pt>
                <c:pt idx="3">
                  <c:v>0.57262691227437679</c:v>
                </c:pt>
                <c:pt idx="4">
                  <c:v>1.2033100201905429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37-1941-A113-F6FFE93B2D7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ФА'!$A$14:$A$21</c:f>
              <c:numCache>
                <c:formatCode>General</c:formatCode>
                <c:ptCount val="8"/>
                <c:pt idx="0">
                  <c:v>-0.8980538748235577</c:v>
                </c:pt>
                <c:pt idx="1">
                  <c:v>0.50601459453691155</c:v>
                </c:pt>
                <c:pt idx="2">
                  <c:v>0.4331460362178679</c:v>
                </c:pt>
                <c:pt idx="3">
                  <c:v>0.1141397896659845</c:v>
                </c:pt>
                <c:pt idx="4">
                  <c:v>1.0021700269842551</c:v>
                </c:pt>
                <c:pt idx="5">
                  <c:v>0.80064375581789349</c:v>
                </c:pt>
                <c:pt idx="6">
                  <c:v>1.0889777488896251</c:v>
                </c:pt>
                <c:pt idx="7">
                  <c:v>-1.5473301628707721</c:v>
                </c:pt>
              </c:numCache>
            </c:numRef>
          </c:xVal>
          <c:yVal>
            <c:numRef>
              <c:f>'Визуализация ФА'!$B$14:$B$21</c:f>
              <c:numCache>
                <c:formatCode>General</c:formatCode>
                <c:ptCount val="8"/>
                <c:pt idx="0">
                  <c:v>1.003572847198688</c:v>
                </c:pt>
                <c:pt idx="1">
                  <c:v>-0.30300680791210899</c:v>
                </c:pt>
                <c:pt idx="2">
                  <c:v>0.14964891072382419</c:v>
                </c:pt>
                <c:pt idx="3">
                  <c:v>5.3589619902829823E-2</c:v>
                </c:pt>
                <c:pt idx="4">
                  <c:v>5.8832692327007038E-2</c:v>
                </c:pt>
                <c:pt idx="5">
                  <c:v>0.2989188726428717</c:v>
                </c:pt>
                <c:pt idx="6">
                  <c:v>-3.3526845439296959E-2</c:v>
                </c:pt>
                <c:pt idx="7">
                  <c:v>-0.71140084030001138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37-1941-A113-F6FFE93B2D7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ФА'!$A$22:$A$48</c:f>
              <c:numCache>
                <c:formatCode>General</c:formatCode>
                <c:ptCount val="27"/>
                <c:pt idx="0">
                  <c:v>-0.38288600727756811</c:v>
                </c:pt>
                <c:pt idx="1">
                  <c:v>-1.270993163990094</c:v>
                </c:pt>
                <c:pt idx="2">
                  <c:v>-2.0489018672932522</c:v>
                </c:pt>
                <c:pt idx="3">
                  <c:v>-2.5805148121153989</c:v>
                </c:pt>
                <c:pt idx="4">
                  <c:v>-2.3847711154713518</c:v>
                </c:pt>
                <c:pt idx="5">
                  <c:v>-0.17664697976415919</c:v>
                </c:pt>
                <c:pt idx="6">
                  <c:v>0.2269377290387162</c:v>
                </c:pt>
                <c:pt idx="7">
                  <c:v>0.12986206578546841</c:v>
                </c:pt>
                <c:pt idx="8">
                  <c:v>0.1027973488592244</c:v>
                </c:pt>
                <c:pt idx="9">
                  <c:v>5.8996919165879909E-2</c:v>
                </c:pt>
                <c:pt idx="10">
                  <c:v>0.29885566799080432</c:v>
                </c:pt>
                <c:pt idx="11">
                  <c:v>1.413573549283619E-2</c:v>
                </c:pt>
                <c:pt idx="12">
                  <c:v>-0.22493670525908699</c:v>
                </c:pt>
                <c:pt idx="13">
                  <c:v>-5.5089430754651322E-2</c:v>
                </c:pt>
                <c:pt idx="14">
                  <c:v>-0.48140225118073721</c:v>
                </c:pt>
                <c:pt idx="15">
                  <c:v>4.6343283858221729E-2</c:v>
                </c:pt>
                <c:pt idx="16">
                  <c:v>-0.2579298839733199</c:v>
                </c:pt>
                <c:pt idx="17">
                  <c:v>0.80361652530830185</c:v>
                </c:pt>
                <c:pt idx="18">
                  <c:v>0.76897312933359208</c:v>
                </c:pt>
                <c:pt idx="19">
                  <c:v>0.77801873677334576</c:v>
                </c:pt>
                <c:pt idx="20">
                  <c:v>1.0817415127143011</c:v>
                </c:pt>
                <c:pt idx="21">
                  <c:v>1.316305424097266</c:v>
                </c:pt>
                <c:pt idx="22">
                  <c:v>1.2707433600120801</c:v>
                </c:pt>
                <c:pt idx="23">
                  <c:v>1.448073007133527</c:v>
                </c:pt>
                <c:pt idx="24">
                  <c:v>5.0882016423093437E-2</c:v>
                </c:pt>
                <c:pt idx="25">
                  <c:v>-0.82146522890533902</c:v>
                </c:pt>
                <c:pt idx="26">
                  <c:v>-2.5344645079646799</c:v>
                </c:pt>
              </c:numCache>
            </c:numRef>
          </c:xVal>
          <c:yVal>
            <c:numRef>
              <c:f>'Визуализация ФА'!$B$22:$B$48</c:f>
              <c:numCache>
                <c:formatCode>General</c:formatCode>
                <c:ptCount val="27"/>
                <c:pt idx="0">
                  <c:v>0.6996142216863197</c:v>
                </c:pt>
                <c:pt idx="1">
                  <c:v>1.516194024139212</c:v>
                </c:pt>
                <c:pt idx="2">
                  <c:v>1.0058931376018809</c:v>
                </c:pt>
                <c:pt idx="3">
                  <c:v>1.350163750281411</c:v>
                </c:pt>
                <c:pt idx="4">
                  <c:v>1.8266124193434949</c:v>
                </c:pt>
                <c:pt idx="5">
                  <c:v>0.263634843966574</c:v>
                </c:pt>
                <c:pt idx="6">
                  <c:v>-0.14264158641907709</c:v>
                </c:pt>
                <c:pt idx="7">
                  <c:v>0.59914282166350219</c:v>
                </c:pt>
                <c:pt idx="8">
                  <c:v>6.6438674286387098E-2</c:v>
                </c:pt>
                <c:pt idx="9">
                  <c:v>-0.60915486155042042</c:v>
                </c:pt>
                <c:pt idx="10">
                  <c:v>0.65845695874342292</c:v>
                </c:pt>
                <c:pt idx="11">
                  <c:v>0.56516227284390708</c:v>
                </c:pt>
                <c:pt idx="12">
                  <c:v>0.34802996130694291</c:v>
                </c:pt>
                <c:pt idx="13">
                  <c:v>0.27194619460648178</c:v>
                </c:pt>
                <c:pt idx="14">
                  <c:v>0.56632898617697458</c:v>
                </c:pt>
                <c:pt idx="15">
                  <c:v>-0.19209512402574661</c:v>
                </c:pt>
                <c:pt idx="16">
                  <c:v>-0.1044750232935813</c:v>
                </c:pt>
                <c:pt idx="17">
                  <c:v>-5.31927073848368E-2</c:v>
                </c:pt>
                <c:pt idx="18">
                  <c:v>-0.31771951889391858</c:v>
                </c:pt>
                <c:pt idx="19">
                  <c:v>6.6977387482725331E-2</c:v>
                </c:pt>
                <c:pt idx="20">
                  <c:v>0.32831726408030848</c:v>
                </c:pt>
                <c:pt idx="21">
                  <c:v>0.23322429534535569</c:v>
                </c:pt>
                <c:pt idx="22">
                  <c:v>0.37599499781211321</c:v>
                </c:pt>
                <c:pt idx="23">
                  <c:v>-7.7029958072480156E-2</c:v>
                </c:pt>
                <c:pt idx="24">
                  <c:v>-1.2433433637276461</c:v>
                </c:pt>
                <c:pt idx="25">
                  <c:v>-1.9797845847535169</c:v>
                </c:pt>
                <c:pt idx="26">
                  <c:v>-3.2696712790047799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37-1941-A113-F6FFE93B2D74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ФА'!$A$49:$A$76</c:f>
              <c:numCache>
                <c:formatCode>General</c:formatCode>
                <c:ptCount val="28"/>
                <c:pt idx="0">
                  <c:v>-0.86108634781430837</c:v>
                </c:pt>
                <c:pt idx="1">
                  <c:v>-0.69486078179483979</c:v>
                </c:pt>
                <c:pt idx="2">
                  <c:v>-1.101279712189092</c:v>
                </c:pt>
                <c:pt idx="3">
                  <c:v>-2.0012109373004221</c:v>
                </c:pt>
                <c:pt idx="4">
                  <c:v>0.15023253527844749</c:v>
                </c:pt>
                <c:pt idx="5">
                  <c:v>-0.37354462439696662</c:v>
                </c:pt>
                <c:pt idx="6">
                  <c:v>0.18812931634746949</c:v>
                </c:pt>
                <c:pt idx="7">
                  <c:v>-0.17958292370869611</c:v>
                </c:pt>
                <c:pt idx="8">
                  <c:v>0.8023328671138118</c:v>
                </c:pt>
                <c:pt idx="9">
                  <c:v>0.30044323801532108</c:v>
                </c:pt>
                <c:pt idx="10">
                  <c:v>-0.35332129873472218</c:v>
                </c:pt>
                <c:pt idx="11">
                  <c:v>-0.49225431183724178</c:v>
                </c:pt>
                <c:pt idx="12">
                  <c:v>-0.20929367679576119</c:v>
                </c:pt>
                <c:pt idx="13">
                  <c:v>-0.24836541953103769</c:v>
                </c:pt>
                <c:pt idx="14">
                  <c:v>-0.58593017243275991</c:v>
                </c:pt>
                <c:pt idx="15">
                  <c:v>0.54037999229301659</c:v>
                </c:pt>
                <c:pt idx="16">
                  <c:v>0.75186716223256944</c:v>
                </c:pt>
                <c:pt idx="17">
                  <c:v>0.53919768382163535</c:v>
                </c:pt>
                <c:pt idx="18">
                  <c:v>0.88872511636412754</c:v>
                </c:pt>
                <c:pt idx="19">
                  <c:v>1.0286919627471589</c:v>
                </c:pt>
                <c:pt idx="20">
                  <c:v>1.1344637113315419</c:v>
                </c:pt>
                <c:pt idx="21">
                  <c:v>0.73387188219415378</c:v>
                </c:pt>
                <c:pt idx="22">
                  <c:v>0.65278294067085241</c:v>
                </c:pt>
                <c:pt idx="23">
                  <c:v>0.88843710103102569</c:v>
                </c:pt>
                <c:pt idx="24">
                  <c:v>0.1342820150718767</c:v>
                </c:pt>
                <c:pt idx="25">
                  <c:v>-3.8453917404709048E-2</c:v>
                </c:pt>
                <c:pt idx="26">
                  <c:v>-0.70228066589365568</c:v>
                </c:pt>
                <c:pt idx="27">
                  <c:v>-1.277231707900063</c:v>
                </c:pt>
              </c:numCache>
            </c:numRef>
          </c:xVal>
          <c:yVal>
            <c:numRef>
              <c:f>'Визуализация ФА'!$B$49:$B$76</c:f>
              <c:numCache>
                <c:formatCode>General</c:formatCode>
                <c:ptCount val="28"/>
                <c:pt idx="0">
                  <c:v>0.82973099479218615</c:v>
                </c:pt>
                <c:pt idx="1">
                  <c:v>1.034486079072402</c:v>
                </c:pt>
                <c:pt idx="2">
                  <c:v>0.82029832279067094</c:v>
                </c:pt>
                <c:pt idx="3">
                  <c:v>0.87632130018447851</c:v>
                </c:pt>
                <c:pt idx="4">
                  <c:v>0.76649998164236555</c:v>
                </c:pt>
                <c:pt idx="5">
                  <c:v>0.14103200295994109</c:v>
                </c:pt>
                <c:pt idx="6">
                  <c:v>0.196020707740516</c:v>
                </c:pt>
                <c:pt idx="7">
                  <c:v>0.19913240335042731</c:v>
                </c:pt>
                <c:pt idx="8">
                  <c:v>-0.37261417348230691</c:v>
                </c:pt>
                <c:pt idx="9">
                  <c:v>3.883743136077508E-3</c:v>
                </c:pt>
                <c:pt idx="10">
                  <c:v>0.82635907723821822</c:v>
                </c:pt>
                <c:pt idx="11">
                  <c:v>0.32190144326460862</c:v>
                </c:pt>
                <c:pt idx="12">
                  <c:v>0.66592284740080054</c:v>
                </c:pt>
                <c:pt idx="13">
                  <c:v>0.3326214807004399</c:v>
                </c:pt>
                <c:pt idx="14">
                  <c:v>1.251905048428785</c:v>
                </c:pt>
                <c:pt idx="15">
                  <c:v>0.48218984505628842</c:v>
                </c:pt>
                <c:pt idx="16">
                  <c:v>-4.1533379160494453E-2</c:v>
                </c:pt>
                <c:pt idx="17">
                  <c:v>0.55322778183101562</c:v>
                </c:pt>
                <c:pt idx="18">
                  <c:v>0.25757314254966363</c:v>
                </c:pt>
                <c:pt idx="19">
                  <c:v>-0.1630864842022573</c:v>
                </c:pt>
                <c:pt idx="20">
                  <c:v>0.1206935542687116</c:v>
                </c:pt>
                <c:pt idx="21">
                  <c:v>0.38920049923439648</c:v>
                </c:pt>
                <c:pt idx="22">
                  <c:v>0.52054291291865173</c:v>
                </c:pt>
                <c:pt idx="23">
                  <c:v>-0.3950403873507744</c:v>
                </c:pt>
                <c:pt idx="24">
                  <c:v>-1.5100498901441981</c:v>
                </c:pt>
                <c:pt idx="25">
                  <c:v>-1.946149253531231</c:v>
                </c:pt>
                <c:pt idx="26">
                  <c:v>-3.2389389584928718</c:v>
                </c:pt>
                <c:pt idx="27">
                  <c:v>-1.3011882604264911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37-1941-A113-F6FFE93B2D74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ФА'!$A$77:$A$86</c:f>
              <c:numCache>
                <c:formatCode>General</c:formatCode>
                <c:ptCount val="10"/>
                <c:pt idx="0">
                  <c:v>0.71449690994803217</c:v>
                </c:pt>
                <c:pt idx="1">
                  <c:v>0.87642012269154379</c:v>
                </c:pt>
                <c:pt idx="2">
                  <c:v>7.3961283328385211E-2</c:v>
                </c:pt>
                <c:pt idx="3">
                  <c:v>0.14175807605801549</c:v>
                </c:pt>
                <c:pt idx="4">
                  <c:v>0.45416196844344758</c:v>
                </c:pt>
                <c:pt idx="5">
                  <c:v>0.58943107288178742</c:v>
                </c:pt>
                <c:pt idx="6">
                  <c:v>0.95743648392828318</c:v>
                </c:pt>
                <c:pt idx="7">
                  <c:v>0.65999565661541693</c:v>
                </c:pt>
                <c:pt idx="8">
                  <c:v>-0.57615017808544344</c:v>
                </c:pt>
                <c:pt idx="9">
                  <c:v>-1.237218189729659</c:v>
                </c:pt>
              </c:numCache>
            </c:numRef>
          </c:xVal>
          <c:yVal>
            <c:numRef>
              <c:f>'Визуализация ФА'!$B$77:$B$86</c:f>
              <c:numCache>
                <c:formatCode>General</c:formatCode>
                <c:ptCount val="10"/>
                <c:pt idx="0">
                  <c:v>-5.6228133034619113E-2</c:v>
                </c:pt>
                <c:pt idx="1">
                  <c:v>-0.3250855989966398</c:v>
                </c:pt>
                <c:pt idx="2">
                  <c:v>-0.5264939711730281</c:v>
                </c:pt>
                <c:pt idx="3">
                  <c:v>-0.45121397141014408</c:v>
                </c:pt>
                <c:pt idx="4">
                  <c:v>-2.9536239264443639E-2</c:v>
                </c:pt>
                <c:pt idx="5">
                  <c:v>0.47110814118767658</c:v>
                </c:pt>
                <c:pt idx="6">
                  <c:v>0.21216332385618189</c:v>
                </c:pt>
                <c:pt idx="7">
                  <c:v>0.67199469462233397</c:v>
                </c:pt>
                <c:pt idx="8">
                  <c:v>-0.52491282350539081</c:v>
                </c:pt>
                <c:pt idx="9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37-1941-A113-F6FFE93B2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20624"/>
        <c:axId val="1500922272"/>
      </c:scatterChart>
      <c:valAx>
        <c:axId val="150092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22272"/>
        <c:crosses val="autoZero"/>
        <c:crossBetween val="midCat"/>
      </c:valAx>
      <c:valAx>
        <c:axId val="15009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20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</a:t>
            </a:r>
            <a:r>
              <a:rPr lang="ru-RU" baseline="0"/>
              <a:t>старый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ФА'!$F$2:$F$11</c:f>
              <c:numCache>
                <c:formatCode>General</c:formatCode>
                <c:ptCount val="10"/>
                <c:pt idx="0">
                  <c:v>0.18812931634746949</c:v>
                </c:pt>
                <c:pt idx="1">
                  <c:v>-0.17958292370869611</c:v>
                </c:pt>
                <c:pt idx="2">
                  <c:v>-0.20929367679576119</c:v>
                </c:pt>
                <c:pt idx="3">
                  <c:v>-0.58593017243275991</c:v>
                </c:pt>
                <c:pt idx="4">
                  <c:v>0.59101856154681465</c:v>
                </c:pt>
                <c:pt idx="5">
                  <c:v>0.46494569838477873</c:v>
                </c:pt>
                <c:pt idx="6">
                  <c:v>0.54037999229301659</c:v>
                </c:pt>
                <c:pt idx="7">
                  <c:v>0.53919768382163535</c:v>
                </c:pt>
                <c:pt idx="8">
                  <c:v>0.80064375581789349</c:v>
                </c:pt>
                <c:pt idx="9">
                  <c:v>-1.8285625594527211</c:v>
                </c:pt>
              </c:numCache>
            </c:numRef>
          </c:xVal>
          <c:yVal>
            <c:numRef>
              <c:f>'Визуализация ФА'!$G$2:$G$11</c:f>
              <c:numCache>
                <c:formatCode>General</c:formatCode>
                <c:ptCount val="10"/>
                <c:pt idx="0">
                  <c:v>0.196020707740516</c:v>
                </c:pt>
                <c:pt idx="1">
                  <c:v>0.19913240335042731</c:v>
                </c:pt>
                <c:pt idx="2">
                  <c:v>0.66592284740080054</c:v>
                </c:pt>
                <c:pt idx="3">
                  <c:v>1.251905048428785</c:v>
                </c:pt>
                <c:pt idx="4">
                  <c:v>0.39333207290448929</c:v>
                </c:pt>
                <c:pt idx="5">
                  <c:v>0.35819596801792769</c:v>
                </c:pt>
                <c:pt idx="6">
                  <c:v>0.48218984505628842</c:v>
                </c:pt>
                <c:pt idx="7">
                  <c:v>0.55322778183101562</c:v>
                </c:pt>
                <c:pt idx="8">
                  <c:v>0.2989188726428717</c:v>
                </c:pt>
                <c:pt idx="9">
                  <c:v>-1.5531501559888039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2-054B-B683-918026605EF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ФА'!$F$12:$F$16</c:f>
              <c:numCache>
                <c:formatCode>General</c:formatCode>
                <c:ptCount val="5"/>
                <c:pt idx="0">
                  <c:v>1.063281470980695</c:v>
                </c:pt>
                <c:pt idx="1">
                  <c:v>-0.17901834080354501</c:v>
                </c:pt>
                <c:pt idx="2">
                  <c:v>9.5285885648916144E-2</c:v>
                </c:pt>
                <c:pt idx="3">
                  <c:v>-0.22186753470406781</c:v>
                </c:pt>
                <c:pt idx="4">
                  <c:v>7.5414870614229385E-2</c:v>
                </c:pt>
              </c:numCache>
            </c:numRef>
          </c:xVal>
          <c:yVal>
            <c:numRef>
              <c:f>'Визуализация ФА'!$G$12:$G$16</c:f>
              <c:numCache>
                <c:formatCode>General</c:formatCode>
                <c:ptCount val="5"/>
                <c:pt idx="0">
                  <c:v>-1.273440722411957</c:v>
                </c:pt>
                <c:pt idx="1">
                  <c:v>0.32003388833408769</c:v>
                </c:pt>
                <c:pt idx="2">
                  <c:v>0.57560982225225177</c:v>
                </c:pt>
                <c:pt idx="3">
                  <c:v>0.57262691227437679</c:v>
                </c:pt>
                <c:pt idx="4">
                  <c:v>1.2033100201905429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32-054B-B683-918026605EF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ФА'!$F$17:$F$36</c:f>
              <c:numCache>
                <c:formatCode>General</c:formatCode>
                <c:ptCount val="20"/>
                <c:pt idx="0">
                  <c:v>-0.86108634781430837</c:v>
                </c:pt>
                <c:pt idx="1">
                  <c:v>-0.69486078179483979</c:v>
                </c:pt>
                <c:pt idx="2">
                  <c:v>-2.0012109373004221</c:v>
                </c:pt>
                <c:pt idx="3">
                  <c:v>-0.37354462439696662</c:v>
                </c:pt>
                <c:pt idx="4">
                  <c:v>0.8023328671138118</c:v>
                </c:pt>
                <c:pt idx="5">
                  <c:v>1.413573549283619E-2</c:v>
                </c:pt>
                <c:pt idx="6">
                  <c:v>-5.5089430754651322E-2</c:v>
                </c:pt>
                <c:pt idx="7">
                  <c:v>-0.49225431183724178</c:v>
                </c:pt>
                <c:pt idx="8">
                  <c:v>-0.24836541953103769</c:v>
                </c:pt>
                <c:pt idx="9">
                  <c:v>0.80361652530830185</c:v>
                </c:pt>
                <c:pt idx="10">
                  <c:v>0.88872511636412754</c:v>
                </c:pt>
                <c:pt idx="11">
                  <c:v>1.0286919627471589</c:v>
                </c:pt>
                <c:pt idx="12">
                  <c:v>1.1344637113315419</c:v>
                </c:pt>
                <c:pt idx="13">
                  <c:v>0.73387188219415378</c:v>
                </c:pt>
                <c:pt idx="14">
                  <c:v>0.77801873677334576</c:v>
                </c:pt>
                <c:pt idx="15">
                  <c:v>0.65278294067085241</c:v>
                </c:pt>
                <c:pt idx="16">
                  <c:v>0.88843710103102569</c:v>
                </c:pt>
                <c:pt idx="17">
                  <c:v>0.1342820150718767</c:v>
                </c:pt>
                <c:pt idx="18">
                  <c:v>-0.70228066589365568</c:v>
                </c:pt>
                <c:pt idx="19">
                  <c:v>-1.277231707900063</c:v>
                </c:pt>
              </c:numCache>
            </c:numRef>
          </c:xVal>
          <c:yVal>
            <c:numRef>
              <c:f>'Визуализация ФА'!$G$17:$G$36</c:f>
              <c:numCache>
                <c:formatCode>General</c:formatCode>
                <c:ptCount val="20"/>
                <c:pt idx="0">
                  <c:v>0.82973099479218615</c:v>
                </c:pt>
                <c:pt idx="1">
                  <c:v>1.034486079072402</c:v>
                </c:pt>
                <c:pt idx="2">
                  <c:v>0.87632130018447851</c:v>
                </c:pt>
                <c:pt idx="3">
                  <c:v>0.14103200295994109</c:v>
                </c:pt>
                <c:pt idx="4">
                  <c:v>-0.37261417348230691</c:v>
                </c:pt>
                <c:pt idx="5">
                  <c:v>0.56516227284390708</c:v>
                </c:pt>
                <c:pt idx="6">
                  <c:v>0.27194619460648178</c:v>
                </c:pt>
                <c:pt idx="7">
                  <c:v>0.32190144326460862</c:v>
                </c:pt>
                <c:pt idx="8">
                  <c:v>0.3326214807004399</c:v>
                </c:pt>
                <c:pt idx="9">
                  <c:v>-5.31927073848368E-2</c:v>
                </c:pt>
                <c:pt idx="10">
                  <c:v>0.25757314254966363</c:v>
                </c:pt>
                <c:pt idx="11">
                  <c:v>-0.1630864842022573</c:v>
                </c:pt>
                <c:pt idx="12">
                  <c:v>0.1206935542687116</c:v>
                </c:pt>
                <c:pt idx="13">
                  <c:v>0.38920049923439648</c:v>
                </c:pt>
                <c:pt idx="14">
                  <c:v>6.6977387482725331E-2</c:v>
                </c:pt>
                <c:pt idx="15">
                  <c:v>0.52054291291865173</c:v>
                </c:pt>
                <c:pt idx="16">
                  <c:v>-0.3950403873507744</c:v>
                </c:pt>
                <c:pt idx="17">
                  <c:v>-1.5100498901441981</c:v>
                </c:pt>
                <c:pt idx="18">
                  <c:v>-3.2389389584928718</c:v>
                </c:pt>
                <c:pt idx="19">
                  <c:v>-1.3011882604264911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32-054B-B683-918026605EF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ФА'!$F$37:$F$50</c:f>
              <c:numCache>
                <c:formatCode>General</c:formatCode>
                <c:ptCount val="14"/>
                <c:pt idx="0">
                  <c:v>-0.8980538748235577</c:v>
                </c:pt>
                <c:pt idx="1">
                  <c:v>-1.101279712189092</c:v>
                </c:pt>
                <c:pt idx="2">
                  <c:v>0.50601459453691155</c:v>
                </c:pt>
                <c:pt idx="3">
                  <c:v>0.15023253527844749</c:v>
                </c:pt>
                <c:pt idx="4">
                  <c:v>0.52407060957283946</c:v>
                </c:pt>
                <c:pt idx="5">
                  <c:v>0.4331460362178679</c:v>
                </c:pt>
                <c:pt idx="6">
                  <c:v>0.30044323801532108</c:v>
                </c:pt>
                <c:pt idx="7">
                  <c:v>-0.35332129873472218</c:v>
                </c:pt>
                <c:pt idx="8">
                  <c:v>0.1141397896659845</c:v>
                </c:pt>
                <c:pt idx="9">
                  <c:v>0.75186716223256944</c:v>
                </c:pt>
                <c:pt idx="10">
                  <c:v>1.0021700269842551</c:v>
                </c:pt>
                <c:pt idx="11">
                  <c:v>1.0889777488896251</c:v>
                </c:pt>
                <c:pt idx="12">
                  <c:v>-3.8453917404709048E-2</c:v>
                </c:pt>
                <c:pt idx="13">
                  <c:v>-1.5473301628707721</c:v>
                </c:pt>
              </c:numCache>
            </c:numRef>
          </c:xVal>
          <c:yVal>
            <c:numRef>
              <c:f>'Визуализация ФА'!$G$37:$G$50</c:f>
              <c:numCache>
                <c:formatCode>General</c:formatCode>
                <c:ptCount val="14"/>
                <c:pt idx="0">
                  <c:v>1.003572847198688</c:v>
                </c:pt>
                <c:pt idx="1">
                  <c:v>0.82029832279067094</c:v>
                </c:pt>
                <c:pt idx="2">
                  <c:v>-0.30300680791210899</c:v>
                </c:pt>
                <c:pt idx="3">
                  <c:v>0.76649998164236555</c:v>
                </c:pt>
                <c:pt idx="4">
                  <c:v>-0.15255155862508829</c:v>
                </c:pt>
                <c:pt idx="5">
                  <c:v>0.14964891072382419</c:v>
                </c:pt>
                <c:pt idx="6">
                  <c:v>3.883743136077508E-3</c:v>
                </c:pt>
                <c:pt idx="7">
                  <c:v>0.82635907723821822</c:v>
                </c:pt>
                <c:pt idx="8">
                  <c:v>5.3589619902829823E-2</c:v>
                </c:pt>
                <c:pt idx="9">
                  <c:v>-4.1533379160494453E-2</c:v>
                </c:pt>
                <c:pt idx="10">
                  <c:v>5.8832692327007038E-2</c:v>
                </c:pt>
                <c:pt idx="11">
                  <c:v>-3.3526845439296959E-2</c:v>
                </c:pt>
                <c:pt idx="12">
                  <c:v>-1.946149253531231</c:v>
                </c:pt>
                <c:pt idx="13">
                  <c:v>-0.71140084030001138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32-054B-B683-918026605EF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ФА'!$F$51:$F$73</c:f>
              <c:numCache>
                <c:formatCode>General</c:formatCode>
                <c:ptCount val="23"/>
                <c:pt idx="0">
                  <c:v>-0.38288600727756811</c:v>
                </c:pt>
                <c:pt idx="1">
                  <c:v>-1.270993163990094</c:v>
                </c:pt>
                <c:pt idx="2">
                  <c:v>-2.0489018672932522</c:v>
                </c:pt>
                <c:pt idx="3">
                  <c:v>-2.5805148121153989</c:v>
                </c:pt>
                <c:pt idx="4">
                  <c:v>-2.3847711154713518</c:v>
                </c:pt>
                <c:pt idx="5">
                  <c:v>-0.17664697976415919</c:v>
                </c:pt>
                <c:pt idx="6">
                  <c:v>0.2269377290387162</c:v>
                </c:pt>
                <c:pt idx="7">
                  <c:v>0.12986206578546841</c:v>
                </c:pt>
                <c:pt idx="8">
                  <c:v>0.1027973488592244</c:v>
                </c:pt>
                <c:pt idx="9">
                  <c:v>5.8996919165879909E-2</c:v>
                </c:pt>
                <c:pt idx="10">
                  <c:v>0.29885566799080432</c:v>
                </c:pt>
                <c:pt idx="11">
                  <c:v>-0.22493670525908699</c:v>
                </c:pt>
                <c:pt idx="12">
                  <c:v>-0.48140225118073721</c:v>
                </c:pt>
                <c:pt idx="13">
                  <c:v>4.6343283858221729E-2</c:v>
                </c:pt>
                <c:pt idx="14">
                  <c:v>-0.2579298839733199</c:v>
                </c:pt>
                <c:pt idx="15">
                  <c:v>0.76897312933359208</c:v>
                </c:pt>
                <c:pt idx="16">
                  <c:v>1.0817415127143011</c:v>
                </c:pt>
                <c:pt idx="17">
                  <c:v>1.316305424097266</c:v>
                </c:pt>
                <c:pt idx="18">
                  <c:v>1.2707433600120801</c:v>
                </c:pt>
                <c:pt idx="19">
                  <c:v>1.448073007133527</c:v>
                </c:pt>
                <c:pt idx="20">
                  <c:v>5.0882016423093437E-2</c:v>
                </c:pt>
                <c:pt idx="21">
                  <c:v>-0.82146522890533902</c:v>
                </c:pt>
                <c:pt idx="22">
                  <c:v>-2.5344645079646799</c:v>
                </c:pt>
              </c:numCache>
            </c:numRef>
          </c:xVal>
          <c:yVal>
            <c:numRef>
              <c:f>'Визуализация ФА'!$G$51:$G$73</c:f>
              <c:numCache>
                <c:formatCode>General</c:formatCode>
                <c:ptCount val="23"/>
                <c:pt idx="0">
                  <c:v>0.6996142216863197</c:v>
                </c:pt>
                <c:pt idx="1">
                  <c:v>1.516194024139212</c:v>
                </c:pt>
                <c:pt idx="2">
                  <c:v>1.0058931376018809</c:v>
                </c:pt>
                <c:pt idx="3">
                  <c:v>1.350163750281411</c:v>
                </c:pt>
                <c:pt idx="4">
                  <c:v>1.8266124193434949</c:v>
                </c:pt>
                <c:pt idx="5">
                  <c:v>0.263634843966574</c:v>
                </c:pt>
                <c:pt idx="6">
                  <c:v>-0.14264158641907709</c:v>
                </c:pt>
                <c:pt idx="7">
                  <c:v>0.59914282166350219</c:v>
                </c:pt>
                <c:pt idx="8">
                  <c:v>6.6438674286387098E-2</c:v>
                </c:pt>
                <c:pt idx="9">
                  <c:v>-0.60915486155042042</c:v>
                </c:pt>
                <c:pt idx="10">
                  <c:v>0.65845695874342292</c:v>
                </c:pt>
                <c:pt idx="11">
                  <c:v>0.34802996130694291</c:v>
                </c:pt>
                <c:pt idx="12">
                  <c:v>0.56632898617697458</c:v>
                </c:pt>
                <c:pt idx="13">
                  <c:v>-0.19209512402574661</c:v>
                </c:pt>
                <c:pt idx="14">
                  <c:v>-0.1044750232935813</c:v>
                </c:pt>
                <c:pt idx="15">
                  <c:v>-0.31771951889391858</c:v>
                </c:pt>
                <c:pt idx="16">
                  <c:v>0.32831726408030848</c:v>
                </c:pt>
                <c:pt idx="17">
                  <c:v>0.23322429534535569</c:v>
                </c:pt>
                <c:pt idx="18">
                  <c:v>0.37599499781211321</c:v>
                </c:pt>
                <c:pt idx="19">
                  <c:v>-7.7029958072480156E-2</c:v>
                </c:pt>
                <c:pt idx="20">
                  <c:v>-1.2433433637276461</c:v>
                </c:pt>
                <c:pt idx="21">
                  <c:v>-1.9797845847535169</c:v>
                </c:pt>
                <c:pt idx="22">
                  <c:v>-3.2696712790047799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32-054B-B683-918026605EF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ФА'!$F$74:$F$80</c:f>
              <c:numCache>
                <c:formatCode>General</c:formatCode>
                <c:ptCount val="7"/>
                <c:pt idx="0">
                  <c:v>0.71449690994803217</c:v>
                </c:pt>
                <c:pt idx="1">
                  <c:v>0.87642012269154379</c:v>
                </c:pt>
                <c:pt idx="2">
                  <c:v>7.3961283328385211E-2</c:v>
                </c:pt>
                <c:pt idx="3">
                  <c:v>0.14175807605801549</c:v>
                </c:pt>
                <c:pt idx="4">
                  <c:v>0.58943107288178742</c:v>
                </c:pt>
                <c:pt idx="5">
                  <c:v>0.65999565661541693</c:v>
                </c:pt>
                <c:pt idx="6">
                  <c:v>-0.57615017808544344</c:v>
                </c:pt>
              </c:numCache>
            </c:numRef>
          </c:xVal>
          <c:yVal>
            <c:numRef>
              <c:f>'Визуализация ФА'!$G$74:$G$80</c:f>
              <c:numCache>
                <c:formatCode>General</c:formatCode>
                <c:ptCount val="7"/>
                <c:pt idx="0">
                  <c:v>-5.6228133034619113E-2</c:v>
                </c:pt>
                <c:pt idx="1">
                  <c:v>-0.3250855989966398</c:v>
                </c:pt>
                <c:pt idx="2">
                  <c:v>-0.5264939711730281</c:v>
                </c:pt>
                <c:pt idx="3">
                  <c:v>-0.45121397141014408</c:v>
                </c:pt>
                <c:pt idx="4">
                  <c:v>0.47110814118767658</c:v>
                </c:pt>
                <c:pt idx="5">
                  <c:v>0.67199469462233397</c:v>
                </c:pt>
                <c:pt idx="6">
                  <c:v>-0.52491282350539081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32-054B-B683-918026605EF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ФА'!$F$81:$F$86</c:f>
              <c:numCache>
                <c:formatCode>General</c:formatCode>
                <c:ptCount val="6"/>
                <c:pt idx="0">
                  <c:v>-7.696607462349167E-2</c:v>
                </c:pt>
                <c:pt idx="1">
                  <c:v>0.45416196844344758</c:v>
                </c:pt>
                <c:pt idx="2">
                  <c:v>0.95743648392828318</c:v>
                </c:pt>
                <c:pt idx="3">
                  <c:v>0.62503471697215818</c:v>
                </c:pt>
                <c:pt idx="4">
                  <c:v>-7.8059959450376554E-2</c:v>
                </c:pt>
                <c:pt idx="5">
                  <c:v>-1.237218189729659</c:v>
                </c:pt>
              </c:numCache>
            </c:numRef>
          </c:xVal>
          <c:yVal>
            <c:numRef>
              <c:f>'Визуализация ФА'!$G$81:$G$86</c:f>
              <c:numCache>
                <c:formatCode>General</c:formatCode>
                <c:ptCount val="6"/>
                <c:pt idx="0">
                  <c:v>0.52125898734267606</c:v>
                </c:pt>
                <c:pt idx="1">
                  <c:v>-2.9536239264443639E-2</c:v>
                </c:pt>
                <c:pt idx="2">
                  <c:v>0.21216332385618189</c:v>
                </c:pt>
                <c:pt idx="3">
                  <c:v>-1.424289496535273</c:v>
                </c:pt>
                <c:pt idx="4">
                  <c:v>-2.4553233063850821</c:v>
                </c:pt>
                <c:pt idx="5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32-054B-B683-91802660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869792"/>
        <c:axId val="1543927296"/>
      </c:scatterChart>
      <c:valAx>
        <c:axId val="15438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927296"/>
        <c:crosses val="autoZero"/>
        <c:crossBetween val="midCat"/>
      </c:valAx>
      <c:valAx>
        <c:axId val="15439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386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Ворд</a:t>
            </a:r>
            <a:r>
              <a:rPr lang="ru-RU" baseline="0"/>
              <a:t> новый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ФА'!$K$2:$K$9</c:f>
              <c:numCache>
                <c:formatCode>General</c:formatCode>
                <c:ptCount val="8"/>
                <c:pt idx="0">
                  <c:v>1.063281470980695</c:v>
                </c:pt>
                <c:pt idx="1">
                  <c:v>0.1342820150718767</c:v>
                </c:pt>
                <c:pt idx="2">
                  <c:v>5.0882016423093437E-2</c:v>
                </c:pt>
                <c:pt idx="3">
                  <c:v>0.62503471697215818</c:v>
                </c:pt>
                <c:pt idx="4">
                  <c:v>-3.8453917404709048E-2</c:v>
                </c:pt>
                <c:pt idx="5">
                  <c:v>-0.82146522890533902</c:v>
                </c:pt>
                <c:pt idx="6">
                  <c:v>-0.70228066589365568</c:v>
                </c:pt>
                <c:pt idx="7">
                  <c:v>-7.8059959450376554E-2</c:v>
                </c:pt>
              </c:numCache>
            </c:numRef>
          </c:xVal>
          <c:yVal>
            <c:numRef>
              <c:f>'Визуализация ФА'!$L$2:$L$9</c:f>
              <c:numCache>
                <c:formatCode>General</c:formatCode>
                <c:ptCount val="8"/>
                <c:pt idx="0">
                  <c:v>-1.273440722411957</c:v>
                </c:pt>
                <c:pt idx="1">
                  <c:v>-1.5100498901441981</c:v>
                </c:pt>
                <c:pt idx="2">
                  <c:v>-1.2433433637276461</c:v>
                </c:pt>
                <c:pt idx="3">
                  <c:v>-1.424289496535273</c:v>
                </c:pt>
                <c:pt idx="4">
                  <c:v>-1.946149253531231</c:v>
                </c:pt>
                <c:pt idx="5">
                  <c:v>-1.9797845847535169</c:v>
                </c:pt>
                <c:pt idx="6">
                  <c:v>-3.2389389584928718</c:v>
                </c:pt>
                <c:pt idx="7">
                  <c:v>-2.4553233063850821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0E-A048-9137-D630837522E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ФА'!$K$10:$K$41</c:f>
              <c:numCache>
                <c:formatCode>General</c:formatCode>
                <c:ptCount val="32"/>
                <c:pt idx="0">
                  <c:v>-0.38288600727756811</c:v>
                </c:pt>
                <c:pt idx="1">
                  <c:v>0.15023253527844749</c:v>
                </c:pt>
                <c:pt idx="2">
                  <c:v>-0.17664697976415919</c:v>
                </c:pt>
                <c:pt idx="3">
                  <c:v>-0.37354462439696662</c:v>
                </c:pt>
                <c:pt idx="4">
                  <c:v>0.18812931634746949</c:v>
                </c:pt>
                <c:pt idx="5">
                  <c:v>-0.17901834080354501</c:v>
                </c:pt>
                <c:pt idx="6">
                  <c:v>0.2269377290387162</c:v>
                </c:pt>
                <c:pt idx="7">
                  <c:v>7.3961283328385211E-2</c:v>
                </c:pt>
                <c:pt idx="8">
                  <c:v>-0.17958292370869611</c:v>
                </c:pt>
                <c:pt idx="9">
                  <c:v>0.12986206578546841</c:v>
                </c:pt>
                <c:pt idx="10">
                  <c:v>0.1027973488592244</c:v>
                </c:pt>
                <c:pt idx="11">
                  <c:v>-7.696607462349167E-2</c:v>
                </c:pt>
                <c:pt idx="12">
                  <c:v>0.4331460362178679</c:v>
                </c:pt>
                <c:pt idx="13">
                  <c:v>5.8996919165879909E-2</c:v>
                </c:pt>
                <c:pt idx="14">
                  <c:v>9.5285885648916144E-2</c:v>
                </c:pt>
                <c:pt idx="15">
                  <c:v>0.29885566799080432</c:v>
                </c:pt>
                <c:pt idx="16">
                  <c:v>0.14175807605801549</c:v>
                </c:pt>
                <c:pt idx="17">
                  <c:v>-0.22186753470406781</c:v>
                </c:pt>
                <c:pt idx="18">
                  <c:v>1.413573549283619E-2</c:v>
                </c:pt>
                <c:pt idx="19">
                  <c:v>-0.22493670525908699</c:v>
                </c:pt>
                <c:pt idx="20">
                  <c:v>-5.5089430754651322E-2</c:v>
                </c:pt>
                <c:pt idx="21">
                  <c:v>0.30044323801532108</c:v>
                </c:pt>
                <c:pt idx="22">
                  <c:v>-0.35332129873472218</c:v>
                </c:pt>
                <c:pt idx="23">
                  <c:v>-0.48140225118073721</c:v>
                </c:pt>
                <c:pt idx="24">
                  <c:v>4.6343283858221729E-2</c:v>
                </c:pt>
                <c:pt idx="25">
                  <c:v>-0.49225431183724178</c:v>
                </c:pt>
                <c:pt idx="26">
                  <c:v>0.1141397896659845</c:v>
                </c:pt>
                <c:pt idx="27">
                  <c:v>-0.2579298839733199</c:v>
                </c:pt>
                <c:pt idx="28">
                  <c:v>7.5414870614229385E-2</c:v>
                </c:pt>
                <c:pt idx="29">
                  <c:v>-0.20929367679576119</c:v>
                </c:pt>
                <c:pt idx="30">
                  <c:v>-0.24836541953103769</c:v>
                </c:pt>
                <c:pt idx="31">
                  <c:v>-0.57615017808544344</c:v>
                </c:pt>
              </c:numCache>
            </c:numRef>
          </c:xVal>
          <c:yVal>
            <c:numRef>
              <c:f>'Визуализация ФА'!$L$10:$L$41</c:f>
              <c:numCache>
                <c:formatCode>General</c:formatCode>
                <c:ptCount val="32"/>
                <c:pt idx="0">
                  <c:v>0.6996142216863197</c:v>
                </c:pt>
                <c:pt idx="1">
                  <c:v>0.76649998164236555</c:v>
                </c:pt>
                <c:pt idx="2">
                  <c:v>0.263634843966574</c:v>
                </c:pt>
                <c:pt idx="3">
                  <c:v>0.14103200295994109</c:v>
                </c:pt>
                <c:pt idx="4">
                  <c:v>0.196020707740516</c:v>
                </c:pt>
                <c:pt idx="5">
                  <c:v>0.32003388833408769</c:v>
                </c:pt>
                <c:pt idx="6">
                  <c:v>-0.14264158641907709</c:v>
                </c:pt>
                <c:pt idx="7">
                  <c:v>-0.5264939711730281</c:v>
                </c:pt>
                <c:pt idx="8">
                  <c:v>0.19913240335042731</c:v>
                </c:pt>
                <c:pt idx="9">
                  <c:v>0.59914282166350219</c:v>
                </c:pt>
                <c:pt idx="10">
                  <c:v>6.6438674286387098E-2</c:v>
                </c:pt>
                <c:pt idx="11">
                  <c:v>0.52125898734267606</c:v>
                </c:pt>
                <c:pt idx="12">
                  <c:v>0.14964891072382419</c:v>
                </c:pt>
                <c:pt idx="13">
                  <c:v>-0.60915486155042042</c:v>
                </c:pt>
                <c:pt idx="14">
                  <c:v>0.57560982225225177</c:v>
                </c:pt>
                <c:pt idx="15">
                  <c:v>0.65845695874342292</c:v>
                </c:pt>
                <c:pt idx="16">
                  <c:v>-0.45121397141014408</c:v>
                </c:pt>
                <c:pt idx="17">
                  <c:v>0.57262691227437679</c:v>
                </c:pt>
                <c:pt idx="18">
                  <c:v>0.56516227284390708</c:v>
                </c:pt>
                <c:pt idx="19">
                  <c:v>0.34802996130694291</c:v>
                </c:pt>
                <c:pt idx="20">
                  <c:v>0.27194619460648178</c:v>
                </c:pt>
                <c:pt idx="21">
                  <c:v>3.883743136077508E-3</c:v>
                </c:pt>
                <c:pt idx="22">
                  <c:v>0.82635907723821822</c:v>
                </c:pt>
                <c:pt idx="23">
                  <c:v>0.56632898617697458</c:v>
                </c:pt>
                <c:pt idx="24">
                  <c:v>-0.19209512402574661</c:v>
                </c:pt>
                <c:pt idx="25">
                  <c:v>0.32190144326460862</c:v>
                </c:pt>
                <c:pt idx="26">
                  <c:v>5.3589619902829823E-2</c:v>
                </c:pt>
                <c:pt idx="27">
                  <c:v>-0.1044750232935813</c:v>
                </c:pt>
                <c:pt idx="28">
                  <c:v>1.2033100201905429</c:v>
                </c:pt>
                <c:pt idx="29">
                  <c:v>0.66592284740080054</c:v>
                </c:pt>
                <c:pt idx="30">
                  <c:v>0.3326214807004399</c:v>
                </c:pt>
                <c:pt idx="31">
                  <c:v>-0.52491282350539081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0E-A048-9137-D630837522EC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ФА'!$K$42:$K$45</c:f>
              <c:numCache>
                <c:formatCode>General</c:formatCode>
                <c:ptCount val="4"/>
                <c:pt idx="0">
                  <c:v>-2.0489018672932522</c:v>
                </c:pt>
                <c:pt idx="1">
                  <c:v>-2.0012109373004221</c:v>
                </c:pt>
                <c:pt idx="2">
                  <c:v>-2.5805148121153989</c:v>
                </c:pt>
                <c:pt idx="3">
                  <c:v>-2.3847711154713518</c:v>
                </c:pt>
              </c:numCache>
            </c:numRef>
          </c:xVal>
          <c:yVal>
            <c:numRef>
              <c:f>'Визуализация ФА'!$L$42:$L$45</c:f>
              <c:numCache>
                <c:formatCode>General</c:formatCode>
                <c:ptCount val="4"/>
                <c:pt idx="0">
                  <c:v>1.0058931376018809</c:v>
                </c:pt>
                <c:pt idx="1">
                  <c:v>0.87632130018447851</c:v>
                </c:pt>
                <c:pt idx="2">
                  <c:v>1.350163750281411</c:v>
                </c:pt>
                <c:pt idx="3">
                  <c:v>1.8266124193434949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0E-A048-9137-D630837522EC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ФА'!$K$46:$K$75</c:f>
              <c:numCache>
                <c:formatCode>General</c:formatCode>
                <c:ptCount val="30"/>
                <c:pt idx="0">
                  <c:v>0.71449690994803217</c:v>
                </c:pt>
                <c:pt idx="1">
                  <c:v>0.87642012269154379</c:v>
                </c:pt>
                <c:pt idx="2">
                  <c:v>0.50601459453691155</c:v>
                </c:pt>
                <c:pt idx="3">
                  <c:v>0.52407060957283946</c:v>
                </c:pt>
                <c:pt idx="4">
                  <c:v>0.8023328671138118</c:v>
                </c:pt>
                <c:pt idx="5">
                  <c:v>0.45416196844344758</c:v>
                </c:pt>
                <c:pt idx="6">
                  <c:v>0.58943107288178742</c:v>
                </c:pt>
                <c:pt idx="7">
                  <c:v>0.59101856154681465</c:v>
                </c:pt>
                <c:pt idx="8">
                  <c:v>0.46494569838477873</c:v>
                </c:pt>
                <c:pt idx="9">
                  <c:v>0.54037999229301659</c:v>
                </c:pt>
                <c:pt idx="10">
                  <c:v>0.80361652530830185</c:v>
                </c:pt>
                <c:pt idx="11">
                  <c:v>0.75186716223256944</c:v>
                </c:pt>
                <c:pt idx="12">
                  <c:v>0.53919768382163535</c:v>
                </c:pt>
                <c:pt idx="13">
                  <c:v>0.88872511636412754</c:v>
                </c:pt>
                <c:pt idx="14">
                  <c:v>1.0286919627471589</c:v>
                </c:pt>
                <c:pt idx="15">
                  <c:v>0.95743648392828318</c:v>
                </c:pt>
                <c:pt idx="16">
                  <c:v>1.0021700269842551</c:v>
                </c:pt>
                <c:pt idx="17">
                  <c:v>1.1344637113315419</c:v>
                </c:pt>
                <c:pt idx="18">
                  <c:v>0.80064375581789349</c:v>
                </c:pt>
                <c:pt idx="19">
                  <c:v>1.0889777488896251</c:v>
                </c:pt>
                <c:pt idx="20">
                  <c:v>0.73387188219415378</c:v>
                </c:pt>
                <c:pt idx="21">
                  <c:v>0.76897312933359208</c:v>
                </c:pt>
                <c:pt idx="22">
                  <c:v>0.77801873677334576</c:v>
                </c:pt>
                <c:pt idx="23">
                  <c:v>1.0817415127143011</c:v>
                </c:pt>
                <c:pt idx="24">
                  <c:v>0.65999565661541693</c:v>
                </c:pt>
                <c:pt idx="25">
                  <c:v>0.65278294067085241</c:v>
                </c:pt>
                <c:pt idx="26">
                  <c:v>1.316305424097266</c:v>
                </c:pt>
                <c:pt idx="27">
                  <c:v>0.88843710103102569</c:v>
                </c:pt>
                <c:pt idx="28">
                  <c:v>1.2707433600120801</c:v>
                </c:pt>
                <c:pt idx="29">
                  <c:v>1.448073007133527</c:v>
                </c:pt>
              </c:numCache>
            </c:numRef>
          </c:xVal>
          <c:yVal>
            <c:numRef>
              <c:f>'Визуализация ФА'!$L$46:$L$75</c:f>
              <c:numCache>
                <c:formatCode>General</c:formatCode>
                <c:ptCount val="30"/>
                <c:pt idx="0">
                  <c:v>-5.6228133034619113E-2</c:v>
                </c:pt>
                <c:pt idx="1">
                  <c:v>-0.3250855989966398</c:v>
                </c:pt>
                <c:pt idx="2">
                  <c:v>-0.30300680791210899</c:v>
                </c:pt>
                <c:pt idx="3">
                  <c:v>-0.15255155862508829</c:v>
                </c:pt>
                <c:pt idx="4">
                  <c:v>-0.37261417348230691</c:v>
                </c:pt>
                <c:pt idx="5">
                  <c:v>-2.9536239264443639E-2</c:v>
                </c:pt>
                <c:pt idx="6">
                  <c:v>0.47110814118767658</c:v>
                </c:pt>
                <c:pt idx="7">
                  <c:v>0.39333207290448929</c:v>
                </c:pt>
                <c:pt idx="8">
                  <c:v>0.35819596801792769</c:v>
                </c:pt>
                <c:pt idx="9">
                  <c:v>0.48218984505628842</c:v>
                </c:pt>
                <c:pt idx="10">
                  <c:v>-5.31927073848368E-2</c:v>
                </c:pt>
                <c:pt idx="11">
                  <c:v>-4.1533379160494453E-2</c:v>
                </c:pt>
                <c:pt idx="12">
                  <c:v>0.55322778183101562</c:v>
                </c:pt>
                <c:pt idx="13">
                  <c:v>0.25757314254966363</c:v>
                </c:pt>
                <c:pt idx="14">
                  <c:v>-0.1630864842022573</c:v>
                </c:pt>
                <c:pt idx="15">
                  <c:v>0.21216332385618189</c:v>
                </c:pt>
                <c:pt idx="16">
                  <c:v>5.8832692327007038E-2</c:v>
                </c:pt>
                <c:pt idx="17">
                  <c:v>0.1206935542687116</c:v>
                </c:pt>
                <c:pt idx="18">
                  <c:v>0.2989188726428717</c:v>
                </c:pt>
                <c:pt idx="19">
                  <c:v>-3.3526845439296959E-2</c:v>
                </c:pt>
                <c:pt idx="20">
                  <c:v>0.38920049923439648</c:v>
                </c:pt>
                <c:pt idx="21">
                  <c:v>-0.31771951889391858</c:v>
                </c:pt>
                <c:pt idx="22">
                  <c:v>6.6977387482725331E-2</c:v>
                </c:pt>
                <c:pt idx="23">
                  <c:v>0.32831726408030848</c:v>
                </c:pt>
                <c:pt idx="24">
                  <c:v>0.67199469462233397</c:v>
                </c:pt>
                <c:pt idx="25">
                  <c:v>0.52054291291865173</c:v>
                </c:pt>
                <c:pt idx="26">
                  <c:v>0.23322429534535569</c:v>
                </c:pt>
                <c:pt idx="27">
                  <c:v>-0.3950403873507744</c:v>
                </c:pt>
                <c:pt idx="28">
                  <c:v>0.37599499781211321</c:v>
                </c:pt>
                <c:pt idx="29">
                  <c:v>-7.7029958072480156E-2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0E-A048-9137-D630837522EC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ФА'!$K$76:$K$79</c:f>
              <c:numCache>
                <c:formatCode>General</c:formatCode>
                <c:ptCount val="4"/>
                <c:pt idx="0">
                  <c:v>-1.5473301628707721</c:v>
                </c:pt>
                <c:pt idx="1">
                  <c:v>-1.8285625594527211</c:v>
                </c:pt>
                <c:pt idx="2">
                  <c:v>-1.277231707900063</c:v>
                </c:pt>
                <c:pt idx="3">
                  <c:v>-1.237218189729659</c:v>
                </c:pt>
              </c:numCache>
            </c:numRef>
          </c:xVal>
          <c:yVal>
            <c:numRef>
              <c:f>'Визуализация ФА'!$L$76:$L$79</c:f>
              <c:numCache>
                <c:formatCode>General</c:formatCode>
                <c:ptCount val="4"/>
                <c:pt idx="0">
                  <c:v>-0.71140084030001138</c:v>
                </c:pt>
                <c:pt idx="1">
                  <c:v>-1.5531501559888039</c:v>
                </c:pt>
                <c:pt idx="2">
                  <c:v>-1.3011882604264911</c:v>
                </c:pt>
                <c:pt idx="3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0E-A048-9137-D630837522EC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ФА'!$K$80:$K$85</c:f>
              <c:numCache>
                <c:formatCode>General</c:formatCode>
                <c:ptCount val="6"/>
                <c:pt idx="0">
                  <c:v>-0.86108634781430837</c:v>
                </c:pt>
                <c:pt idx="1">
                  <c:v>-0.8980538748235577</c:v>
                </c:pt>
                <c:pt idx="2">
                  <c:v>-0.69486078179483979</c:v>
                </c:pt>
                <c:pt idx="3">
                  <c:v>-1.101279712189092</c:v>
                </c:pt>
                <c:pt idx="4">
                  <c:v>-1.270993163990094</c:v>
                </c:pt>
                <c:pt idx="5">
                  <c:v>-0.58593017243275991</c:v>
                </c:pt>
              </c:numCache>
            </c:numRef>
          </c:xVal>
          <c:yVal>
            <c:numRef>
              <c:f>'Визуализация ФА'!$L$80:$L$85</c:f>
              <c:numCache>
                <c:formatCode>General</c:formatCode>
                <c:ptCount val="6"/>
                <c:pt idx="0">
                  <c:v>0.82973099479218615</c:v>
                </c:pt>
                <c:pt idx="1">
                  <c:v>1.003572847198688</c:v>
                </c:pt>
                <c:pt idx="2">
                  <c:v>1.034486079072402</c:v>
                </c:pt>
                <c:pt idx="3">
                  <c:v>0.82029832279067094</c:v>
                </c:pt>
                <c:pt idx="4">
                  <c:v>1.516194024139212</c:v>
                </c:pt>
                <c:pt idx="5">
                  <c:v>1.251905048428785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0E-A048-9137-D630837522EC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ФА'!$K$86</c:f>
              <c:numCache>
                <c:formatCode>General</c:formatCode>
                <c:ptCount val="1"/>
                <c:pt idx="0">
                  <c:v>-2.5344645079646799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20E-A048-9137-D63083752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041456"/>
        <c:axId val="1101599728"/>
      </c:scatterChart>
      <c:valAx>
        <c:axId val="110104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599728"/>
        <c:crosses val="autoZero"/>
        <c:crossBetween val="midCat"/>
      </c:valAx>
      <c:valAx>
        <c:axId val="11015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041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</a:t>
            </a:r>
            <a:r>
              <a:rPr lang="ru-RU" baseline="0"/>
              <a:t>новый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'Визуализация ФА'!$P$2:$P$6</c:f>
              <c:numCache>
                <c:formatCode>General</c:formatCode>
                <c:ptCount val="5"/>
                <c:pt idx="0">
                  <c:v>-1.270993163990094</c:v>
                </c:pt>
                <c:pt idx="1">
                  <c:v>-2.0489018672932522</c:v>
                </c:pt>
                <c:pt idx="2">
                  <c:v>-2.0012109373004221</c:v>
                </c:pt>
                <c:pt idx="3">
                  <c:v>-2.5805148121153989</c:v>
                </c:pt>
                <c:pt idx="4">
                  <c:v>-2.3847711154713518</c:v>
                </c:pt>
              </c:numCache>
            </c:numRef>
          </c:xVal>
          <c:yVal>
            <c:numRef>
              <c:f>'Визуализация ФА'!$Q$2:$Q$6</c:f>
              <c:numCache>
                <c:formatCode>General</c:formatCode>
                <c:ptCount val="5"/>
                <c:pt idx="0">
                  <c:v>1.516194024139212</c:v>
                </c:pt>
                <c:pt idx="1">
                  <c:v>1.0058931376018809</c:v>
                </c:pt>
                <c:pt idx="2">
                  <c:v>0.87632130018447851</c:v>
                </c:pt>
                <c:pt idx="3">
                  <c:v>1.350163750281411</c:v>
                </c:pt>
                <c:pt idx="4">
                  <c:v>1.8266124193434949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D-6146-977B-90AEFC2BDFD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'Визуализация ФА'!$P$7:$P$24</c:f>
              <c:numCache>
                <c:formatCode>General</c:formatCode>
                <c:ptCount val="18"/>
                <c:pt idx="0">
                  <c:v>0.87642012269154379</c:v>
                </c:pt>
                <c:pt idx="1">
                  <c:v>0.50601459453691155</c:v>
                </c:pt>
                <c:pt idx="2">
                  <c:v>0.18812931634746949</c:v>
                </c:pt>
                <c:pt idx="3">
                  <c:v>0.2269377290387162</c:v>
                </c:pt>
                <c:pt idx="4">
                  <c:v>7.3961283328385211E-2</c:v>
                </c:pt>
                <c:pt idx="5">
                  <c:v>0.52407060957283946</c:v>
                </c:pt>
                <c:pt idx="6">
                  <c:v>0.1027973488592244</c:v>
                </c:pt>
                <c:pt idx="7">
                  <c:v>0.8023328671138118</c:v>
                </c:pt>
                <c:pt idx="8">
                  <c:v>0.4331460362178679</c:v>
                </c:pt>
                <c:pt idx="9">
                  <c:v>5.8996919165879909E-2</c:v>
                </c:pt>
                <c:pt idx="10">
                  <c:v>0.14175807605801549</c:v>
                </c:pt>
                <c:pt idx="11">
                  <c:v>0.45416196844344758</c:v>
                </c:pt>
                <c:pt idx="12">
                  <c:v>0.30044323801532108</c:v>
                </c:pt>
                <c:pt idx="13">
                  <c:v>4.6343283858221729E-2</c:v>
                </c:pt>
                <c:pt idx="14">
                  <c:v>0.1141397896659845</c:v>
                </c:pt>
                <c:pt idx="15">
                  <c:v>-0.2579298839733199</c:v>
                </c:pt>
                <c:pt idx="16">
                  <c:v>0.76897312933359208</c:v>
                </c:pt>
                <c:pt idx="17">
                  <c:v>0.88843710103102569</c:v>
                </c:pt>
              </c:numCache>
            </c:numRef>
          </c:xVal>
          <c:yVal>
            <c:numRef>
              <c:f>'Визуализация ФА'!$Q$7:$Q$24</c:f>
              <c:numCache>
                <c:formatCode>General</c:formatCode>
                <c:ptCount val="18"/>
                <c:pt idx="0">
                  <c:v>-0.3250855989966398</c:v>
                </c:pt>
                <c:pt idx="1">
                  <c:v>-0.30300680791210899</c:v>
                </c:pt>
                <c:pt idx="2">
                  <c:v>0.196020707740516</c:v>
                </c:pt>
                <c:pt idx="3">
                  <c:v>-0.14264158641907709</c:v>
                </c:pt>
                <c:pt idx="4">
                  <c:v>-0.5264939711730281</c:v>
                </c:pt>
                <c:pt idx="5">
                  <c:v>-0.15255155862508829</c:v>
                </c:pt>
                <c:pt idx="6">
                  <c:v>6.6438674286387098E-2</c:v>
                </c:pt>
                <c:pt idx="7">
                  <c:v>-0.37261417348230691</c:v>
                </c:pt>
                <c:pt idx="8">
                  <c:v>0.14964891072382419</c:v>
                </c:pt>
                <c:pt idx="9">
                  <c:v>-0.60915486155042042</c:v>
                </c:pt>
                <c:pt idx="10">
                  <c:v>-0.45121397141014408</c:v>
                </c:pt>
                <c:pt idx="11">
                  <c:v>-2.9536239264443639E-2</c:v>
                </c:pt>
                <c:pt idx="12">
                  <c:v>3.883743136077508E-3</c:v>
                </c:pt>
                <c:pt idx="13">
                  <c:v>-0.19209512402574661</c:v>
                </c:pt>
                <c:pt idx="14">
                  <c:v>5.3589619902829823E-2</c:v>
                </c:pt>
                <c:pt idx="15">
                  <c:v>-0.1044750232935813</c:v>
                </c:pt>
                <c:pt idx="16">
                  <c:v>-0.31771951889391858</c:v>
                </c:pt>
                <c:pt idx="17">
                  <c:v>-0.3950403873507744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CD-6146-977B-90AEFC2BDFD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'Визуализация ФА'!$P$25:$P$26</c:f>
              <c:numCache>
                <c:formatCode>General</c:formatCode>
                <c:ptCount val="2"/>
                <c:pt idx="0">
                  <c:v>-0.70228066589365568</c:v>
                </c:pt>
                <c:pt idx="1">
                  <c:v>-2.5344645079646799</c:v>
                </c:pt>
              </c:numCache>
            </c:numRef>
          </c:xVal>
          <c:yVal>
            <c:numRef>
              <c:f>'Визуализация ФА'!$Q$25:$Q$26</c:f>
              <c:numCache>
                <c:formatCode>General</c:formatCode>
                <c:ptCount val="2"/>
                <c:pt idx="0">
                  <c:v>-3.2389389584928718</c:v>
                </c:pt>
                <c:pt idx="1">
                  <c:v>-3.2696712790047799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CD-6146-977B-90AEFC2BDFD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'Визуализация ФА'!$P$27:$P$32</c:f>
              <c:numCache>
                <c:formatCode>General</c:formatCode>
                <c:ptCount val="6"/>
                <c:pt idx="0">
                  <c:v>-0.82146522890533902</c:v>
                </c:pt>
                <c:pt idx="1">
                  <c:v>-1.5473301628707721</c:v>
                </c:pt>
                <c:pt idx="2">
                  <c:v>-1.8285625594527211</c:v>
                </c:pt>
                <c:pt idx="3">
                  <c:v>-1.277231707900063</c:v>
                </c:pt>
                <c:pt idx="4">
                  <c:v>-0.57615017808544344</c:v>
                </c:pt>
                <c:pt idx="5">
                  <c:v>-1.237218189729659</c:v>
                </c:pt>
              </c:numCache>
            </c:numRef>
          </c:xVal>
          <c:yVal>
            <c:numRef>
              <c:f>'Визуализация ФА'!$Q$27:$Q$32</c:f>
              <c:numCache>
                <c:formatCode>General</c:formatCode>
                <c:ptCount val="6"/>
                <c:pt idx="0">
                  <c:v>-1.9797845847535169</c:v>
                </c:pt>
                <c:pt idx="1">
                  <c:v>-0.71140084030001138</c:v>
                </c:pt>
                <c:pt idx="2">
                  <c:v>-1.5531501559888039</c:v>
                </c:pt>
                <c:pt idx="3">
                  <c:v>-1.3011882604264911</c:v>
                </c:pt>
                <c:pt idx="4">
                  <c:v>-0.52491282350539081</c:v>
                </c:pt>
                <c:pt idx="5">
                  <c:v>-1.4180028888069101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CD-6146-977B-90AEFC2BDFD2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'Визуализация ФА'!$P$33:$P$57</c:f>
              <c:numCache>
                <c:formatCode>General</c:formatCode>
                <c:ptCount val="25"/>
                <c:pt idx="0">
                  <c:v>-0.86108634781430837</c:v>
                </c:pt>
                <c:pt idx="1">
                  <c:v>-0.8980538748235577</c:v>
                </c:pt>
                <c:pt idx="2">
                  <c:v>-0.69486078179483979</c:v>
                </c:pt>
                <c:pt idx="3">
                  <c:v>-1.101279712189092</c:v>
                </c:pt>
                <c:pt idx="4">
                  <c:v>-0.38288600727756811</c:v>
                </c:pt>
                <c:pt idx="5">
                  <c:v>0.15023253527844749</c:v>
                </c:pt>
                <c:pt idx="6">
                  <c:v>-0.17664697976415919</c:v>
                </c:pt>
                <c:pt idx="7">
                  <c:v>-0.37354462439696662</c:v>
                </c:pt>
                <c:pt idx="8">
                  <c:v>-0.17901834080354501</c:v>
                </c:pt>
                <c:pt idx="9">
                  <c:v>-0.17958292370869611</c:v>
                </c:pt>
                <c:pt idx="10">
                  <c:v>0.12986206578546841</c:v>
                </c:pt>
                <c:pt idx="11">
                  <c:v>-7.696607462349167E-2</c:v>
                </c:pt>
                <c:pt idx="12">
                  <c:v>9.5285885648916144E-2</c:v>
                </c:pt>
                <c:pt idx="13">
                  <c:v>0.29885566799080432</c:v>
                </c:pt>
                <c:pt idx="14">
                  <c:v>-0.22186753470406781</c:v>
                </c:pt>
                <c:pt idx="15">
                  <c:v>1.413573549283619E-2</c:v>
                </c:pt>
                <c:pt idx="16">
                  <c:v>-0.22493670525908699</c:v>
                </c:pt>
                <c:pt idx="17">
                  <c:v>-5.5089430754651322E-2</c:v>
                </c:pt>
                <c:pt idx="18">
                  <c:v>-0.35332129873472218</c:v>
                </c:pt>
                <c:pt idx="19">
                  <c:v>-0.48140225118073721</c:v>
                </c:pt>
                <c:pt idx="20">
                  <c:v>-0.49225431183724178</c:v>
                </c:pt>
                <c:pt idx="21">
                  <c:v>7.5414870614229385E-2</c:v>
                </c:pt>
                <c:pt idx="22">
                  <c:v>-0.20929367679576119</c:v>
                </c:pt>
                <c:pt idx="23">
                  <c:v>-0.24836541953103769</c:v>
                </c:pt>
                <c:pt idx="24">
                  <c:v>-0.58593017243275991</c:v>
                </c:pt>
              </c:numCache>
            </c:numRef>
          </c:xVal>
          <c:yVal>
            <c:numRef>
              <c:f>'Визуализация ФА'!$Q$33:$Q$57</c:f>
              <c:numCache>
                <c:formatCode>General</c:formatCode>
                <c:ptCount val="25"/>
                <c:pt idx="0">
                  <c:v>0.82973099479218615</c:v>
                </c:pt>
                <c:pt idx="1">
                  <c:v>1.003572847198688</c:v>
                </c:pt>
                <c:pt idx="2">
                  <c:v>1.034486079072402</c:v>
                </c:pt>
                <c:pt idx="3">
                  <c:v>0.82029832279067094</c:v>
                </c:pt>
                <c:pt idx="4">
                  <c:v>0.6996142216863197</c:v>
                </c:pt>
                <c:pt idx="5">
                  <c:v>0.76649998164236555</c:v>
                </c:pt>
                <c:pt idx="6">
                  <c:v>0.263634843966574</c:v>
                </c:pt>
                <c:pt idx="7">
                  <c:v>0.14103200295994109</c:v>
                </c:pt>
                <c:pt idx="8">
                  <c:v>0.32003388833408769</c:v>
                </c:pt>
                <c:pt idx="9">
                  <c:v>0.19913240335042731</c:v>
                </c:pt>
                <c:pt idx="10">
                  <c:v>0.59914282166350219</c:v>
                </c:pt>
                <c:pt idx="11">
                  <c:v>0.52125898734267606</c:v>
                </c:pt>
                <c:pt idx="12">
                  <c:v>0.57560982225225177</c:v>
                </c:pt>
                <c:pt idx="13">
                  <c:v>0.65845695874342292</c:v>
                </c:pt>
                <c:pt idx="14">
                  <c:v>0.57262691227437679</c:v>
                </c:pt>
                <c:pt idx="15">
                  <c:v>0.56516227284390708</c:v>
                </c:pt>
                <c:pt idx="16">
                  <c:v>0.34802996130694291</c:v>
                </c:pt>
                <c:pt idx="17">
                  <c:v>0.27194619460648178</c:v>
                </c:pt>
                <c:pt idx="18">
                  <c:v>0.82635907723821822</c:v>
                </c:pt>
                <c:pt idx="19">
                  <c:v>0.56632898617697458</c:v>
                </c:pt>
                <c:pt idx="20">
                  <c:v>0.32190144326460862</c:v>
                </c:pt>
                <c:pt idx="21">
                  <c:v>1.2033100201905429</c:v>
                </c:pt>
                <c:pt idx="22">
                  <c:v>0.66592284740080054</c:v>
                </c:pt>
                <c:pt idx="23">
                  <c:v>0.3326214807004399</c:v>
                </c:pt>
                <c:pt idx="24">
                  <c:v>1.251905048428785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CD-6146-977B-90AEFC2BDFD2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'Визуализация ФА'!$P$58:$P$63</c:f>
              <c:numCache>
                <c:formatCode>General</c:formatCode>
                <c:ptCount val="6"/>
                <c:pt idx="0">
                  <c:v>1.063281470980695</c:v>
                </c:pt>
                <c:pt idx="1">
                  <c:v>0.1342820150718767</c:v>
                </c:pt>
                <c:pt idx="2">
                  <c:v>5.0882016423093437E-2</c:v>
                </c:pt>
                <c:pt idx="3">
                  <c:v>0.62503471697215818</c:v>
                </c:pt>
                <c:pt idx="4">
                  <c:v>-3.8453917404709048E-2</c:v>
                </c:pt>
                <c:pt idx="5">
                  <c:v>-7.8059959450376554E-2</c:v>
                </c:pt>
              </c:numCache>
            </c:numRef>
          </c:xVal>
          <c:yVal>
            <c:numRef>
              <c:f>'Визуализация ФА'!$Q$58:$Q$63</c:f>
              <c:numCache>
                <c:formatCode>General</c:formatCode>
                <c:ptCount val="6"/>
                <c:pt idx="0">
                  <c:v>-1.273440722411957</c:v>
                </c:pt>
                <c:pt idx="1">
                  <c:v>-1.5100498901441981</c:v>
                </c:pt>
                <c:pt idx="2">
                  <c:v>-1.2433433637276461</c:v>
                </c:pt>
                <c:pt idx="3">
                  <c:v>-1.424289496535273</c:v>
                </c:pt>
                <c:pt idx="4">
                  <c:v>-1.946149253531231</c:v>
                </c:pt>
                <c:pt idx="5">
                  <c:v>-2.4553233063850821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CD-6146-977B-90AEFC2BDFD2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'Визуализация ФА'!$P$64:$P$86</c:f>
              <c:numCache>
                <c:formatCode>General</c:formatCode>
                <c:ptCount val="23"/>
                <c:pt idx="0">
                  <c:v>0.71449690994803217</c:v>
                </c:pt>
                <c:pt idx="1">
                  <c:v>0.58943107288178742</c:v>
                </c:pt>
                <c:pt idx="2">
                  <c:v>0.59101856154681465</c:v>
                </c:pt>
                <c:pt idx="3">
                  <c:v>0.46494569838477873</c:v>
                </c:pt>
                <c:pt idx="4">
                  <c:v>0.54037999229301659</c:v>
                </c:pt>
                <c:pt idx="5">
                  <c:v>0.80361652530830185</c:v>
                </c:pt>
                <c:pt idx="6">
                  <c:v>0.75186716223256944</c:v>
                </c:pt>
                <c:pt idx="7">
                  <c:v>0.53919768382163535</c:v>
                </c:pt>
                <c:pt idx="8">
                  <c:v>0.88872511636412754</c:v>
                </c:pt>
                <c:pt idx="9">
                  <c:v>1.0286919627471589</c:v>
                </c:pt>
                <c:pt idx="10">
                  <c:v>0.95743648392828318</c:v>
                </c:pt>
                <c:pt idx="11">
                  <c:v>1.0021700269842551</c:v>
                </c:pt>
                <c:pt idx="12">
                  <c:v>1.1344637113315419</c:v>
                </c:pt>
                <c:pt idx="13">
                  <c:v>0.80064375581789349</c:v>
                </c:pt>
                <c:pt idx="14">
                  <c:v>1.0889777488896251</c:v>
                </c:pt>
                <c:pt idx="15">
                  <c:v>0.73387188219415378</c:v>
                </c:pt>
                <c:pt idx="16">
                  <c:v>0.77801873677334576</c:v>
                </c:pt>
                <c:pt idx="17">
                  <c:v>1.0817415127143011</c:v>
                </c:pt>
                <c:pt idx="18">
                  <c:v>0.65999565661541693</c:v>
                </c:pt>
                <c:pt idx="19">
                  <c:v>0.65278294067085241</c:v>
                </c:pt>
                <c:pt idx="20">
                  <c:v>1.316305424097266</c:v>
                </c:pt>
                <c:pt idx="21">
                  <c:v>1.2707433600120801</c:v>
                </c:pt>
                <c:pt idx="22">
                  <c:v>1.448073007133527</c:v>
                </c:pt>
              </c:numCache>
            </c:numRef>
          </c:xVal>
          <c:yVal>
            <c:numRef>
              <c:f>'Визуализация ФА'!$Q$64:$Q$86</c:f>
              <c:numCache>
                <c:formatCode>General</c:formatCode>
                <c:ptCount val="23"/>
                <c:pt idx="0">
                  <c:v>-5.6228133034619113E-2</c:v>
                </c:pt>
                <c:pt idx="1">
                  <c:v>0.47110814118767658</c:v>
                </c:pt>
                <c:pt idx="2">
                  <c:v>0.39333207290448929</c:v>
                </c:pt>
                <c:pt idx="3">
                  <c:v>0.35819596801792769</c:v>
                </c:pt>
                <c:pt idx="4">
                  <c:v>0.48218984505628842</c:v>
                </c:pt>
                <c:pt idx="5">
                  <c:v>-5.31927073848368E-2</c:v>
                </c:pt>
                <c:pt idx="6">
                  <c:v>-4.1533379160494453E-2</c:v>
                </c:pt>
                <c:pt idx="7">
                  <c:v>0.55322778183101562</c:v>
                </c:pt>
                <c:pt idx="8">
                  <c:v>0.25757314254966363</c:v>
                </c:pt>
                <c:pt idx="9">
                  <c:v>-0.1630864842022573</c:v>
                </c:pt>
                <c:pt idx="10">
                  <c:v>0.21216332385618189</c:v>
                </c:pt>
                <c:pt idx="11">
                  <c:v>5.8832692327007038E-2</c:v>
                </c:pt>
                <c:pt idx="12">
                  <c:v>0.1206935542687116</c:v>
                </c:pt>
                <c:pt idx="13">
                  <c:v>0.2989188726428717</c:v>
                </c:pt>
                <c:pt idx="14">
                  <c:v>-3.3526845439296959E-2</c:v>
                </c:pt>
                <c:pt idx="15">
                  <c:v>0.38920049923439648</c:v>
                </c:pt>
                <c:pt idx="16">
                  <c:v>6.6977387482725331E-2</c:v>
                </c:pt>
                <c:pt idx="17">
                  <c:v>0.32831726408030848</c:v>
                </c:pt>
                <c:pt idx="18">
                  <c:v>0.67199469462233397</c:v>
                </c:pt>
                <c:pt idx="19">
                  <c:v>0.52054291291865173</c:v>
                </c:pt>
                <c:pt idx="20">
                  <c:v>0.23322429534535569</c:v>
                </c:pt>
                <c:pt idx="21">
                  <c:v>0.37599499781211321</c:v>
                </c:pt>
                <c:pt idx="22">
                  <c:v>-7.7029958072480156E-2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CD-6146-977B-90AEFC2B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958208"/>
        <c:axId val="1113959856"/>
      </c:scatterChart>
      <c:valAx>
        <c:axId val="111395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959856"/>
        <c:crosses val="autoZero"/>
        <c:crossBetween val="midCat"/>
      </c:valAx>
      <c:valAx>
        <c:axId val="1113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958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11</xdr:row>
      <xdr:rowOff>63500</xdr:rowOff>
    </xdr:from>
    <xdr:to>
      <xdr:col>8</xdr:col>
      <xdr:colOff>127000</xdr:colOff>
      <xdr:row>30</xdr:row>
      <xdr:rowOff>50800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0DD8AC-4E80-5548-B46D-1232AA02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501650</xdr:colOff>
      <xdr:row>0</xdr:row>
      <xdr:rowOff>0</xdr:rowOff>
    </xdr:from>
    <xdr:to>
      <xdr:col>6</xdr:col>
      <xdr:colOff>795866</xdr:colOff>
      <xdr:row>15</xdr:row>
      <xdr:rowOff>220132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56B4C3D-FEAB-3E45-9F4B-AA512A55A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175682</xdr:colOff>
      <xdr:row>0</xdr:row>
      <xdr:rowOff>40216</xdr:rowOff>
    </xdr:from>
    <xdr:to>
      <xdr:col>11</xdr:col>
      <xdr:colOff>1320799</xdr:colOff>
      <xdr:row>15</xdr:row>
      <xdr:rowOff>67733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2BF5441-37C7-2A4F-8BFA-F5C3CE5CD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614069</xdr:colOff>
      <xdr:row>21</xdr:row>
      <xdr:rowOff>55267</xdr:rowOff>
    </xdr:from>
    <xdr:to>
      <xdr:col>6</xdr:col>
      <xdr:colOff>270933</xdr:colOff>
      <xdr:row>38</xdr:row>
      <xdr:rowOff>152399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17778CD-6EA1-A24F-8491-2057081EF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177812</xdr:colOff>
      <xdr:row>22</xdr:row>
      <xdr:rowOff>192516</xdr:rowOff>
    </xdr:from>
    <xdr:to>
      <xdr:col>11</xdr:col>
      <xdr:colOff>1303867</xdr:colOff>
      <xdr:row>37</xdr:row>
      <xdr:rowOff>169333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CC1D4F30-8F3D-C241-8180-E12EF7111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100623</xdr:colOff>
      <xdr:row>1</xdr:row>
      <xdr:rowOff>19048</xdr:rowOff>
    </xdr:from>
    <xdr:to>
      <xdr:col>7</xdr:col>
      <xdr:colOff>291954</xdr:colOff>
      <xdr:row>20</xdr:row>
      <xdr:rowOff>189770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424DD9B-5FA6-DB41-8DED-FA6D487AA7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713828</xdr:colOff>
      <xdr:row>0</xdr:row>
      <xdr:rowOff>15181</xdr:rowOff>
    </xdr:from>
    <xdr:to>
      <xdr:col>14</xdr:col>
      <xdr:colOff>729885</xdr:colOff>
      <xdr:row>20</xdr:row>
      <xdr:rowOff>160574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916ADE3-3427-F143-B908-812AE8D4A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378079</xdr:colOff>
      <xdr:row>21</xdr:row>
      <xdr:rowOff>58390</xdr:rowOff>
    </xdr:from>
    <xdr:to>
      <xdr:col>7</xdr:col>
      <xdr:colOff>452528</xdr:colOff>
      <xdr:row>43</xdr:row>
      <xdr:rowOff>160575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CE62873-F41C-864E-9E7C-94E6385EE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582447</xdr:colOff>
      <xdr:row>21</xdr:row>
      <xdr:rowOff>15182</xdr:rowOff>
    </xdr:from>
    <xdr:to>
      <xdr:col>15</xdr:col>
      <xdr:colOff>175172</xdr:colOff>
      <xdr:row>45</xdr:row>
      <xdr:rowOff>87586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2BC7C72-0810-9342-BE7E-FB02C4EE2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4;&#1080;&#1079;&#1091;&#1072;&#1083;&#1080;&#1079;&#1072;&#1094;&#1080;&#110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Визуализация"/>
    </sheetNames>
    <sheetDataSet>
      <sheetData sheetId="0" refreshError="1"/>
      <sheetData sheetId="1">
        <row r="2">
          <cell r="A2">
            <v>0.59101856154681465</v>
          </cell>
          <cell r="B2">
            <v>0.39333207290448929</v>
          </cell>
          <cell r="F2">
            <v>0.18812931634746949</v>
          </cell>
          <cell r="G2">
            <v>0.196020707740516</v>
          </cell>
          <cell r="K2">
            <v>1.063281470980695</v>
          </cell>
          <cell r="L2">
            <v>-1.273440722411957</v>
          </cell>
          <cell r="P2">
            <v>-1.270993163990094</v>
          </cell>
          <cell r="Q2">
            <v>1.516194024139212</v>
          </cell>
        </row>
        <row r="3">
          <cell r="A3">
            <v>0.46494569838477873</v>
          </cell>
          <cell r="B3">
            <v>0.35819596801792769</v>
          </cell>
          <cell r="F3">
            <v>-0.17958292370869611</v>
          </cell>
          <cell r="G3">
            <v>0.19913240335042731</v>
          </cell>
          <cell r="K3">
            <v>0.1342820150718767</v>
          </cell>
          <cell r="L3">
            <v>-1.5100498901441981</v>
          </cell>
          <cell r="P3">
            <v>-2.0489018672932522</v>
          </cell>
          <cell r="Q3">
            <v>1.0058931376018809</v>
          </cell>
        </row>
        <row r="4">
          <cell r="A4">
            <v>-1.8285625594527211</v>
          </cell>
          <cell r="B4">
            <v>-1.5531501559888039</v>
          </cell>
          <cell r="F4">
            <v>-0.20929367679576119</v>
          </cell>
          <cell r="G4">
            <v>0.66592284740080054</v>
          </cell>
          <cell r="K4">
            <v>5.0882016423093437E-2</v>
          </cell>
          <cell r="L4">
            <v>-1.2433433637276461</v>
          </cell>
          <cell r="P4">
            <v>-2.0012109373004221</v>
          </cell>
          <cell r="Q4">
            <v>0.87632130018447851</v>
          </cell>
        </row>
        <row r="5">
          <cell r="A5">
            <v>0.52407060957283946</v>
          </cell>
          <cell r="B5">
            <v>-0.15255155862508829</v>
          </cell>
          <cell r="F5">
            <v>-0.58593017243275991</v>
          </cell>
          <cell r="G5">
            <v>1.251905048428785</v>
          </cell>
          <cell r="K5">
            <v>0.62503471697215818</v>
          </cell>
          <cell r="L5">
            <v>-1.424289496535273</v>
          </cell>
          <cell r="P5">
            <v>-2.5805148121153989</v>
          </cell>
          <cell r="Q5">
            <v>1.350163750281411</v>
          </cell>
        </row>
        <row r="6">
          <cell r="A6">
            <v>-7.696607462349167E-2</v>
          </cell>
          <cell r="B6">
            <v>0.52125898734267606</v>
          </cell>
          <cell r="F6">
            <v>0.59101856154681465</v>
          </cell>
          <cell r="G6">
            <v>0.39333207290448929</v>
          </cell>
          <cell r="K6">
            <v>-3.8453917404709048E-2</v>
          </cell>
          <cell r="L6">
            <v>-1.946149253531231</v>
          </cell>
          <cell r="P6">
            <v>-2.3847711154713518</v>
          </cell>
          <cell r="Q6">
            <v>1.8266124193434949</v>
          </cell>
        </row>
        <row r="7">
          <cell r="A7">
            <v>0.62503471697215818</v>
          </cell>
          <cell r="B7">
            <v>-1.424289496535273</v>
          </cell>
          <cell r="F7">
            <v>0.46494569838477873</v>
          </cell>
          <cell r="G7">
            <v>0.35819596801792769</v>
          </cell>
          <cell r="K7">
            <v>-0.82146522890533902</v>
          </cell>
          <cell r="L7">
            <v>-1.9797845847535169</v>
          </cell>
          <cell r="P7">
            <v>0.87642012269154379</v>
          </cell>
          <cell r="Q7">
            <v>-0.3250855989966398</v>
          </cell>
        </row>
        <row r="8">
          <cell r="A8">
            <v>-7.8059959450376554E-2</v>
          </cell>
          <cell r="B8">
            <v>-2.4553233063850821</v>
          </cell>
          <cell r="F8">
            <v>0.54037999229301659</v>
          </cell>
          <cell r="G8">
            <v>0.48218984505628842</v>
          </cell>
          <cell r="K8">
            <v>-0.70228066589365568</v>
          </cell>
          <cell r="L8">
            <v>-3.2389389584928718</v>
          </cell>
          <cell r="P8">
            <v>0.50601459453691155</v>
          </cell>
          <cell r="Q8">
            <v>-0.30300680791210899</v>
          </cell>
        </row>
        <row r="9">
          <cell r="A9">
            <v>1.063281470980695</v>
          </cell>
          <cell r="B9">
            <v>-1.273440722411957</v>
          </cell>
          <cell r="F9">
            <v>0.53919768382163535</v>
          </cell>
          <cell r="G9">
            <v>0.55322778183101562</v>
          </cell>
          <cell r="K9">
            <v>-7.8059959450376554E-2</v>
          </cell>
          <cell r="L9">
            <v>-2.4553233063850821</v>
          </cell>
          <cell r="P9">
            <v>0.18812931634746949</v>
          </cell>
          <cell r="Q9">
            <v>0.196020707740516</v>
          </cell>
        </row>
        <row r="10">
          <cell r="A10">
            <v>-0.17901834080354501</v>
          </cell>
          <cell r="B10">
            <v>0.32003388833408769</v>
          </cell>
          <cell r="F10">
            <v>0.80064375581789349</v>
          </cell>
          <cell r="G10">
            <v>0.2989188726428717</v>
          </cell>
          <cell r="K10">
            <v>-0.38288600727756811</v>
          </cell>
          <cell r="L10">
            <v>0.6996142216863197</v>
          </cell>
          <cell r="P10">
            <v>0.2269377290387162</v>
          </cell>
          <cell r="Q10">
            <v>-0.14264158641907709</v>
          </cell>
        </row>
        <row r="11">
          <cell r="A11">
            <v>9.5285885648916144E-2</v>
          </cell>
          <cell r="B11">
            <v>0.57560982225225177</v>
          </cell>
          <cell r="F11">
            <v>-1.8285625594527211</v>
          </cell>
          <cell r="G11">
            <v>-1.5531501559888039</v>
          </cell>
          <cell r="K11">
            <v>0.15023253527844749</v>
          </cell>
          <cell r="L11">
            <v>0.76649998164236555</v>
          </cell>
          <cell r="P11">
            <v>7.3961283328385211E-2</v>
          </cell>
          <cell r="Q11">
            <v>-0.5264939711730281</v>
          </cell>
        </row>
        <row r="12">
          <cell r="A12">
            <v>-0.22186753470406781</v>
          </cell>
          <cell r="B12">
            <v>0.57262691227437679</v>
          </cell>
          <cell r="F12">
            <v>1.063281470980695</v>
          </cell>
          <cell r="G12">
            <v>-1.273440722411957</v>
          </cell>
          <cell r="K12">
            <v>-0.17664697976415919</v>
          </cell>
          <cell r="L12">
            <v>0.263634843966574</v>
          </cell>
          <cell r="P12">
            <v>0.52407060957283946</v>
          </cell>
          <cell r="Q12">
            <v>-0.15255155862508829</v>
          </cell>
        </row>
        <row r="13">
          <cell r="A13">
            <v>7.5414870614229385E-2</v>
          </cell>
          <cell r="B13">
            <v>1.2033100201905429</v>
          </cell>
          <cell r="F13">
            <v>-0.17901834080354501</v>
          </cell>
          <cell r="G13">
            <v>0.32003388833408769</v>
          </cell>
          <cell r="K13">
            <v>-0.37354462439696662</v>
          </cell>
          <cell r="L13">
            <v>0.14103200295994109</v>
          </cell>
          <cell r="P13">
            <v>0.1027973488592244</v>
          </cell>
          <cell r="Q13">
            <v>6.6438674286387098E-2</v>
          </cell>
        </row>
        <row r="14">
          <cell r="A14">
            <v>-0.8980538748235577</v>
          </cell>
          <cell r="B14">
            <v>1.003572847198688</v>
          </cell>
          <cell r="F14">
            <v>9.5285885648916144E-2</v>
          </cell>
          <cell r="G14">
            <v>0.57560982225225177</v>
          </cell>
          <cell r="K14">
            <v>0.18812931634746949</v>
          </cell>
          <cell r="L14">
            <v>0.196020707740516</v>
          </cell>
          <cell r="P14">
            <v>0.8023328671138118</v>
          </cell>
          <cell r="Q14">
            <v>-0.37261417348230691</v>
          </cell>
        </row>
        <row r="15">
          <cell r="A15">
            <v>0.50601459453691155</v>
          </cell>
          <cell r="B15">
            <v>-0.30300680791210899</v>
          </cell>
          <cell r="F15">
            <v>-0.22186753470406781</v>
          </cell>
          <cell r="G15">
            <v>0.57262691227437679</v>
          </cell>
          <cell r="K15">
            <v>-0.17901834080354501</v>
          </cell>
          <cell r="L15">
            <v>0.32003388833408769</v>
          </cell>
          <cell r="P15">
            <v>0.4331460362178679</v>
          </cell>
          <cell r="Q15">
            <v>0.14964891072382419</v>
          </cell>
        </row>
        <row r="16">
          <cell r="A16">
            <v>0.4331460362178679</v>
          </cell>
          <cell r="B16">
            <v>0.14964891072382419</v>
          </cell>
          <cell r="F16">
            <v>7.5414870614229385E-2</v>
          </cell>
          <cell r="G16">
            <v>1.2033100201905429</v>
          </cell>
          <cell r="K16">
            <v>0.2269377290387162</v>
          </cell>
          <cell r="L16">
            <v>-0.14264158641907709</v>
          </cell>
          <cell r="P16">
            <v>5.8996919165879909E-2</v>
          </cell>
          <cell r="Q16">
            <v>-0.60915486155042042</v>
          </cell>
        </row>
        <row r="17">
          <cell r="A17">
            <v>0.1141397896659845</v>
          </cell>
          <cell r="B17">
            <v>5.3589619902829823E-2</v>
          </cell>
          <cell r="F17">
            <v>-0.86108634781430837</v>
          </cell>
          <cell r="G17">
            <v>0.82973099479218615</v>
          </cell>
          <cell r="K17">
            <v>7.3961283328385211E-2</v>
          </cell>
          <cell r="L17">
            <v>-0.5264939711730281</v>
          </cell>
          <cell r="P17">
            <v>0.14175807605801549</v>
          </cell>
          <cell r="Q17">
            <v>-0.45121397141014408</v>
          </cell>
        </row>
        <row r="18">
          <cell r="A18">
            <v>1.0021700269842551</v>
          </cell>
          <cell r="B18">
            <v>5.8832692327007038E-2</v>
          </cell>
          <cell r="F18">
            <v>-0.69486078179483979</v>
          </cell>
          <cell r="G18">
            <v>1.034486079072402</v>
          </cell>
          <cell r="K18">
            <v>-0.17958292370869611</v>
          </cell>
          <cell r="L18">
            <v>0.19913240335042731</v>
          </cell>
          <cell r="P18">
            <v>0.45416196844344758</v>
          </cell>
          <cell r="Q18">
            <v>-2.9536239264443639E-2</v>
          </cell>
        </row>
        <row r="19">
          <cell r="A19">
            <v>0.80064375581789349</v>
          </cell>
          <cell r="B19">
            <v>0.2989188726428717</v>
          </cell>
          <cell r="F19">
            <v>-2.0012109373004221</v>
          </cell>
          <cell r="G19">
            <v>0.87632130018447851</v>
          </cell>
          <cell r="K19">
            <v>0.12986206578546841</v>
          </cell>
          <cell r="L19">
            <v>0.59914282166350219</v>
          </cell>
          <cell r="P19">
            <v>0.30044323801532108</v>
          </cell>
          <cell r="Q19">
            <v>3.883743136077508E-3</v>
          </cell>
        </row>
        <row r="20">
          <cell r="A20">
            <v>1.0889777488896251</v>
          </cell>
          <cell r="B20">
            <v>-3.3526845439296959E-2</v>
          </cell>
          <cell r="F20">
            <v>-0.37354462439696662</v>
          </cell>
          <cell r="G20">
            <v>0.14103200295994109</v>
          </cell>
          <cell r="K20">
            <v>0.1027973488592244</v>
          </cell>
          <cell r="L20">
            <v>6.6438674286387098E-2</v>
          </cell>
          <cell r="P20">
            <v>4.6343283858221729E-2</v>
          </cell>
          <cell r="Q20">
            <v>-0.19209512402574661</v>
          </cell>
        </row>
        <row r="21">
          <cell r="A21">
            <v>-1.5473301628707721</v>
          </cell>
          <cell r="B21">
            <v>-0.71140084030001138</v>
          </cell>
          <cell r="F21">
            <v>0.8023328671138118</v>
          </cell>
          <cell r="G21">
            <v>-0.37261417348230691</v>
          </cell>
          <cell r="K21">
            <v>-7.696607462349167E-2</v>
          </cell>
          <cell r="L21">
            <v>0.52125898734267606</v>
          </cell>
          <cell r="P21">
            <v>0.1141397896659845</v>
          </cell>
          <cell r="Q21">
            <v>5.3589619902829823E-2</v>
          </cell>
        </row>
        <row r="22">
          <cell r="A22">
            <v>-0.38288600727756811</v>
          </cell>
          <cell r="B22">
            <v>0.6996142216863197</v>
          </cell>
          <cell r="F22">
            <v>1.413573549283619E-2</v>
          </cell>
          <cell r="G22">
            <v>0.56516227284390708</v>
          </cell>
          <cell r="K22">
            <v>0.4331460362178679</v>
          </cell>
          <cell r="L22">
            <v>0.14964891072382419</v>
          </cell>
          <cell r="P22">
            <v>-0.2579298839733199</v>
          </cell>
          <cell r="Q22">
            <v>-0.1044750232935813</v>
          </cell>
        </row>
        <row r="23">
          <cell r="A23">
            <v>-1.270993163990094</v>
          </cell>
          <cell r="B23">
            <v>1.516194024139212</v>
          </cell>
          <cell r="F23">
            <v>-5.5089430754651322E-2</v>
          </cell>
          <cell r="G23">
            <v>0.27194619460648178</v>
          </cell>
          <cell r="K23">
            <v>5.8996919165879909E-2</v>
          </cell>
          <cell r="L23">
            <v>-0.60915486155042042</v>
          </cell>
          <cell r="P23">
            <v>0.76897312933359208</v>
          </cell>
          <cell r="Q23">
            <v>-0.31771951889391858</v>
          </cell>
        </row>
        <row r="24">
          <cell r="A24">
            <v>-2.0489018672932522</v>
          </cell>
          <cell r="B24">
            <v>1.0058931376018809</v>
          </cell>
          <cell r="F24">
            <v>-0.49225431183724178</v>
          </cell>
          <cell r="G24">
            <v>0.32190144326460862</v>
          </cell>
          <cell r="K24">
            <v>9.5285885648916144E-2</v>
          </cell>
          <cell r="L24">
            <v>0.57560982225225177</v>
          </cell>
          <cell r="P24">
            <v>0.88843710103102569</v>
          </cell>
          <cell r="Q24">
            <v>-0.3950403873507744</v>
          </cell>
        </row>
        <row r="25">
          <cell r="A25">
            <v>-2.5805148121153989</v>
          </cell>
          <cell r="B25">
            <v>1.350163750281411</v>
          </cell>
          <cell r="F25">
            <v>-0.24836541953103769</v>
          </cell>
          <cell r="G25">
            <v>0.3326214807004399</v>
          </cell>
          <cell r="K25">
            <v>0.29885566799080432</v>
          </cell>
          <cell r="L25">
            <v>0.65845695874342292</v>
          </cell>
          <cell r="P25">
            <v>-0.70228066589365568</v>
          </cell>
          <cell r="Q25">
            <v>-3.2389389584928718</v>
          </cell>
        </row>
        <row r="26">
          <cell r="A26">
            <v>-2.3847711154713518</v>
          </cell>
          <cell r="B26">
            <v>1.8266124193434949</v>
          </cell>
          <cell r="F26">
            <v>0.80361652530830185</v>
          </cell>
          <cell r="G26">
            <v>-5.31927073848368E-2</v>
          </cell>
          <cell r="K26">
            <v>0.14175807605801549</v>
          </cell>
          <cell r="L26">
            <v>-0.45121397141014408</v>
          </cell>
          <cell r="P26">
            <v>-2.5344645079646799</v>
          </cell>
          <cell r="Q26">
            <v>-3.2696712790047799</v>
          </cell>
        </row>
        <row r="27">
          <cell r="A27">
            <v>-0.17664697976415919</v>
          </cell>
          <cell r="B27">
            <v>0.263634843966574</v>
          </cell>
          <cell r="F27">
            <v>0.88872511636412754</v>
          </cell>
          <cell r="G27">
            <v>0.25757314254966363</v>
          </cell>
          <cell r="K27">
            <v>-0.22186753470406781</v>
          </cell>
          <cell r="L27">
            <v>0.57262691227437679</v>
          </cell>
          <cell r="P27">
            <v>-0.82146522890533902</v>
          </cell>
          <cell r="Q27">
            <v>-1.9797845847535169</v>
          </cell>
        </row>
        <row r="28">
          <cell r="A28">
            <v>0.2269377290387162</v>
          </cell>
          <cell r="B28">
            <v>-0.14264158641907709</v>
          </cell>
          <cell r="F28">
            <v>1.0286919627471589</v>
          </cell>
          <cell r="G28">
            <v>-0.1630864842022573</v>
          </cell>
          <cell r="K28">
            <v>1.413573549283619E-2</v>
          </cell>
          <cell r="L28">
            <v>0.56516227284390708</v>
          </cell>
          <cell r="P28">
            <v>-1.5473301628707721</v>
          </cell>
          <cell r="Q28">
            <v>-0.71140084030001138</v>
          </cell>
        </row>
        <row r="29">
          <cell r="A29">
            <v>0.12986206578546841</v>
          </cell>
          <cell r="B29">
            <v>0.59914282166350219</v>
          </cell>
          <cell r="F29">
            <v>1.1344637113315419</v>
          </cell>
          <cell r="G29">
            <v>0.1206935542687116</v>
          </cell>
          <cell r="K29">
            <v>-0.22493670525908699</v>
          </cell>
          <cell r="L29">
            <v>0.34802996130694291</v>
          </cell>
          <cell r="P29">
            <v>-1.8285625594527211</v>
          </cell>
          <cell r="Q29">
            <v>-1.5531501559888039</v>
          </cell>
        </row>
        <row r="30">
          <cell r="A30">
            <v>0.1027973488592244</v>
          </cell>
          <cell r="B30">
            <v>6.6438674286387098E-2</v>
          </cell>
          <cell r="F30">
            <v>0.73387188219415378</v>
          </cell>
          <cell r="G30">
            <v>0.38920049923439648</v>
          </cell>
          <cell r="K30">
            <v>-5.5089430754651322E-2</v>
          </cell>
          <cell r="L30">
            <v>0.27194619460648178</v>
          </cell>
          <cell r="P30">
            <v>-1.277231707900063</v>
          </cell>
          <cell r="Q30">
            <v>-1.3011882604264911</v>
          </cell>
        </row>
        <row r="31">
          <cell r="A31">
            <v>5.8996919165879909E-2</v>
          </cell>
          <cell r="B31">
            <v>-0.60915486155042042</v>
          </cell>
          <cell r="F31">
            <v>0.77801873677334576</v>
          </cell>
          <cell r="G31">
            <v>6.6977387482725331E-2</v>
          </cell>
          <cell r="K31">
            <v>0.30044323801532108</v>
          </cell>
          <cell r="L31">
            <v>3.883743136077508E-3</v>
          </cell>
          <cell r="P31">
            <v>-0.57615017808544344</v>
          </cell>
          <cell r="Q31">
            <v>-0.52491282350539081</v>
          </cell>
        </row>
        <row r="32">
          <cell r="A32">
            <v>0.29885566799080432</v>
          </cell>
          <cell r="B32">
            <v>0.65845695874342292</v>
          </cell>
          <cell r="F32">
            <v>0.65278294067085241</v>
          </cell>
          <cell r="G32">
            <v>0.52054291291865173</v>
          </cell>
          <cell r="K32">
            <v>-0.35332129873472218</v>
          </cell>
          <cell r="L32">
            <v>0.82635907723821822</v>
          </cell>
          <cell r="P32">
            <v>-1.237218189729659</v>
          </cell>
          <cell r="Q32">
            <v>-1.4180028888069101</v>
          </cell>
        </row>
        <row r="33">
          <cell r="A33">
            <v>1.413573549283619E-2</v>
          </cell>
          <cell r="B33">
            <v>0.56516227284390708</v>
          </cell>
          <cell r="F33">
            <v>0.88843710103102569</v>
          </cell>
          <cell r="G33">
            <v>-0.3950403873507744</v>
          </cell>
          <cell r="K33">
            <v>-0.48140225118073721</v>
          </cell>
          <cell r="L33">
            <v>0.56632898617697458</v>
          </cell>
          <cell r="P33">
            <v>-0.86108634781430837</v>
          </cell>
          <cell r="Q33">
            <v>0.82973099479218615</v>
          </cell>
        </row>
        <row r="34">
          <cell r="A34">
            <v>-0.22493670525908699</v>
          </cell>
          <cell r="B34">
            <v>0.34802996130694291</v>
          </cell>
          <cell r="F34">
            <v>0.1342820150718767</v>
          </cell>
          <cell r="G34">
            <v>-1.5100498901441981</v>
          </cell>
          <cell r="K34">
            <v>4.6343283858221729E-2</v>
          </cell>
          <cell r="L34">
            <v>-0.19209512402574661</v>
          </cell>
          <cell r="P34">
            <v>-0.8980538748235577</v>
          </cell>
          <cell r="Q34">
            <v>1.003572847198688</v>
          </cell>
        </row>
        <row r="35">
          <cell r="A35">
            <v>-5.5089430754651322E-2</v>
          </cell>
          <cell r="B35">
            <v>0.27194619460648178</v>
          </cell>
          <cell r="F35">
            <v>-0.70228066589365568</v>
          </cell>
          <cell r="G35">
            <v>-3.2389389584928718</v>
          </cell>
          <cell r="K35">
            <v>-0.49225431183724178</v>
          </cell>
          <cell r="L35">
            <v>0.32190144326460862</v>
          </cell>
          <cell r="P35">
            <v>-0.69486078179483979</v>
          </cell>
          <cell r="Q35">
            <v>1.034486079072402</v>
          </cell>
        </row>
        <row r="36">
          <cell r="A36">
            <v>-0.48140225118073721</v>
          </cell>
          <cell r="B36">
            <v>0.56632898617697458</v>
          </cell>
          <cell r="F36">
            <v>-1.277231707900063</v>
          </cell>
          <cell r="G36">
            <v>-1.3011882604264911</v>
          </cell>
          <cell r="K36">
            <v>0.1141397896659845</v>
          </cell>
          <cell r="L36">
            <v>5.3589619902829823E-2</v>
          </cell>
          <cell r="P36">
            <v>-1.101279712189092</v>
          </cell>
          <cell r="Q36">
            <v>0.82029832279067094</v>
          </cell>
        </row>
        <row r="37">
          <cell r="A37">
            <v>4.6343283858221729E-2</v>
          </cell>
          <cell r="B37">
            <v>-0.19209512402574661</v>
          </cell>
          <cell r="F37">
            <v>-0.8980538748235577</v>
          </cell>
          <cell r="G37">
            <v>1.003572847198688</v>
          </cell>
          <cell r="K37">
            <v>-0.2579298839733199</v>
          </cell>
          <cell r="L37">
            <v>-0.1044750232935813</v>
          </cell>
          <cell r="P37">
            <v>-0.38288600727756811</v>
          </cell>
          <cell r="Q37">
            <v>0.6996142216863197</v>
          </cell>
        </row>
        <row r="38">
          <cell r="A38">
            <v>-0.2579298839733199</v>
          </cell>
          <cell r="B38">
            <v>-0.1044750232935813</v>
          </cell>
          <cell r="F38">
            <v>-1.101279712189092</v>
          </cell>
          <cell r="G38">
            <v>0.82029832279067094</v>
          </cell>
          <cell r="K38">
            <v>7.5414870614229385E-2</v>
          </cell>
          <cell r="L38">
            <v>1.2033100201905429</v>
          </cell>
          <cell r="P38">
            <v>0.15023253527844749</v>
          </cell>
          <cell r="Q38">
            <v>0.76649998164236555</v>
          </cell>
        </row>
        <row r="39">
          <cell r="A39">
            <v>0.80361652530830185</v>
          </cell>
          <cell r="B39">
            <v>-5.31927073848368E-2</v>
          </cell>
          <cell r="F39">
            <v>0.50601459453691155</v>
          </cell>
          <cell r="G39">
            <v>-0.30300680791210899</v>
          </cell>
          <cell r="K39">
            <v>-0.20929367679576119</v>
          </cell>
          <cell r="L39">
            <v>0.66592284740080054</v>
          </cell>
          <cell r="P39">
            <v>-0.17664697976415919</v>
          </cell>
          <cell r="Q39">
            <v>0.263634843966574</v>
          </cell>
        </row>
        <row r="40">
          <cell r="A40">
            <v>0.76897312933359208</v>
          </cell>
          <cell r="B40">
            <v>-0.31771951889391858</v>
          </cell>
          <cell r="F40">
            <v>0.15023253527844749</v>
          </cell>
          <cell r="G40">
            <v>0.76649998164236555</v>
          </cell>
          <cell r="K40">
            <v>-0.24836541953103769</v>
          </cell>
          <cell r="L40">
            <v>0.3326214807004399</v>
          </cell>
          <cell r="P40">
            <v>-0.37354462439696662</v>
          </cell>
          <cell r="Q40">
            <v>0.14103200295994109</v>
          </cell>
        </row>
        <row r="41">
          <cell r="A41">
            <v>0.77801873677334576</v>
          </cell>
          <cell r="B41">
            <v>6.6977387482725331E-2</v>
          </cell>
          <cell r="F41">
            <v>0.52407060957283946</v>
          </cell>
          <cell r="G41">
            <v>-0.15255155862508829</v>
          </cell>
          <cell r="K41">
            <v>-0.57615017808544344</v>
          </cell>
          <cell r="L41">
            <v>-0.52491282350539081</v>
          </cell>
          <cell r="P41">
            <v>-0.17901834080354501</v>
          </cell>
          <cell r="Q41">
            <v>0.32003388833408769</v>
          </cell>
        </row>
        <row r="42">
          <cell r="A42">
            <v>1.0817415127143011</v>
          </cell>
          <cell r="B42">
            <v>0.32831726408030848</v>
          </cell>
          <cell r="F42">
            <v>0.4331460362178679</v>
          </cell>
          <cell r="G42">
            <v>0.14964891072382419</v>
          </cell>
          <cell r="K42">
            <v>-2.0489018672932522</v>
          </cell>
          <cell r="L42">
            <v>1.0058931376018809</v>
          </cell>
          <cell r="P42">
            <v>-0.17958292370869611</v>
          </cell>
          <cell r="Q42">
            <v>0.19913240335042731</v>
          </cell>
        </row>
        <row r="43">
          <cell r="A43">
            <v>1.316305424097266</v>
          </cell>
          <cell r="B43">
            <v>0.23322429534535569</v>
          </cell>
          <cell r="F43">
            <v>0.30044323801532108</v>
          </cell>
          <cell r="G43">
            <v>3.883743136077508E-3</v>
          </cell>
          <cell r="K43">
            <v>-2.0012109373004221</v>
          </cell>
          <cell r="L43">
            <v>0.87632130018447851</v>
          </cell>
          <cell r="P43">
            <v>0.12986206578546841</v>
          </cell>
          <cell r="Q43">
            <v>0.59914282166350219</v>
          </cell>
        </row>
        <row r="44">
          <cell r="A44">
            <v>1.2707433600120801</v>
          </cell>
          <cell r="B44">
            <v>0.37599499781211321</v>
          </cell>
          <cell r="F44">
            <v>-0.35332129873472218</v>
          </cell>
          <cell r="G44">
            <v>0.82635907723821822</v>
          </cell>
          <cell r="K44">
            <v>-2.5805148121153989</v>
          </cell>
          <cell r="L44">
            <v>1.350163750281411</v>
          </cell>
          <cell r="P44">
            <v>-7.696607462349167E-2</v>
          </cell>
          <cell r="Q44">
            <v>0.52125898734267606</v>
          </cell>
        </row>
        <row r="45">
          <cell r="A45">
            <v>1.448073007133527</v>
          </cell>
          <cell r="B45">
            <v>-7.7029958072480156E-2</v>
          </cell>
          <cell r="F45">
            <v>0.1141397896659845</v>
          </cell>
          <cell r="G45">
            <v>5.3589619902829823E-2</v>
          </cell>
          <cell r="K45">
            <v>-2.3847711154713518</v>
          </cell>
          <cell r="L45">
            <v>1.8266124193434949</v>
          </cell>
          <cell r="P45">
            <v>9.5285885648916144E-2</v>
          </cell>
          <cell r="Q45">
            <v>0.57560982225225177</v>
          </cell>
        </row>
        <row r="46">
          <cell r="A46">
            <v>5.0882016423093437E-2</v>
          </cell>
          <cell r="B46">
            <v>-1.2433433637276461</v>
          </cell>
          <cell r="F46">
            <v>0.75186716223256944</v>
          </cell>
          <cell r="G46">
            <v>-4.1533379160494453E-2</v>
          </cell>
          <cell r="K46">
            <v>0.71449690994803217</v>
          </cell>
          <cell r="L46">
            <v>-5.6228133034619113E-2</v>
          </cell>
          <cell r="P46">
            <v>0.29885566799080432</v>
          </cell>
          <cell r="Q46">
            <v>0.65845695874342292</v>
          </cell>
        </row>
        <row r="47">
          <cell r="A47">
            <v>-0.82146522890533902</v>
          </cell>
          <cell r="B47">
            <v>-1.9797845847535169</v>
          </cell>
          <cell r="F47">
            <v>1.0021700269842551</v>
          </cell>
          <cell r="G47">
            <v>5.8832692327007038E-2</v>
          </cell>
          <cell r="K47">
            <v>0.87642012269154379</v>
          </cell>
          <cell r="L47">
            <v>-0.3250855989966398</v>
          </cell>
          <cell r="P47">
            <v>-0.22186753470406781</v>
          </cell>
          <cell r="Q47">
            <v>0.57262691227437679</v>
          </cell>
        </row>
        <row r="48">
          <cell r="A48">
            <v>-2.5344645079646799</v>
          </cell>
          <cell r="B48">
            <v>-3.2696712790047799</v>
          </cell>
          <cell r="F48">
            <v>1.0889777488896251</v>
          </cell>
          <cell r="G48">
            <v>-3.3526845439296959E-2</v>
          </cell>
          <cell r="K48">
            <v>0.50601459453691155</v>
          </cell>
          <cell r="L48">
            <v>-0.30300680791210899</v>
          </cell>
          <cell r="P48">
            <v>1.413573549283619E-2</v>
          </cell>
          <cell r="Q48">
            <v>0.56516227284390708</v>
          </cell>
        </row>
        <row r="49">
          <cell r="A49">
            <v>-0.86108634781430837</v>
          </cell>
          <cell r="B49">
            <v>0.82973099479218615</v>
          </cell>
          <cell r="F49">
            <v>-3.8453917404709048E-2</v>
          </cell>
          <cell r="G49">
            <v>-1.946149253531231</v>
          </cell>
          <cell r="K49">
            <v>0.52407060957283946</v>
          </cell>
          <cell r="L49">
            <v>-0.15255155862508829</v>
          </cell>
          <cell r="P49">
            <v>-0.22493670525908699</v>
          </cell>
          <cell r="Q49">
            <v>0.34802996130694291</v>
          </cell>
        </row>
        <row r="50">
          <cell r="A50">
            <v>-0.69486078179483979</v>
          </cell>
          <cell r="B50">
            <v>1.034486079072402</v>
          </cell>
          <cell r="F50">
            <v>-1.5473301628707721</v>
          </cell>
          <cell r="G50">
            <v>-0.71140084030001138</v>
          </cell>
          <cell r="K50">
            <v>0.8023328671138118</v>
          </cell>
          <cell r="L50">
            <v>-0.37261417348230691</v>
          </cell>
          <cell r="P50">
            <v>-5.5089430754651322E-2</v>
          </cell>
          <cell r="Q50">
            <v>0.27194619460648178</v>
          </cell>
        </row>
        <row r="51">
          <cell r="A51">
            <v>-1.101279712189092</v>
          </cell>
          <cell r="B51">
            <v>0.82029832279067094</v>
          </cell>
          <cell r="F51">
            <v>-0.38288600727756811</v>
          </cell>
          <cell r="G51">
            <v>0.6996142216863197</v>
          </cell>
          <cell r="K51">
            <v>0.45416196844344758</v>
          </cell>
          <cell r="L51">
            <v>-2.9536239264443639E-2</v>
          </cell>
          <cell r="P51">
            <v>-0.35332129873472218</v>
          </cell>
          <cell r="Q51">
            <v>0.82635907723821822</v>
          </cell>
        </row>
        <row r="52">
          <cell r="A52">
            <v>-2.0012109373004221</v>
          </cell>
          <cell r="B52">
            <v>0.87632130018447851</v>
          </cell>
          <cell r="F52">
            <v>-1.270993163990094</v>
          </cell>
          <cell r="G52">
            <v>1.516194024139212</v>
          </cell>
          <cell r="K52">
            <v>0.58943107288178742</v>
          </cell>
          <cell r="L52">
            <v>0.47110814118767658</v>
          </cell>
          <cell r="P52">
            <v>-0.48140225118073721</v>
          </cell>
          <cell r="Q52">
            <v>0.56632898617697458</v>
          </cell>
        </row>
        <row r="53">
          <cell r="A53">
            <v>0.15023253527844749</v>
          </cell>
          <cell r="B53">
            <v>0.76649998164236555</v>
          </cell>
          <cell r="F53">
            <v>-2.0489018672932522</v>
          </cell>
          <cell r="G53">
            <v>1.0058931376018809</v>
          </cell>
          <cell r="K53">
            <v>0.59101856154681465</v>
          </cell>
          <cell r="L53">
            <v>0.39333207290448929</v>
          </cell>
          <cell r="P53">
            <v>-0.49225431183724178</v>
          </cell>
          <cell r="Q53">
            <v>0.32190144326460862</v>
          </cell>
        </row>
        <row r="54">
          <cell r="A54">
            <v>-0.37354462439696662</v>
          </cell>
          <cell r="B54">
            <v>0.14103200295994109</v>
          </cell>
          <cell r="F54">
            <v>-2.5805148121153989</v>
          </cell>
          <cell r="G54">
            <v>1.350163750281411</v>
          </cell>
          <cell r="K54">
            <v>0.46494569838477873</v>
          </cell>
          <cell r="L54">
            <v>0.35819596801792769</v>
          </cell>
          <cell r="P54">
            <v>7.5414870614229385E-2</v>
          </cell>
          <cell r="Q54">
            <v>1.2033100201905429</v>
          </cell>
        </row>
        <row r="55">
          <cell r="A55">
            <v>0.18812931634746949</v>
          </cell>
          <cell r="B55">
            <v>0.196020707740516</v>
          </cell>
          <cell r="F55">
            <v>-2.3847711154713518</v>
          </cell>
          <cell r="G55">
            <v>1.8266124193434949</v>
          </cell>
          <cell r="K55">
            <v>0.54037999229301659</v>
          </cell>
          <cell r="L55">
            <v>0.48218984505628842</v>
          </cell>
          <cell r="P55">
            <v>-0.20929367679576119</v>
          </cell>
          <cell r="Q55">
            <v>0.66592284740080054</v>
          </cell>
        </row>
        <row r="56">
          <cell r="A56">
            <v>-0.17958292370869611</v>
          </cell>
          <cell r="B56">
            <v>0.19913240335042731</v>
          </cell>
          <cell r="F56">
            <v>-0.17664697976415919</v>
          </cell>
          <cell r="G56">
            <v>0.263634843966574</v>
          </cell>
          <cell r="K56">
            <v>0.80361652530830185</v>
          </cell>
          <cell r="L56">
            <v>-5.31927073848368E-2</v>
          </cell>
          <cell r="P56">
            <v>-0.24836541953103769</v>
          </cell>
          <cell r="Q56">
            <v>0.3326214807004399</v>
          </cell>
        </row>
        <row r="57">
          <cell r="A57">
            <v>0.8023328671138118</v>
          </cell>
          <cell r="B57">
            <v>-0.37261417348230691</v>
          </cell>
          <cell r="F57">
            <v>0.2269377290387162</v>
          </cell>
          <cell r="G57">
            <v>-0.14264158641907709</v>
          </cell>
          <cell r="K57">
            <v>0.75186716223256944</v>
          </cell>
          <cell r="L57">
            <v>-4.1533379160494453E-2</v>
          </cell>
          <cell r="P57">
            <v>-0.58593017243275991</v>
          </cell>
          <cell r="Q57">
            <v>1.251905048428785</v>
          </cell>
        </row>
        <row r="58">
          <cell r="A58">
            <v>0.30044323801532108</v>
          </cell>
          <cell r="B58">
            <v>3.883743136077508E-3</v>
          </cell>
          <cell r="F58">
            <v>0.12986206578546841</v>
          </cell>
          <cell r="G58">
            <v>0.59914282166350219</v>
          </cell>
          <cell r="K58">
            <v>0.53919768382163535</v>
          </cell>
          <cell r="L58">
            <v>0.55322778183101562</v>
          </cell>
          <cell r="P58">
            <v>1.063281470980695</v>
          </cell>
          <cell r="Q58">
            <v>-1.273440722411957</v>
          </cell>
        </row>
        <row r="59">
          <cell r="A59">
            <v>-0.35332129873472218</v>
          </cell>
          <cell r="B59">
            <v>0.82635907723821822</v>
          </cell>
          <cell r="F59">
            <v>0.1027973488592244</v>
          </cell>
          <cell r="G59">
            <v>6.6438674286387098E-2</v>
          </cell>
          <cell r="K59">
            <v>0.88872511636412754</v>
          </cell>
          <cell r="L59">
            <v>0.25757314254966363</v>
          </cell>
          <cell r="P59">
            <v>0.1342820150718767</v>
          </cell>
          <cell r="Q59">
            <v>-1.5100498901441981</v>
          </cell>
        </row>
        <row r="60">
          <cell r="A60">
            <v>-0.49225431183724178</v>
          </cell>
          <cell r="B60">
            <v>0.32190144326460862</v>
          </cell>
          <cell r="F60">
            <v>5.8996919165879909E-2</v>
          </cell>
          <cell r="G60">
            <v>-0.60915486155042042</v>
          </cell>
          <cell r="K60">
            <v>1.0286919627471589</v>
          </cell>
          <cell r="L60">
            <v>-0.1630864842022573</v>
          </cell>
          <cell r="P60">
            <v>5.0882016423093437E-2</v>
          </cell>
          <cell r="Q60">
            <v>-1.2433433637276461</v>
          </cell>
        </row>
        <row r="61">
          <cell r="A61">
            <v>-0.20929367679576119</v>
          </cell>
          <cell r="B61">
            <v>0.66592284740080054</v>
          </cell>
          <cell r="F61">
            <v>0.29885566799080432</v>
          </cell>
          <cell r="G61">
            <v>0.65845695874342292</v>
          </cell>
          <cell r="K61">
            <v>0.95743648392828318</v>
          </cell>
          <cell r="L61">
            <v>0.21216332385618189</v>
          </cell>
          <cell r="P61">
            <v>0.62503471697215818</v>
          </cell>
          <cell r="Q61">
            <v>-1.424289496535273</v>
          </cell>
        </row>
        <row r="62">
          <cell r="A62">
            <v>-0.24836541953103769</v>
          </cell>
          <cell r="B62">
            <v>0.3326214807004399</v>
          </cell>
          <cell r="F62">
            <v>-0.22493670525908699</v>
          </cell>
          <cell r="G62">
            <v>0.34802996130694291</v>
          </cell>
          <cell r="K62">
            <v>1.0021700269842551</v>
          </cell>
          <cell r="L62">
            <v>5.8832692327007038E-2</v>
          </cell>
          <cell r="P62">
            <v>-3.8453917404709048E-2</v>
          </cell>
          <cell r="Q62">
            <v>-1.946149253531231</v>
          </cell>
        </row>
        <row r="63">
          <cell r="A63">
            <v>-0.58593017243275991</v>
          </cell>
          <cell r="B63">
            <v>1.251905048428785</v>
          </cell>
          <cell r="F63">
            <v>-0.48140225118073721</v>
          </cell>
          <cell r="G63">
            <v>0.56632898617697458</v>
          </cell>
          <cell r="K63">
            <v>1.1344637113315419</v>
          </cell>
          <cell r="L63">
            <v>0.1206935542687116</v>
          </cell>
          <cell r="P63">
            <v>-7.8059959450376554E-2</v>
          </cell>
          <cell r="Q63">
            <v>-2.4553233063850821</v>
          </cell>
        </row>
        <row r="64">
          <cell r="A64">
            <v>0.54037999229301659</v>
          </cell>
          <cell r="B64">
            <v>0.48218984505628842</v>
          </cell>
          <cell r="F64">
            <v>4.6343283858221729E-2</v>
          </cell>
          <cell r="G64">
            <v>-0.19209512402574661</v>
          </cell>
          <cell r="K64">
            <v>0.80064375581789349</v>
          </cell>
          <cell r="L64">
            <v>0.2989188726428717</v>
          </cell>
          <cell r="P64">
            <v>0.71449690994803217</v>
          </cell>
          <cell r="Q64">
            <v>-5.6228133034619113E-2</v>
          </cell>
        </row>
        <row r="65">
          <cell r="A65">
            <v>0.75186716223256944</v>
          </cell>
          <cell r="B65">
            <v>-4.1533379160494453E-2</v>
          </cell>
          <cell r="F65">
            <v>-0.2579298839733199</v>
          </cell>
          <cell r="G65">
            <v>-0.1044750232935813</v>
          </cell>
          <cell r="K65">
            <v>1.0889777488896251</v>
          </cell>
          <cell r="L65">
            <v>-3.3526845439296959E-2</v>
          </cell>
          <cell r="P65">
            <v>0.58943107288178742</v>
          </cell>
          <cell r="Q65">
            <v>0.47110814118767658</v>
          </cell>
        </row>
        <row r="66">
          <cell r="A66">
            <v>0.53919768382163535</v>
          </cell>
          <cell r="B66">
            <v>0.55322778183101562</v>
          </cell>
          <cell r="F66">
            <v>0.76897312933359208</v>
          </cell>
          <cell r="G66">
            <v>-0.31771951889391858</v>
          </cell>
          <cell r="K66">
            <v>0.73387188219415378</v>
          </cell>
          <cell r="L66">
            <v>0.38920049923439648</v>
          </cell>
          <cell r="P66">
            <v>0.59101856154681465</v>
          </cell>
          <cell r="Q66">
            <v>0.39333207290448929</v>
          </cell>
        </row>
        <row r="67">
          <cell r="A67">
            <v>0.88872511636412754</v>
          </cell>
          <cell r="B67">
            <v>0.25757314254966363</v>
          </cell>
          <cell r="F67">
            <v>1.0817415127143011</v>
          </cell>
          <cell r="G67">
            <v>0.32831726408030848</v>
          </cell>
          <cell r="K67">
            <v>0.76897312933359208</v>
          </cell>
          <cell r="L67">
            <v>-0.31771951889391858</v>
          </cell>
          <cell r="P67">
            <v>0.46494569838477873</v>
          </cell>
          <cell r="Q67">
            <v>0.35819596801792769</v>
          </cell>
        </row>
        <row r="68">
          <cell r="A68">
            <v>1.0286919627471589</v>
          </cell>
          <cell r="B68">
            <v>-0.1630864842022573</v>
          </cell>
          <cell r="F68">
            <v>1.316305424097266</v>
          </cell>
          <cell r="G68">
            <v>0.23322429534535569</v>
          </cell>
          <cell r="K68">
            <v>0.77801873677334576</v>
          </cell>
          <cell r="L68">
            <v>6.6977387482725331E-2</v>
          </cell>
          <cell r="P68">
            <v>0.54037999229301659</v>
          </cell>
          <cell r="Q68">
            <v>0.48218984505628842</v>
          </cell>
        </row>
        <row r="69">
          <cell r="A69">
            <v>1.1344637113315419</v>
          </cell>
          <cell r="B69">
            <v>0.1206935542687116</v>
          </cell>
          <cell r="F69">
            <v>1.2707433600120801</v>
          </cell>
          <cell r="G69">
            <v>0.37599499781211321</v>
          </cell>
          <cell r="K69">
            <v>1.0817415127143011</v>
          </cell>
          <cell r="L69">
            <v>0.32831726408030848</v>
          </cell>
          <cell r="P69">
            <v>0.80361652530830185</v>
          </cell>
          <cell r="Q69">
            <v>-5.31927073848368E-2</v>
          </cell>
        </row>
        <row r="70">
          <cell r="A70">
            <v>0.73387188219415378</v>
          </cell>
          <cell r="B70">
            <v>0.38920049923439648</v>
          </cell>
          <cell r="F70">
            <v>1.448073007133527</v>
          </cell>
          <cell r="G70">
            <v>-7.7029958072480156E-2</v>
          </cell>
          <cell r="K70">
            <v>0.65999565661541693</v>
          </cell>
          <cell r="L70">
            <v>0.67199469462233397</v>
          </cell>
          <cell r="P70">
            <v>0.75186716223256944</v>
          </cell>
          <cell r="Q70">
            <v>-4.1533379160494453E-2</v>
          </cell>
        </row>
        <row r="71">
          <cell r="A71">
            <v>0.65278294067085241</v>
          </cell>
          <cell r="B71">
            <v>0.52054291291865173</v>
          </cell>
          <cell r="F71">
            <v>5.0882016423093437E-2</v>
          </cell>
          <cell r="G71">
            <v>-1.2433433637276461</v>
          </cell>
          <cell r="K71">
            <v>0.65278294067085241</v>
          </cell>
          <cell r="L71">
            <v>0.52054291291865173</v>
          </cell>
          <cell r="P71">
            <v>0.53919768382163535</v>
          </cell>
          <cell r="Q71">
            <v>0.55322778183101562</v>
          </cell>
        </row>
        <row r="72">
          <cell r="A72">
            <v>0.88843710103102569</v>
          </cell>
          <cell r="B72">
            <v>-0.3950403873507744</v>
          </cell>
          <cell r="F72">
            <v>-0.82146522890533902</v>
          </cell>
          <cell r="G72">
            <v>-1.9797845847535169</v>
          </cell>
          <cell r="K72">
            <v>1.316305424097266</v>
          </cell>
          <cell r="L72">
            <v>0.23322429534535569</v>
          </cell>
          <cell r="P72">
            <v>0.88872511636412754</v>
          </cell>
          <cell r="Q72">
            <v>0.25757314254966363</v>
          </cell>
        </row>
        <row r="73">
          <cell r="A73">
            <v>0.1342820150718767</v>
          </cell>
          <cell r="B73">
            <v>-1.5100498901441981</v>
          </cell>
          <cell r="F73">
            <v>-2.5344645079646799</v>
          </cell>
          <cell r="G73">
            <v>-3.2696712790047799</v>
          </cell>
          <cell r="K73">
            <v>0.88843710103102569</v>
          </cell>
          <cell r="L73">
            <v>-0.3950403873507744</v>
          </cell>
          <cell r="P73">
            <v>1.0286919627471589</v>
          </cell>
          <cell r="Q73">
            <v>-0.1630864842022573</v>
          </cell>
        </row>
        <row r="74">
          <cell r="A74">
            <v>-3.8453917404709048E-2</v>
          </cell>
          <cell r="B74">
            <v>-1.946149253531231</v>
          </cell>
          <cell r="F74">
            <v>0.71449690994803217</v>
          </cell>
          <cell r="G74">
            <v>-5.6228133034619113E-2</v>
          </cell>
          <cell r="K74">
            <v>1.2707433600120801</v>
          </cell>
          <cell r="L74">
            <v>0.37599499781211321</v>
          </cell>
          <cell r="P74">
            <v>0.95743648392828318</v>
          </cell>
          <cell r="Q74">
            <v>0.21216332385618189</v>
          </cell>
        </row>
        <row r="75">
          <cell r="A75">
            <v>-0.70228066589365568</v>
          </cell>
          <cell r="B75">
            <v>-3.2389389584928718</v>
          </cell>
          <cell r="F75">
            <v>0.87642012269154379</v>
          </cell>
          <cell r="G75">
            <v>-0.3250855989966398</v>
          </cell>
          <cell r="K75">
            <v>1.448073007133527</v>
          </cell>
          <cell r="L75">
            <v>-7.7029958072480156E-2</v>
          </cell>
          <cell r="P75">
            <v>1.0021700269842551</v>
          </cell>
          <cell r="Q75">
            <v>5.8832692327007038E-2</v>
          </cell>
        </row>
        <row r="76">
          <cell r="A76">
            <v>-1.277231707900063</v>
          </cell>
          <cell r="B76">
            <v>-1.3011882604264911</v>
          </cell>
          <cell r="F76">
            <v>7.3961283328385211E-2</v>
          </cell>
          <cell r="G76">
            <v>-0.5264939711730281</v>
          </cell>
          <cell r="K76">
            <v>-1.5473301628707721</v>
          </cell>
          <cell r="L76">
            <v>-0.71140084030001138</v>
          </cell>
          <cell r="P76">
            <v>1.1344637113315419</v>
          </cell>
          <cell r="Q76">
            <v>0.1206935542687116</v>
          </cell>
        </row>
        <row r="77">
          <cell r="A77">
            <v>0.71449690994803217</v>
          </cell>
          <cell r="B77">
            <v>-5.6228133034619113E-2</v>
          </cell>
          <cell r="F77">
            <v>0.14175807605801549</v>
          </cell>
          <cell r="G77">
            <v>-0.45121397141014408</v>
          </cell>
          <cell r="K77">
            <v>-1.8285625594527211</v>
          </cell>
          <cell r="L77">
            <v>-1.5531501559888039</v>
          </cell>
          <cell r="P77">
            <v>0.80064375581789349</v>
          </cell>
          <cell r="Q77">
            <v>0.2989188726428717</v>
          </cell>
        </row>
        <row r="78">
          <cell r="A78">
            <v>0.87642012269154379</v>
          </cell>
          <cell r="B78">
            <v>-0.3250855989966398</v>
          </cell>
          <cell r="F78">
            <v>0.58943107288178742</v>
          </cell>
          <cell r="G78">
            <v>0.47110814118767658</v>
          </cell>
          <cell r="K78">
            <v>-1.277231707900063</v>
          </cell>
          <cell r="L78">
            <v>-1.3011882604264911</v>
          </cell>
          <cell r="P78">
            <v>1.0889777488896251</v>
          </cell>
          <cell r="Q78">
            <v>-3.3526845439296959E-2</v>
          </cell>
        </row>
        <row r="79">
          <cell r="A79">
            <v>7.3961283328385211E-2</v>
          </cell>
          <cell r="B79">
            <v>-0.5264939711730281</v>
          </cell>
          <cell r="F79">
            <v>0.65999565661541693</v>
          </cell>
          <cell r="G79">
            <v>0.67199469462233397</v>
          </cell>
          <cell r="K79">
            <v>-1.237218189729659</v>
          </cell>
          <cell r="L79">
            <v>-1.4180028888069101</v>
          </cell>
          <cell r="P79">
            <v>0.73387188219415378</v>
          </cell>
          <cell r="Q79">
            <v>0.38920049923439648</v>
          </cell>
        </row>
        <row r="80">
          <cell r="A80">
            <v>0.14175807605801549</v>
          </cell>
          <cell r="B80">
            <v>-0.45121397141014408</v>
          </cell>
          <cell r="F80">
            <v>-0.57615017808544344</v>
          </cell>
          <cell r="G80">
            <v>-0.52491282350539081</v>
          </cell>
          <cell r="K80">
            <v>-0.86108634781430837</v>
          </cell>
          <cell r="L80">
            <v>0.82973099479218615</v>
          </cell>
          <cell r="P80">
            <v>0.77801873677334576</v>
          </cell>
          <cell r="Q80">
            <v>6.6977387482725331E-2</v>
          </cell>
        </row>
        <row r="81">
          <cell r="A81">
            <v>0.45416196844344758</v>
          </cell>
          <cell r="B81">
            <v>-2.9536239264443639E-2</v>
          </cell>
          <cell r="F81">
            <v>-7.696607462349167E-2</v>
          </cell>
          <cell r="G81">
            <v>0.52125898734267606</v>
          </cell>
          <cell r="K81">
            <v>-0.8980538748235577</v>
          </cell>
          <cell r="L81">
            <v>1.003572847198688</v>
          </cell>
          <cell r="P81">
            <v>1.0817415127143011</v>
          </cell>
          <cell r="Q81">
            <v>0.32831726408030848</v>
          </cell>
        </row>
        <row r="82">
          <cell r="A82">
            <v>0.58943107288178742</v>
          </cell>
          <cell r="B82">
            <v>0.47110814118767658</v>
          </cell>
          <cell r="F82">
            <v>0.45416196844344758</v>
          </cell>
          <cell r="G82">
            <v>-2.9536239264443639E-2</v>
          </cell>
          <cell r="K82">
            <v>-0.69486078179483979</v>
          </cell>
          <cell r="L82">
            <v>1.034486079072402</v>
          </cell>
          <cell r="P82">
            <v>0.65999565661541693</v>
          </cell>
          <cell r="Q82">
            <v>0.67199469462233397</v>
          </cell>
        </row>
        <row r="83">
          <cell r="A83">
            <v>0.95743648392828318</v>
          </cell>
          <cell r="B83">
            <v>0.21216332385618189</v>
          </cell>
          <cell r="F83">
            <v>0.95743648392828318</v>
          </cell>
          <cell r="G83">
            <v>0.21216332385618189</v>
          </cell>
          <cell r="K83">
            <v>-1.101279712189092</v>
          </cell>
          <cell r="L83">
            <v>0.82029832279067094</v>
          </cell>
          <cell r="P83">
            <v>0.65278294067085241</v>
          </cell>
          <cell r="Q83">
            <v>0.52054291291865173</v>
          </cell>
        </row>
        <row r="84">
          <cell r="A84">
            <v>0.65999565661541693</v>
          </cell>
          <cell r="B84">
            <v>0.67199469462233397</v>
          </cell>
          <cell r="F84">
            <v>0.62503471697215818</v>
          </cell>
          <cell r="G84">
            <v>-1.424289496535273</v>
          </cell>
          <cell r="K84">
            <v>-1.270993163990094</v>
          </cell>
          <cell r="L84">
            <v>1.516194024139212</v>
          </cell>
          <cell r="P84">
            <v>1.316305424097266</v>
          </cell>
          <cell r="Q84">
            <v>0.23322429534535569</v>
          </cell>
        </row>
        <row r="85">
          <cell r="A85">
            <v>-0.57615017808544344</v>
          </cell>
          <cell r="B85">
            <v>-0.52491282350539081</v>
          </cell>
          <cell r="F85">
            <v>-7.8059959450376554E-2</v>
          </cell>
          <cell r="G85">
            <v>-2.4553233063850821</v>
          </cell>
          <cell r="K85">
            <v>-0.58593017243275991</v>
          </cell>
          <cell r="L85">
            <v>1.251905048428785</v>
          </cell>
          <cell r="P85">
            <v>1.2707433600120801</v>
          </cell>
          <cell r="Q85">
            <v>0.37599499781211321</v>
          </cell>
        </row>
        <row r="86">
          <cell r="A86">
            <v>-1.237218189729659</v>
          </cell>
          <cell r="B86">
            <v>-1.4180028888069101</v>
          </cell>
          <cell r="F86">
            <v>-1.237218189729659</v>
          </cell>
          <cell r="G86">
            <v>-1.4180028888069101</v>
          </cell>
          <cell r="K86">
            <v>-2.5344645079646799</v>
          </cell>
          <cell r="P86">
            <v>1.448073007133527</v>
          </cell>
          <cell r="Q86">
            <v>-7.7029958072480156E-2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93.557255092594" createdVersion="7" refreshedVersion="7" minRefreshableVersion="3" recordCount="85" xr:uid="{C6FCC4AB-5581-664D-8B28-101543D9F29F}">
  <cacheSource type="worksheet">
    <worksheetSource name="Таблица3"/>
  </cacheSource>
  <cacheFields count="17">
    <cacheField name="Название субъекта РФ " numFmtId="0">
      <sharedItems/>
    </cacheField>
    <cacheField name="Полная связь" numFmtId="0">
      <sharedItems containsSemiMixedTypes="0" containsString="0" containsNumber="1" containsInteger="1" minValue="1" maxValue="6" count="6">
        <n v="5"/>
        <n v="4"/>
        <n v="3"/>
        <n v="6"/>
        <n v="1"/>
        <n v="2"/>
      </sharedItems>
    </cacheField>
    <cacheField name="Одиночная связь" numFmtId="0">
      <sharedItems containsSemiMixedTypes="0" containsString="0" containsNumber="1" containsInteger="1" minValue="1" maxValue="7"/>
    </cacheField>
    <cacheField name="Взвешенное попарное среднее" numFmtId="0">
      <sharedItems containsSemiMixedTypes="0" containsString="0" containsNumber="1" containsInteger="1" minValue="1" maxValue="6"/>
    </cacheField>
    <cacheField name="K-средних" numFmtId="0">
      <sharedItems containsSemiMixedTypes="0" containsString="0" containsNumber="1" containsInteger="1" minValue="1" maxValue="7" count="7">
        <n v="3"/>
        <n v="4"/>
        <n v="5"/>
        <n v="6"/>
        <n v="2"/>
        <n v="1"/>
        <n v="7"/>
      </sharedItems>
    </cacheField>
    <cacheField name="Метод Уорда" numFmtId="0">
      <sharedItems containsSemiMixedTypes="0" containsString="0" containsNumber="1" containsInteger="1" minValue="1" maxValue="7"/>
    </cacheField>
    <cacheField name="X1" numFmtId="0">
      <sharedItems containsSemiMixedTypes="0" containsString="0" containsNumber="1" minValue="-3.3052508700000001" maxValue="1.5918809599999999"/>
    </cacheField>
    <cacheField name="X2" numFmtId="0">
      <sharedItems containsSemiMixedTypes="0" containsString="0" containsNumber="1" minValue="-1.1156429000000001" maxValue="3.62388478"/>
    </cacheField>
    <cacheField name="X3" numFmtId="0">
      <sharedItems containsSemiMixedTypes="0" containsString="0" containsNumber="1" minValue="-3.15747461" maxValue="1.8255336600000001"/>
    </cacheField>
    <cacheField name="X4" numFmtId="0">
      <sharedItems containsSemiMixedTypes="0" containsString="0" containsNumber="1" minValue="-2.74994088" maxValue="2.93931627"/>
    </cacheField>
    <cacheField name="X5" numFmtId="0">
      <sharedItems containsSemiMixedTypes="0" containsString="0" containsNumber="1" minValue="-1.8808093700000001" maxValue="3.8407989800000002"/>
    </cacheField>
    <cacheField name="X6" numFmtId="0">
      <sharedItems containsSemiMixedTypes="0" containsString="0" containsNumber="1" minValue="-1.5604527199999998" maxValue="3.7979260999999997"/>
    </cacheField>
    <cacheField name="X7" numFmtId="0">
      <sharedItems containsSemiMixedTypes="0" containsString="0" containsNumber="1" minValue="-1.81420241" maxValue="3.96985886"/>
    </cacheField>
    <cacheField name="X8" numFmtId="0">
      <sharedItems containsSemiMixedTypes="0" containsString="0" containsNumber="1" minValue="-1.8769012000000003" maxValue="4.3462549499999996"/>
    </cacheField>
    <cacheField name="X9" numFmtId="0">
      <sharedItems containsSemiMixedTypes="0" containsString="0" containsNumber="1" minValue="-0.81295757200000007" maxValue="4.6705665700000001"/>
    </cacheField>
    <cacheField name="X10" numFmtId="0">
      <sharedItems containsSemiMixedTypes="0" containsString="0" containsNumber="1" minValue="-0.52829148100000001" maxValue="5.1790865000000004" count="75">
        <n v="-0.13824424100000005"/>
        <n v="-0.24397993900000003"/>
        <n v="-5.6005365600000002E-2"/>
        <n v="-0.29097358200000006"/>
        <n v="-0.16644042700000003"/>
        <n v="-0.42725514799999997"/>
        <n v="-0.40845769100000007"/>
        <n v="-0.19698629600000003"/>
        <n v="0.43507820800000008"/>
        <n v="-0.28862390000000004"/>
        <n v="-0.3591143650000001"/>
        <n v="-0.37791182300000009"/>
        <n v="-0.52829148100000001"/>
        <n v="-0.49774561299999998"/>
        <n v="-0.27452580700000007"/>
        <n v="-0.49539593100000001"/>
        <n v="0.97785478799999992"/>
        <n v="-0.48129783799999998"/>
        <n v="-0.47189910900000004"/>
        <n v="-0.44605260500000005"/>
        <n v="-0.50009529500000005"/>
        <n v="3.6001000900000002"/>
        <n v="-0.32621881500000011"/>
        <n v="-0.43195451200000007"/>
        <n v="0.47972216900000009"/>
        <n v="5.1790865000000004"/>
        <n v="-0.42960483000000005"/>
        <n v="-0.39905896200000007"/>
        <n v="-7.9502187200000018E-2"/>
        <n v="0.19306094400000001"/>
        <n v="-0.39435959800000003"/>
        <n v="-9.1250598099999983E-2"/>
        <n v="7.436052979999999E-3"/>
        <n v="-0.15469201700000001"/>
        <n v="-0.39200991600000001"/>
        <n v="-0.21578375300000002"/>
        <n v="-0.18053851999999998"/>
        <n v="0.52671581200000017"/>
        <n v="-0.47424879100000006"/>
        <n v="-0.46954942700000002"/>
        <n v="0.15311634700000004"/>
        <n v="-0.11709710200000001"/>
        <n v="-0.44135324100000001"/>
        <n v="-0.521242435"/>
        <n v="0.57135977300000007"/>
        <n v="-0.37321245800000002"/>
        <n v="-0.50479466000000006"/>
        <n v="-0.51654306999999999"/>
        <n v="-0.24867930300000002"/>
        <n v="0.38573488200000006"/>
        <n v="-0.46250038100000007"/>
        <n v="-0.44840228800000004"/>
        <n v="-0.41550673700000007"/>
        <n v="0.14136793700000003"/>
        <n v="-0.51889275300000004"/>
        <n v="0.14606730100000004"/>
        <n v="-0.52359211699999997"/>
        <n v="-0.16409074500000001"/>
        <n v="-0.29567294700000007"/>
        <n v="6.1478742799999993E-2"/>
        <n v="-0.25337866800000008"/>
        <n v="-0.40140864400000004"/>
        <n v="1.57467406"/>
        <n v="-0.41080737300000009"/>
        <n v="-0.36381373000000006"/>
        <n v="-6.66204003E-3"/>
        <n v="-0.28392453600000006"/>
        <n v="4.6809538899999996"/>
        <n v="-7.2453140700000015E-2"/>
        <n v="-0.27217612500000005"/>
        <n v="2.4487558300000001"/>
        <n v="0.62305278099999994"/>
        <n v="-0.49304624899999999"/>
        <n v="1.2574669700000001"/>
        <n v="-0.31916976800000008"/>
      </sharedItems>
    </cacheField>
    <cacheField name="Расстояния" numFmtId="0">
      <sharedItems containsSemiMixedTypes="0" containsString="0" containsNumber="1" minValue="1.1883990456298035" maxValue="51.6562388131127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">
  <r>
    <s v="Алтайский край"/>
    <x v="0"/>
    <n v="7"/>
    <n v="5"/>
    <x v="0"/>
    <n v="6"/>
    <n v="0.59826000899999987"/>
    <n v="-0.59388476899999987"/>
    <n v="-0.44651156100000006"/>
    <n v="-0.49753872999999998"/>
    <n v="-0.46898393200000005"/>
    <n v="0.18846258800000001"/>
    <n v="-1.2461249699999999"/>
    <n v="-0.207091578"/>
    <n v="-0.65264689300000023"/>
    <x v="0"/>
    <n v="3.4537693953367814"/>
  </r>
  <r>
    <s v="Амурская область"/>
    <x v="0"/>
    <n v="7"/>
    <n v="5"/>
    <x v="1"/>
    <n v="4"/>
    <n v="0.59826000899999987"/>
    <n v="7.0693472900000026E-2"/>
    <n v="-0.21414330000000004"/>
    <n v="0.16264810600000001"/>
    <n v="-0.13088889400000001"/>
    <n v="2.2722765699999998"/>
    <n v="-0.78133432699999994"/>
    <n v="-0.4500862610000001"/>
    <n v="-0.269099849"/>
    <x v="1"/>
    <n v="6.56059899197645"/>
  </r>
  <r>
    <s v="Архангельская область"/>
    <x v="0"/>
    <n v="7"/>
    <n v="5"/>
    <x v="0"/>
    <n v="6"/>
    <n v="0.24339538400000005"/>
    <n v="0.24019036800000002"/>
    <n v="0.50878017999999992"/>
    <n v="-0.63345954900000001"/>
    <n v="-0.6175971360000001"/>
    <n v="-0.96507729600000003"/>
    <n v="0.61303758600000002"/>
    <n v="-0.43264048900000007"/>
    <n v="0.10246135000000001"/>
    <x v="2"/>
    <n v="2.6664892101501581"/>
  </r>
  <r>
    <s v="Астраханская область"/>
    <x v="0"/>
    <n v="7"/>
    <n v="5"/>
    <x v="1"/>
    <n v="6"/>
    <n v="-0.35987447800000011"/>
    <n v="-0.52052361800000002"/>
    <n v="-0.49814895199999998"/>
    <n v="-0.20627983200000002"/>
    <n v="-1.5835829599999998"/>
    <n v="9.5435178200000012E-2"/>
    <n v="0.92289801200000021"/>
    <n v="-0.90492246300000001"/>
    <n v="-0.21066885400000002"/>
    <x v="3"/>
    <n v="5.0076734853875191"/>
  </r>
  <r>
    <s v="Белгородская область"/>
    <x v="1"/>
    <n v="7"/>
    <n v="5"/>
    <x v="2"/>
    <n v="5"/>
    <n v="0.34985477100000012"/>
    <n v="3.15013067E-3"/>
    <n v="1.4640719200000001"/>
    <n v="0.78400042300000006"/>
    <n v="0.97999480400000005"/>
    <n v="-1.09531567"/>
    <n v="-0.98790794399999993"/>
    <n v="-6.627927380000001E-2"/>
    <n v="3.6539201399999999E-2"/>
    <x v="4"/>
    <n v="6.0500703420472925"/>
  </r>
  <r>
    <s v="Брянская область"/>
    <x v="1"/>
    <n v="7"/>
    <n v="5"/>
    <x v="2"/>
    <n v="5"/>
    <n v="0.84666524600000015"/>
    <n v="-0.27929739599999998"/>
    <n v="1.0509727900000001"/>
    <n v="-0.14802805200000002"/>
    <n v="-0.14017721899999999"/>
    <n v="-0.92786633200000002"/>
    <n v="-6.6832640699999992E-3"/>
    <n v="-0.85632352700000003"/>
    <n v="-0.60620174300000007"/>
    <x v="5"/>
    <n v="4.0852529286887211"/>
  </r>
  <r>
    <s v="Владимирская область"/>
    <x v="1"/>
    <n v="7"/>
    <n v="5"/>
    <x v="2"/>
    <n v="5"/>
    <n v="1.1660434100000001"/>
    <n v="-0.49306639800000002"/>
    <n v="0.92187931100000009"/>
    <n v="0.5704105639999999"/>
    <n v="0.23692878600000003"/>
    <n v="-0.87204988600000022"/>
    <n v="-6.6832640699999992E-3"/>
    <n v="-5.2190713299999992E-3"/>
    <n v="-0.5163079049999999"/>
    <x v="6"/>
    <n v="4.0280910770341336"/>
  </r>
  <r>
    <s v="Волгоградская область"/>
    <x v="0"/>
    <n v="7"/>
    <n v="5"/>
    <x v="0"/>
    <n v="6"/>
    <n v="0.27888184600000004"/>
    <n v="-0.57820506500000002"/>
    <n v="-0.36905547400000005"/>
    <n v="-0.2839488710000001"/>
    <n v="-0.4875605830000001"/>
    <n v="-1.00228826"/>
    <n v="0.56139418200000002"/>
    <n v="-0.81644747600000012"/>
    <n v="-0.12077501600000001"/>
    <x v="7"/>
    <n v="2.9063622770132969"/>
  </r>
  <r>
    <s v="Вологодская область"/>
    <x v="1"/>
    <n v="7"/>
    <n v="5"/>
    <x v="2"/>
    <n v="5"/>
    <n v="0.63374647100000014"/>
    <n v="-0.2819225050000001"/>
    <n v="1.2058849600000001"/>
    <n v="-0.36161791100000007"/>
    <n v="-0.46898393200000005"/>
    <n v="-0.90926085000000001"/>
    <n v="-0.41983049800000005"/>
    <n v="1.1474480200000001"/>
    <n v="-0.12227324700000003"/>
    <x v="8"/>
    <n v="4.8098805593427443"/>
  </r>
  <r>
    <s v="Воронежская область"/>
    <x v="1"/>
    <n v="7"/>
    <n v="5"/>
    <x v="2"/>
    <n v="5"/>
    <n v="0.63374647100000014"/>
    <n v="-2.0263002699999998E-2"/>
    <n v="1.12842888"/>
    <n v="0.14323084600000002"/>
    <n v="0.64561509600000022"/>
    <n v="-5.3408677700000011E-2"/>
    <n v="-0.36818709400000005"/>
    <n v="-8.3725046000000025E-2"/>
    <n v="-0.31105030700000008"/>
    <x v="9"/>
    <n v="2.4382109980943927"/>
  </r>
  <r>
    <s v="г. Москва"/>
    <x v="2"/>
    <n v="1"/>
    <n v="2"/>
    <x v="3"/>
    <n v="7"/>
    <n v="-0.99863080300000007"/>
    <n v="2.9617897399999999"/>
    <n v="-1.8149024300000001"/>
    <n v="2.2014604000000002"/>
    <n v="0.57130849400000006"/>
    <n v="-0.49994024599999998"/>
    <n v="1.69754907"/>
    <n v="4.3462549499999996"/>
    <n v="-0.30505738500000007"/>
    <x v="10"/>
    <n v="40.47972238367187"/>
  </r>
  <r>
    <s v="г. Санкт-Петербург"/>
    <x v="2"/>
    <n v="7"/>
    <n v="2"/>
    <x v="3"/>
    <n v="7"/>
    <n v="-0.46633386600000004"/>
    <n v="1.05439982"/>
    <n v="-5.9231125400000008E-2"/>
    <n v="1.9296187599999999"/>
    <n v="0.36696533900000006"/>
    <n v="0.46754481800000003"/>
    <n v="-0.83297773100000005"/>
    <n v="3.7443758100000002"/>
    <n v="-0.400944146"/>
    <x v="11"/>
    <n v="20.427200518882138"/>
  </r>
  <r>
    <s v="г. Севастополь"/>
    <x v="1"/>
    <n v="7"/>
    <n v="4"/>
    <x v="4"/>
    <n v="3"/>
    <n v="0.24339538400000005"/>
    <n v="-0.14917713400000002"/>
    <n v="0.61205496300000006"/>
    <n v="0.18206536600000001"/>
    <n v="2.9676963999999999"/>
    <n v="-0.33249090800000008"/>
    <n v="-1.3494117700000001"/>
    <n v="0.30257419400000007"/>
    <n v="-0.58073182300000004"/>
    <x v="12"/>
    <n v="11.935830938090778"/>
  </r>
  <r>
    <s v="Еврейская автономная область"/>
    <x v="0"/>
    <n v="7"/>
    <n v="5"/>
    <x v="1"/>
    <n v="4"/>
    <n v="0.66923293400000006"/>
    <n v="-0.40480598000000007"/>
    <n v="-0.6788798220000003"/>
    <n v="-0.63345954900000001"/>
    <n v="-1.3420865000000002"/>
    <n v="2.4211204300000002"/>
    <n v="-0.36818709400000005"/>
    <n v="-0.64074362800000018"/>
    <n v="-0.37996891700000013"/>
    <x v="13"/>
    <n v="10.075150933327008"/>
  </r>
  <r>
    <s v="Забайкальский край"/>
    <x v="0"/>
    <n v="7"/>
    <n v="5"/>
    <x v="1"/>
    <n v="6"/>
    <n v="3.0476608999999998E-2"/>
    <n v="-0.46525443399999999"/>
    <n v="-1.27270982"/>
    <n v="0.49274152499999996"/>
    <n v="-1.1005900500000001"/>
    <n v="0.48615030000000004"/>
    <n v="-0.88462113600000014"/>
    <n v="-1.1479171500000001"/>
    <n v="-0.25711400400000001"/>
    <x v="14"/>
    <n v="5.7693559491662709"/>
  </r>
  <r>
    <s v="Ивановская область"/>
    <x v="1"/>
    <n v="7"/>
    <n v="5"/>
    <x v="2"/>
    <n v="5"/>
    <n v="1.2370163300000001"/>
    <n v="-0.46213268200000002"/>
    <n v="0.22477452699999997"/>
    <n v="0.25973440599999997"/>
    <n v="1.4008979899999999E-2"/>
    <n v="-0.68599506600000015"/>
    <n v="0.30317716100000008"/>
    <n v="0.71628822000000003"/>
    <n v="-0.61818758899999993"/>
    <x v="15"/>
    <n v="3.5651052762422508"/>
  </r>
  <r>
    <s v="Иркутская область"/>
    <x v="1"/>
    <n v="7"/>
    <n v="5"/>
    <x v="0"/>
    <n v="6"/>
    <n v="0.31436830900000012"/>
    <n v="-0.4258068510000001"/>
    <n v="-0.3174180820000001"/>
    <n v="-0.32278339100000009"/>
    <n v="-0.39467732999999999"/>
    <n v="-0.51854572799999998"/>
    <n v="9.660354430000001E-2"/>
    <n v="0.17796153600000003"/>
    <n v="0.61635445900000008"/>
    <x v="16"/>
    <n v="2.2868374895550319"/>
  </r>
  <r>
    <s v="Кабардино-Балкарская _x000a_Республика"/>
    <x v="0"/>
    <n v="7"/>
    <n v="5"/>
    <x v="5"/>
    <n v="6"/>
    <n v="-1.4244683500000002"/>
    <n v="-0.7686318820000001"/>
    <n v="-1.4534406900000001"/>
    <n v="-0.24511435100000004"/>
    <n v="-0.26464077700000005"/>
    <n v="0.22567355199999997"/>
    <n v="0.56139418200000002"/>
    <n v="-1.1092872200000001"/>
    <n v="-0.76801065300000004"/>
    <x v="12"/>
    <n v="7.328053044804208"/>
  </r>
  <r>
    <s v="Калининградская область"/>
    <x v="2"/>
    <n v="7"/>
    <n v="4"/>
    <x v="4"/>
    <n v="3"/>
    <n v="-0.18244216600000002"/>
    <n v="-0.24141068900000004"/>
    <n v="0.63787365900000015"/>
    <n v="0.76458316299999984"/>
    <n v="2.2617836900000001"/>
    <n v="-0.68599506600000015"/>
    <n v="-0.57476071000000006"/>
    <n v="2.40977424"/>
    <n v="-0.58372828399999999"/>
    <x v="17"/>
    <n v="13.379037252857845"/>
  </r>
  <r>
    <s v="Калужская область"/>
    <x v="1"/>
    <n v="7"/>
    <n v="5"/>
    <x v="2"/>
    <n v="5"/>
    <n v="0.81117878399999999"/>
    <n v="-6.4818904899999988E-2"/>
    <n v="1.18006627"/>
    <n v="0.76458316299999984"/>
    <n v="-0.3389473790000001"/>
    <n v="0.13264614200000002"/>
    <n v="0.35482056500000014"/>
    <n v="0.25148300500000004"/>
    <n v="-0.400944146"/>
    <x v="18"/>
    <n v="3.3444229611505838"/>
  </r>
  <r>
    <s v="Камчатский край"/>
    <x v="3"/>
    <n v="7"/>
    <n v="6"/>
    <x v="3"/>
    <n v="7"/>
    <n v="-0.46633386600000004"/>
    <n v="1.44497345"/>
    <n v="-0.136687213"/>
    <n v="1.4636045200000001"/>
    <n v="-1.0634367499999999"/>
    <n v="0.76523252999999991"/>
    <n v="0.716324395"/>
    <n v="1.31318285"/>
    <n v="6.2009122300000004E-2"/>
    <x v="19"/>
    <n v="8.6230935717670043"/>
  </r>
  <r>
    <s v="Карачаево-Черкесская Рес-публика"/>
    <x v="0"/>
    <n v="7"/>
    <n v="5"/>
    <x v="5"/>
    <n v="6"/>
    <n v="-1.1405766500000001"/>
    <n v="-0.95685928400000009"/>
    <n v="-1.2468911300000001"/>
    <n v="-2.2062575999999998"/>
    <n v="-0.4875605830000001"/>
    <n v="0.20706807000000002"/>
    <n v="1.6459056700000003"/>
    <n v="-0.98467456499999995"/>
    <n v="-0.64515574000000009"/>
    <x v="20"/>
    <n v="13.264308087463149"/>
  </r>
  <r>
    <s v="Кемеровская область"/>
    <x v="4"/>
    <n v="7"/>
    <n v="3"/>
    <x v="1"/>
    <n v="2"/>
    <n v="0.66923293400000006"/>
    <n v="-0.52655427399999999"/>
    <n v="-0.26578069100000007"/>
    <n v="-0.55579051000000013"/>
    <n v="-0.30179407800000002"/>
    <n v="0.74662704800000013"/>
    <n v="-1.1944815600000001"/>
    <n v="-0.80772459000000008"/>
    <n v="0.129429501"/>
    <x v="21"/>
    <n v="16.809884068641161"/>
  </r>
  <r>
    <s v="Кировская область"/>
    <x v="1"/>
    <n v="7"/>
    <n v="5"/>
    <x v="2"/>
    <n v="5"/>
    <n v="0.70471939600000011"/>
    <n v="-0.61751074899999991"/>
    <n v="0.22477452699999997"/>
    <n v="-8.9776272200000021E-2"/>
    <n v="-0.54329053400000005"/>
    <n v="-0.59296765600000001"/>
    <n v="-0.52311730599999995"/>
    <n v="0.23403723200000004"/>
    <n v="-0.24213169800000001"/>
    <x v="22"/>
    <n v="2.0767791807543334"/>
  </r>
  <r>
    <s v="Костромская область"/>
    <x v="1"/>
    <n v="7"/>
    <n v="5"/>
    <x v="2"/>
    <n v="5"/>
    <n v="0.84666524600000015"/>
    <n v="-0.498245667"/>
    <n v="0.50878017999999992"/>
    <n v="-0.32278339100000009"/>
    <n v="-0.22748747600000002"/>
    <n v="-0.36970187200000004"/>
    <n v="-0.16161347700000001"/>
    <n v="3.7149232499999997E-2"/>
    <n v="-0.30206092300000009"/>
    <x v="23"/>
    <n v="1.8218916812294683"/>
  </r>
  <r>
    <s v="Краснодарский край"/>
    <x v="1"/>
    <n v="7"/>
    <n v="5"/>
    <x v="0"/>
    <n v="6"/>
    <n v="-5.0098535299999995E-3"/>
    <n v="0.23877139100000003"/>
    <n v="0.19895583200000003"/>
    <n v="0.10439632700000001"/>
    <n v="1.0543014100000001"/>
    <n v="-0.25806898000000006"/>
    <n v="4.4960140099999997E-2"/>
    <n v="-0.13980074200000001"/>
    <n v="-0.502823829"/>
    <x v="24"/>
    <n v="1.7902007767864467"/>
  </r>
  <r>
    <s v="Красноярский край"/>
    <x v="4"/>
    <n v="7"/>
    <n v="3"/>
    <x v="6"/>
    <n v="2"/>
    <n v="-4.0496315999999997E-2"/>
    <n v="-4.0341538200000006E-2"/>
    <n v="-0.26578069100000007"/>
    <n v="0.35682070500000013"/>
    <n v="-0.32037072900000013"/>
    <n v="9.5435178200000012E-2"/>
    <n v="-0.78133432699999994"/>
    <n v="0.187930549"/>
    <n v="1.2710812499999999"/>
    <x v="25"/>
    <n v="29.397358799046774"/>
  </r>
  <r>
    <s v="Курганская область"/>
    <x v="0"/>
    <n v="7"/>
    <n v="5"/>
    <x v="1"/>
    <n v="4"/>
    <n v="1.02409756"/>
    <n v="-0.78069319300000006"/>
    <n v="-8.5049821099999992E-2"/>
    <n v="-1.77907788"/>
    <n v="-0.69190373800000005"/>
    <n v="1.24897506"/>
    <n v="0.7679677989999999"/>
    <n v="-0.73544924800000011"/>
    <n v="-0.50582029100000003"/>
    <x v="26"/>
    <n v="8.4403533473571937"/>
  </r>
  <r>
    <s v="Курская область"/>
    <x v="1"/>
    <n v="7"/>
    <n v="5"/>
    <x v="2"/>
    <n v="5"/>
    <n v="0.95312463400000014"/>
    <n v="-0.22409916000000002"/>
    <n v="1.18006627"/>
    <n v="0.29856892600000007"/>
    <n v="0.58988514499999989"/>
    <n v="-0.55575669200000011"/>
    <n v="-0.21325688100000004"/>
    <n v="-0.4750087930000001"/>
    <n v="-0.42491583600000005"/>
    <x v="27"/>
    <n v="3.7081101636946903"/>
  </r>
  <r>
    <s v="Ленинградская область"/>
    <x v="1"/>
    <n v="7"/>
    <n v="4"/>
    <x v="4"/>
    <n v="3"/>
    <n v="6.5963071500000012E-2"/>
    <n v="-1.1351822200000001E-4"/>
    <n v="0.84442322400000003"/>
    <n v="0.51215878399999992"/>
    <n v="3.6550324700000001"/>
    <n v="-0.36970187200000004"/>
    <n v="-0.10997007200000002"/>
    <n v="-0.51114646399999997"/>
    <n v="0.44106147400000001"/>
    <x v="28"/>
    <n v="14.949870115806471"/>
  </r>
  <r>
    <s v="Липецкая область"/>
    <x v="1"/>
    <n v="7"/>
    <n v="5"/>
    <x v="2"/>
    <n v="5"/>
    <n v="0.70471939600000011"/>
    <n v="1.2160639499999999E-2"/>
    <n v="1.4898906200000002"/>
    <n v="0.55099330400000002"/>
    <n v="0.162622184"/>
    <n v="-0.31388542600000008"/>
    <n v="-0.98790794399999993"/>
    <n v="-0.54479188100000009"/>
    <n v="0.42607916800000006"/>
    <x v="29"/>
    <n v="4.6366913077341163"/>
  </r>
  <r>
    <s v="Магаданская область"/>
    <x v="3"/>
    <n v="7"/>
    <n v="6"/>
    <x v="3"/>
    <n v="7"/>
    <n v="-0.25341509100000004"/>
    <n v="2.3448182100000001"/>
    <n v="0.7153297460000001"/>
    <n v="1.58010808"/>
    <n v="-1.1191667000000001"/>
    <n v="2.0117998199999998"/>
    <n v="2.1106963099999998"/>
    <n v="1.0053895900000001"/>
    <n v="1.9273062699999999"/>
    <x v="30"/>
    <n v="23.206578546403126"/>
  </r>
  <r>
    <s v="Московская область"/>
    <x v="1"/>
    <n v="7"/>
    <n v="4"/>
    <x v="4"/>
    <n v="3"/>
    <n v="-0.11146924100000001"/>
    <n v="1.05667018"/>
    <n v="1.8255336600000001"/>
    <n v="1.5024390400000001"/>
    <n v="2.5404334400000002"/>
    <n v="-0.36970187200000004"/>
    <n v="-0.88462113600000014"/>
    <n v="0.62781323200000017"/>
    <n v="1.1069280499999999E-2"/>
    <x v="31"/>
    <n v="14.494508217803363"/>
  </r>
  <r>
    <s v="Мурманская область"/>
    <x v="3"/>
    <n v="2"/>
    <n v="6"/>
    <x v="6"/>
    <n v="7"/>
    <n v="-0.32438801600000011"/>
    <n v="0.84637767500000005"/>
    <n v="-0.23996199500000004"/>
    <n v="0.90050398199999993"/>
    <n v="-1.3420865000000002"/>
    <n v="1.2303695800000001"/>
    <n v="-0.67804751900000015"/>
    <n v="-0.25070600799999998"/>
    <n v="4.6705665700000001"/>
    <x v="32"/>
    <n v="27.341926732283802"/>
  </r>
  <r>
    <s v="Ненецкий автономный округ"/>
    <x v="3"/>
    <n v="3"/>
    <n v="6"/>
    <x v="3"/>
    <n v="7"/>
    <n v="-1.3180089700000002"/>
    <n v="3.4575805800000001"/>
    <n v="-0.3174180820000001"/>
    <n v="0.33740344500000008"/>
    <n v="0.19977548500000003"/>
    <n v="-0.81623343999999998"/>
    <n v="3.96985886"/>
    <n v="2.4687966600000003E-2"/>
    <n v="1.0733147999999999"/>
    <x v="11"/>
    <n v="31.667964576741834"/>
  </r>
  <r>
    <s v="Нижегородская область"/>
    <x v="1"/>
    <n v="7"/>
    <n v="5"/>
    <x v="0"/>
    <n v="5"/>
    <n v="0.81117878399999999"/>
    <n v="0.10709025300000002"/>
    <n v="0.35386800600000007"/>
    <n v="1.01700754"/>
    <n v="0.23692878600000003"/>
    <n v="-0.29527994400000002"/>
    <n v="0.66468099100000011"/>
    <n v="0.50569282700000007"/>
    <n v="-0.15073962900000001"/>
    <x v="33"/>
    <n v="2.7165098488142747"/>
  </r>
  <r>
    <s v="Новгородская область"/>
    <x v="1"/>
    <n v="7"/>
    <n v="5"/>
    <x v="2"/>
    <n v="5"/>
    <n v="1.44993511"/>
    <n v="-0.44730436500000009"/>
    <n v="1.5931654"/>
    <n v="0.18206536600000001"/>
    <n v="0.12546888300000003"/>
    <n v="0.44893933599999997"/>
    <n v="0.7679677989999999"/>
    <n v="-9.3694058600000005E-2"/>
    <n v="-0.3155449990000001"/>
    <x v="34"/>
    <n v="5.942799312045457"/>
  </r>
  <r>
    <s v="Новосибирская область"/>
    <x v="2"/>
    <n v="7"/>
    <n v="5"/>
    <x v="0"/>
    <n v="5"/>
    <n v="0.13693599600000003"/>
    <n v="-0.12576400000000001"/>
    <n v="-0.162505908"/>
    <n v="4.6144547000000001E-2"/>
    <n v="0.55273184400000008"/>
    <n v="-0.83483892200000009"/>
    <n v="0.25153375699999997"/>
    <n v="1.90633911"/>
    <n v="-0.61968581900000019"/>
    <x v="35"/>
    <n v="5.1935452325272422"/>
  </r>
  <r>
    <s v="Омская область"/>
    <x v="0"/>
    <n v="7"/>
    <n v="5"/>
    <x v="1"/>
    <n v="6"/>
    <n v="0.10144953399999999"/>
    <n v="-0.37883868700000012"/>
    <n v="-0.26578069100000007"/>
    <n v="0.22089988600000002"/>
    <n v="-1.3049332"/>
    <n v="0.39312289000000006"/>
    <n v="0.7679677989999999"/>
    <n v="-0.15475426100000003"/>
    <n v="-0.14474670600000003"/>
    <x v="36"/>
    <n v="2.797912345417028"/>
  </r>
  <r>
    <s v="Оренбургская область"/>
    <x v="0"/>
    <n v="7"/>
    <n v="5"/>
    <x v="1"/>
    <n v="6"/>
    <n v="0.24339538400000005"/>
    <n v="-0.55514667600000012"/>
    <n v="0.14731844000000005"/>
    <n v="-0.53637325000000002"/>
    <n v="-0.15318087399999999"/>
    <n v="0.83965445800000016"/>
    <n v="0.14824694900000004"/>
    <n v="-0.59463694499999986"/>
    <n v="-0.33951668900000015"/>
    <x v="37"/>
    <n v="2.1735835033936892"/>
  </r>
  <r>
    <s v="Орловская область"/>
    <x v="1"/>
    <n v="7"/>
    <n v="5"/>
    <x v="2"/>
    <n v="5"/>
    <n v="1.05958402"/>
    <n v="-0.44297648200000006"/>
    <n v="0.79278583300000016"/>
    <n v="-1.09947379"/>
    <n v="-0.30179407800000002"/>
    <n v="-0.83483892200000009"/>
    <n v="-6.6832640699999992E-3"/>
    <n v="-0.56223765300000006"/>
    <n v="-0.63616635600000004"/>
    <x v="38"/>
    <n v="4.8901095342307013"/>
  </r>
  <r>
    <s v="Пензенская область"/>
    <x v="1"/>
    <n v="7"/>
    <n v="5"/>
    <x v="2"/>
    <n v="5"/>
    <n v="0.59826000899999987"/>
    <n v="-0.66256329300000005"/>
    <n v="1.0509727900000001"/>
    <n v="-0.34220065100000002"/>
    <n v="-0.76621033999999988"/>
    <n v="-0.68599506600000015"/>
    <n v="-1.0911947500000001"/>
    <n v="-0.51363871700000008"/>
    <n v="-0.66762920000000026"/>
    <x v="39"/>
    <n v="5.1969538888112305"/>
  </r>
  <r>
    <s v="Пермский край"/>
    <x v="0"/>
    <n v="7"/>
    <n v="5"/>
    <x v="0"/>
    <n v="6"/>
    <n v="0.31436830900000012"/>
    <n v="-0.12200370900000002"/>
    <n v="-0.47233025700000003"/>
    <n v="-0.73054584900000008"/>
    <n v="-0.39467732999999999"/>
    <n v="0.35591192600000005"/>
    <n v="0.716324395"/>
    <n v="0.25646751100000004"/>
    <n v="7.5493198000000011E-2"/>
    <x v="40"/>
    <n v="1.7609890042556162"/>
  </r>
  <r>
    <s v="Приморский край"/>
    <x v="0"/>
    <n v="7"/>
    <n v="5"/>
    <x v="1"/>
    <n v="4"/>
    <n v="0.45631415900000005"/>
    <n v="0.32461954600000004"/>
    <n v="-0.75633590900000003"/>
    <n v="0.16264810600000001"/>
    <n v="-6.0297621900000001E-2"/>
    <n v="1.7699285599999999"/>
    <n v="-0.47147390200000006"/>
    <n v="0.99542057399999995"/>
    <n v="-0.26460515699999998"/>
    <x v="41"/>
    <n v="5.3452591674807826"/>
  </r>
  <r>
    <s v="Псковская область"/>
    <x v="1"/>
    <n v="7"/>
    <n v="5"/>
    <x v="2"/>
    <n v="5"/>
    <n v="1.5918809599999999"/>
    <n v="-0.48128888200000008"/>
    <n v="1.3607971399999998"/>
    <n v="-0.20627983200000002"/>
    <n v="0.38554198900000008"/>
    <n v="0.89547090399999996"/>
    <n v="-0.26490028500000007"/>
    <n v="-2.7649349799999997E-2"/>
    <n v="-0.58073182300000004"/>
    <x v="42"/>
    <n v="6.2135337502751957"/>
  </r>
  <r>
    <s v="Республика Адыгея"/>
    <x v="1"/>
    <n v="7"/>
    <n v="4"/>
    <x v="4"/>
    <n v="3"/>
    <n v="-5.0098535299999995E-3"/>
    <n v="-0.22651142300000002"/>
    <n v="0.12149974400000002"/>
    <n v="-1.5849052800000001"/>
    <n v="3.8407989800000002"/>
    <n v="-1.15113212"/>
    <n v="2.4205567299999999"/>
    <n v="-0.91613760300000002"/>
    <n v="-0.67961504500000014"/>
    <x v="43"/>
    <n v="26.08683469448523"/>
  </r>
  <r>
    <s v="Республика Алтай"/>
    <x v="0"/>
    <n v="7"/>
    <n v="5"/>
    <x v="5"/>
    <n v="6"/>
    <n v="-0.78571202799999995"/>
    <n v="-0.85504762900000009"/>
    <n v="-1.2985285200000001"/>
    <n v="-1.4489844600000001"/>
    <n v="0.32981203800000009"/>
    <n v="-0.10922512400000003"/>
    <n v="-0.31654368900000007"/>
    <n v="0.10693232100000001"/>
    <n v="-0.39495122300000002"/>
    <x v="43"/>
    <n v="5.7942028041331639"/>
  </r>
  <r>
    <s v="Республика Башкортостан"/>
    <x v="0"/>
    <n v="7"/>
    <n v="5"/>
    <x v="0"/>
    <n v="6"/>
    <n v="-7.5982778500000014E-2"/>
    <n v="-0.12349363600000002"/>
    <n v="4.4043657400000005E-2"/>
    <n v="-0.59462502900000003"/>
    <n v="-0.39467732999999999"/>
    <n v="0.13264614200000002"/>
    <n v="-0.41983049800000005"/>
    <n v="-0.29805881800000006"/>
    <n v="-0.216661777"/>
    <x v="44"/>
    <n v="1.1883990456298035"/>
  </r>
  <r>
    <s v="Республика Бурятия"/>
    <x v="0"/>
    <n v="7"/>
    <n v="5"/>
    <x v="5"/>
    <n v="6"/>
    <n v="-0.46633386600000004"/>
    <n v="-0.499451798"/>
    <n v="-1.1952537400000001"/>
    <n v="-1.5072362399999999"/>
    <n v="6.9738931400000009E-2"/>
    <n v="0.20706807000000002"/>
    <n v="-0.62640411500000004"/>
    <n v="-0.26690565399999999"/>
    <n v="-0.251121082"/>
    <x v="45"/>
    <n v="4.8810227452666881"/>
  </r>
  <r>
    <s v="Республика Дагестан"/>
    <x v="5"/>
    <n v="7"/>
    <n v="5"/>
    <x v="5"/>
    <n v="1"/>
    <n v="-2.66649454"/>
    <n v="-0.34762117600000003"/>
    <n v="-1.7374463499999999"/>
    <n v="-1.7208261"/>
    <n v="-0.50613723300000002"/>
    <n v="-0.92786633200000002"/>
    <n v="-0.21325688100000004"/>
    <n v="-1.4968325899999999"/>
    <n v="-0.81295757200000007"/>
    <x v="46"/>
    <n v="17.529810692027272"/>
  </r>
  <r>
    <s v="Республика Ингушетия"/>
    <x v="5"/>
    <n v="7"/>
    <n v="5"/>
    <x v="5"/>
    <n v="1"/>
    <n v="-3.3052508700000001"/>
    <n v="-1.1134434799999999"/>
    <n v="-2.8218315700000001"/>
    <n v="-1.6043225400000001"/>
    <n v="0.96141815399999986"/>
    <n v="-1.28137049"/>
    <n v="-0.88462113600000014"/>
    <n v="-1.4120959800000001"/>
    <n v="-0.70658319599999997"/>
    <x v="47"/>
    <n v="28.809905286883588"/>
  </r>
  <r>
    <s v="Республика Калмыкия"/>
    <x v="0"/>
    <n v="7"/>
    <n v="5"/>
    <x v="5"/>
    <n v="6"/>
    <n v="-1.0341172700000001"/>
    <n v="-0.97906628699999987"/>
    <n v="-0.3174180820000001"/>
    <n v="-0.82763214799999996"/>
    <n v="-1.3420865000000002"/>
    <n v="-0.20225253400000001"/>
    <n v="0.40646397000000006"/>
    <n v="-0.99962808400000003"/>
    <n v="-0.68261150600000009"/>
    <x v="43"/>
    <n v="6.5579222049267543"/>
  </r>
  <r>
    <s v="Республика Карелия"/>
    <x v="1"/>
    <n v="7"/>
    <n v="5"/>
    <x v="0"/>
    <n v="5"/>
    <n v="0.66923293400000006"/>
    <n v="-0.10313130500000001"/>
    <n v="0.22477452699999997"/>
    <n v="-0.63345954900000001"/>
    <n v="-0.35752402900000008"/>
    <n v="-0.38830735400000005"/>
    <n v="-6.6832640699999992E-3"/>
    <n v="1.2832758100000001"/>
    <n v="-0.11028740099999999"/>
    <x v="48"/>
    <n v="2.9097555841277609"/>
  </r>
  <r>
    <s v="Республика Коми"/>
    <x v="0"/>
    <n v="7"/>
    <n v="5"/>
    <x v="1"/>
    <n v="6"/>
    <n v="-0.11146924100000001"/>
    <n v="0.21628059300000002"/>
    <n v="0.56041757099999989"/>
    <n v="-0.16744531200000004"/>
    <n v="-1.8808093700000001"/>
    <n v="0.78383801200000014"/>
    <n v="1.3876886500000001"/>
    <n v="-0.19089193200000001"/>
    <n v="0.93997227800000005"/>
    <x v="49"/>
    <n v="7.5476131903500274"/>
  </r>
  <r>
    <s v="Республика Крым"/>
    <x v="0"/>
    <n v="7"/>
    <n v="5"/>
    <x v="5"/>
    <n v="6"/>
    <n v="0.59826000899999987"/>
    <n v="-0.70931861100000004"/>
    <n v="-1.9439959100000002"/>
    <n v="-0.49753872999999998"/>
    <n v="0.68276839700000003"/>
    <n v="-0.51854572799999998"/>
    <n v="-1.3494117700000001"/>
    <n v="-0.62952848900000002"/>
    <n v="-0.53578490300000003"/>
    <x v="50"/>
    <n v="8.3409654812421667"/>
  </r>
  <r>
    <s v="Республика Марий Эл"/>
    <x v="0"/>
    <n v="7"/>
    <n v="5"/>
    <x v="0"/>
    <n v="6"/>
    <n v="-0.11146924100000001"/>
    <n v="-0.81191070399999998"/>
    <n v="0.32804931000000004"/>
    <n v="-0.24511435100000004"/>
    <n v="1.4008979899999999E-2"/>
    <n v="-0.96507729600000003"/>
    <n v="4.4960140099999997E-2"/>
    <n v="-0.58591405899999993"/>
    <n v="-0.40843529900000003"/>
    <x v="51"/>
    <n v="2.4840929199813506"/>
  </r>
  <r>
    <s v="Республика Мордовия"/>
    <x v="0"/>
    <n v="7"/>
    <n v="5"/>
    <x v="0"/>
    <n v="6"/>
    <n v="0.31436830900000012"/>
    <n v="-0.891089664"/>
    <n v="0.53459887600000011"/>
    <n v="0.66749686400000008"/>
    <n v="-0.32037072900000013"/>
    <n v="-0.59296765600000001"/>
    <n v="2.1106963099999998"/>
    <n v="-0.478747172"/>
    <n v="-0.47285921600000003"/>
    <x v="52"/>
    <n v="7.1589437427329585"/>
  </r>
  <r>
    <s v="Республика Саха (Якутия)"/>
    <x v="3"/>
    <n v="7"/>
    <n v="6"/>
    <x v="6"/>
    <n v="7"/>
    <n v="-1.60190067"/>
    <n v="0.93300626799999997"/>
    <n v="-0.8337919960000002"/>
    <n v="-0.59462502900000003"/>
    <n v="-0.17175752499999999"/>
    <n v="-1.2999759700000002"/>
    <n v="-0.36818709400000005"/>
    <n v="0.42594072600000005"/>
    <n v="2.2793904700000001"/>
    <x v="53"/>
    <n v="11.737405687038972"/>
  </r>
  <r>
    <s v="Республика Северная _x000a_Осетия – Алания"/>
    <x v="0"/>
    <n v="7"/>
    <n v="1"/>
    <x v="1"/>
    <n v="4"/>
    <n v="-0.7147391030000001"/>
    <n v="-0.55429528900000002"/>
    <n v="0.7153297460000001"/>
    <n v="-1.9149986999999999"/>
    <n v="-1.13774335"/>
    <n v="3.7979260999999997"/>
    <n v="2.47220014"/>
    <n v="-1.0631805400000001"/>
    <n v="-0.44888752600000004"/>
    <x v="54"/>
    <n v="28.42859060698661"/>
  </r>
  <r>
    <s v="Республика Татарстан"/>
    <x v="1"/>
    <n v="7"/>
    <n v="5"/>
    <x v="0"/>
    <n v="6"/>
    <n v="-0.46633386600000004"/>
    <n v="0.241183653"/>
    <n v="0.22477452699999997"/>
    <n v="0.84225220300000003"/>
    <n v="6.9738931400000009E-2"/>
    <n v="-0.36970187200000004"/>
    <n v="-0.47147390200000006"/>
    <n v="0.75990265000000012"/>
    <n v="0.19085695699999999"/>
    <x v="55"/>
    <n v="2.0345938949927471"/>
  </r>
  <r>
    <s v="Республика Тыва"/>
    <x v="5"/>
    <n v="4"/>
    <n v="5"/>
    <x v="5"/>
    <n v="4"/>
    <n v="-1.4244683500000002"/>
    <n v="-1.1156429000000001"/>
    <n v="-3.15747461"/>
    <n v="-2.74994088"/>
    <n v="-0.35752402900000008"/>
    <n v="2.90486296"/>
    <n v="-1.4526985800000001"/>
    <n v="-1.35726641"/>
    <n v="-0.55226544"/>
    <x v="56"/>
    <n v="33.90329326344645"/>
  </r>
  <r>
    <s v="Республика Хакасия"/>
    <x v="0"/>
    <n v="7"/>
    <n v="5"/>
    <x v="1"/>
    <n v="4"/>
    <n v="6.5963071500000012E-2"/>
    <n v="-0.68242898200000002"/>
    <n v="-0.23996199500000004"/>
    <n v="-0.96355296699999982"/>
    <n v="-0.41325398100000005"/>
    <n v="1.5094518100000001"/>
    <n v="-0.10997007200000002"/>
    <n v="-0.8239242360000002"/>
    <n v="-0.14924139800000005"/>
    <x v="9"/>
    <n v="4.7018214567646552"/>
  </r>
  <r>
    <s v="Ростовская область"/>
    <x v="0"/>
    <n v="7"/>
    <n v="5"/>
    <x v="0"/>
    <n v="6"/>
    <n v="0.34985477100000012"/>
    <n v="-0.11036809199999999"/>
    <n v="-0.162505908"/>
    <n v="-0.18686257199999998"/>
    <n v="0.45984859100000008"/>
    <n v="-1.6197713699999998E-2"/>
    <n v="-0.88462113600000014"/>
    <n v="-0.28684367900000007"/>
    <n v="-0.62867520300000024"/>
    <x v="57"/>
    <n v="1.6946204940931926"/>
  </r>
  <r>
    <s v="Рязанская область"/>
    <x v="1"/>
    <n v="7"/>
    <n v="5"/>
    <x v="2"/>
    <n v="5"/>
    <n v="1.02409756"/>
    <n v="-0.38465649600000007"/>
    <n v="1.6189841"/>
    <n v="-0.55579051000000013"/>
    <n v="0.25550543599999997"/>
    <n v="-0.29527994400000002"/>
    <n v="-0.41983049800000005"/>
    <n v="0.20662244800000001"/>
    <n v="-0.48035037000000008"/>
    <x v="58"/>
    <n v="4.8163317643663808"/>
  </r>
  <r>
    <s v="Самарская область"/>
    <x v="1"/>
    <n v="7"/>
    <n v="5"/>
    <x v="0"/>
    <n v="5"/>
    <n v="0.31436830900000012"/>
    <n v="-0.20480106300000001"/>
    <n v="0.25059322299999998"/>
    <n v="0.6480796040000002"/>
    <n v="0.38554198900000008"/>
    <n v="0.13264614200000002"/>
    <n v="0.66468099100000011"/>
    <n v="1.10881809"/>
    <n v="-7.4329865999999994E-2"/>
    <x v="59"/>
    <n v="2.4703956109264369"/>
  </r>
  <r>
    <s v="Саратовская область"/>
    <x v="1"/>
    <n v="7"/>
    <n v="5"/>
    <x v="2"/>
    <n v="5"/>
    <n v="0.49180062100000005"/>
    <n v="-0.67760445800000024"/>
    <n v="0.89606061600000009"/>
    <n v="-0.34220065100000002"/>
    <n v="-0.56186718499999988"/>
    <n v="-0.5371512100000001"/>
    <n v="-6.6832640699999992E-3"/>
    <n v="-0.51363871700000008"/>
    <n v="-0.52529728899999995"/>
    <x v="60"/>
    <n v="2.8292751096101472"/>
  </r>
  <r>
    <s v="Сахалинская область"/>
    <x v="3"/>
    <n v="7"/>
    <n v="6"/>
    <x v="3"/>
    <n v="7"/>
    <n v="6.5963071500000012E-2"/>
    <n v="1.8948603500000001"/>
    <n v="0.17313713600000002"/>
    <n v="1.05584206"/>
    <n v="-0.54329053400000005"/>
    <n v="0.95128734999999998"/>
    <n v="-0.36818709400000005"/>
    <n v="1.10881809"/>
    <n v="0.72572529600000024"/>
    <x v="61"/>
    <n v="7.9925834210850235"/>
  </r>
  <r>
    <s v="Свердловская область"/>
    <x v="1"/>
    <n v="7"/>
    <n v="5"/>
    <x v="0"/>
    <n v="6"/>
    <n v="0.34985477100000012"/>
    <n v="0.48148753900000008"/>
    <n v="4.4043657400000005E-2"/>
    <n v="-5.0941752399999998E-2"/>
    <n v="0.14404553300000003"/>
    <n v="0.11404066"/>
    <n v="-0.72969092300000016"/>
    <n v="0.94432938399999999"/>
    <n v="0.12643304000000002"/>
    <x v="62"/>
    <n v="4.3123084419459703"/>
  </r>
  <r>
    <s v="Смоленская область"/>
    <x v="1"/>
    <n v="7"/>
    <n v="5"/>
    <x v="2"/>
    <n v="5"/>
    <n v="0.98861109600000008"/>
    <n v="-0.34904015399999999"/>
    <n v="0.76696713699999997"/>
    <n v="-0.24511435100000004"/>
    <n v="-0.20891082600000002"/>
    <n v="0.20706807000000002"/>
    <n v="-0.16161347700000001"/>
    <n v="0.8982227009999999"/>
    <n v="-0.58223005299999997"/>
    <x v="63"/>
    <n v="3.1746989504574081"/>
  </r>
  <r>
    <s v="Ставропольский край"/>
    <x v="0"/>
    <n v="7"/>
    <n v="5"/>
    <x v="0"/>
    <n v="6"/>
    <n v="-0.35987447800000011"/>
    <n v="-0.56344769600000011"/>
    <n v="-0.44651156100000006"/>
    <n v="-0.10919353200000002"/>
    <n v="0.66419174600000019"/>
    <n v="-0.29527994400000002"/>
    <n v="1.2844018400000001"/>
    <n v="-1.04199639"/>
    <n v="-0.55825836299999998"/>
    <x v="58"/>
    <n v="4.3211391226875007"/>
  </r>
  <r>
    <s v="Тамбовская область"/>
    <x v="1"/>
    <n v="7"/>
    <n v="5"/>
    <x v="2"/>
    <n v="5"/>
    <n v="0.95312463400000014"/>
    <n v="-0.29469330500000002"/>
    <n v="1.18006627"/>
    <n v="-0.51695599000000003"/>
    <n v="-0.46898393200000005"/>
    <n v="9.5435178200000012E-2"/>
    <n v="-0.83297773100000005"/>
    <n v="-0.75164889400000023"/>
    <n v="-0.5163079049999999"/>
    <x v="64"/>
    <n v="4.5419066536926795"/>
  </r>
  <r>
    <s v="Тверская область"/>
    <x v="1"/>
    <n v="7"/>
    <n v="5"/>
    <x v="2"/>
    <n v="5"/>
    <n v="1.41444865"/>
    <n v="-0.36159810700000006"/>
    <n v="1.64480279"/>
    <n v="0.66749686400000008"/>
    <n v="-4.1720971499999995E-2"/>
    <n v="-0.25806898000000006"/>
    <n v="-0.83297773100000005"/>
    <n v="0.3075587010000001"/>
    <n v="-0.35000430400000004"/>
    <x v="11"/>
    <n v="6.4044513063279513"/>
  </r>
  <r>
    <s v="Томская область"/>
    <x v="0"/>
    <n v="7"/>
    <n v="5"/>
    <x v="0"/>
    <n v="6"/>
    <n v="-0.35987447800000011"/>
    <n v="-0.27858790700000008"/>
    <n v="-0.39487417000000008"/>
    <n v="-0.18686257199999998"/>
    <n v="0.42269529"/>
    <n v="0.74662704800000013"/>
    <n v="-0.16161347700000001"/>
    <n v="0.40600270100000008"/>
    <n v="0.41858801500000009"/>
    <x v="65"/>
    <n v="1.5003047690563112"/>
  </r>
  <r>
    <s v="Тульская область"/>
    <x v="1"/>
    <n v="7"/>
    <n v="5"/>
    <x v="2"/>
    <n v="5"/>
    <n v="1.2725028"/>
    <n v="-0.26610090300000006"/>
    <n v="0.79278583300000016"/>
    <n v="0.6480796040000002"/>
    <n v="-0.20891082600000002"/>
    <n v="-1.07671019"/>
    <n v="-5.8326668300000009E-2"/>
    <n v="-6.0048640899999998E-2"/>
    <n v="-0.41292999100000011"/>
    <x v="66"/>
    <n v="4.1996703406761933"/>
  </r>
  <r>
    <s v="Тюменская область"/>
    <x v="4"/>
    <n v="7"/>
    <n v="3"/>
    <x v="6"/>
    <n v="2"/>
    <n v="-1.63738713"/>
    <n v="1.1371262200000001"/>
    <n v="-0.57560503900000015"/>
    <n v="0.95875576200000012"/>
    <n v="0.58988514499999989"/>
    <n v="-1.1697375999999999"/>
    <n v="-1.81420241"/>
    <n v="-1.89264637E-2"/>
    <n v="1.35947686"/>
    <x v="67"/>
    <n v="33.992072209656612"/>
  </r>
  <r>
    <s v="Удмуртская Республика"/>
    <x v="0"/>
    <n v="7"/>
    <n v="5"/>
    <x v="1"/>
    <n v="6"/>
    <n v="-0.14695570300000002"/>
    <n v="-0.51378347400000002"/>
    <n v="-0.85961069200000018"/>
    <n v="0.27915166600000002"/>
    <n v="-0.52471388399999996"/>
    <n v="0.74662704800000013"/>
    <n v="0.61303758600000002"/>
    <n v="0.21285308100000003"/>
    <n v="-0.43390522000000004"/>
    <x v="68"/>
    <n v="2.5498469546667151"/>
  </r>
  <r>
    <s v="Ульяновская область"/>
    <x v="1"/>
    <n v="7"/>
    <n v="5"/>
    <x v="2"/>
    <n v="5"/>
    <n v="0.52728708399999991"/>
    <n v="-0.6108415530000002"/>
    <n v="0.68951105000000001"/>
    <n v="-0.30336613100000009"/>
    <n v="-0.4875605830000001"/>
    <n v="-0.63017862000000013"/>
    <n v="-0.16161347700000001"/>
    <n v="-0.15849264100000005"/>
    <n v="-0.50731852099999986"/>
    <x v="39"/>
    <n v="2.3825435634330079"/>
  </r>
  <r>
    <s v="Хабаровский край"/>
    <x v="1"/>
    <n v="7"/>
    <n v="5"/>
    <x v="0"/>
    <n v="6"/>
    <n v="0.34985477100000012"/>
    <n v="0.64928166100000007"/>
    <n v="-0.60142373500000001"/>
    <n v="0.62866234399999998"/>
    <n v="-0.52471388399999996"/>
    <n v="-5.3408677700000011E-2"/>
    <n v="-0.83297773100000005"/>
    <n v="0.76114877700000005"/>
    <n v="0.16239057499999998"/>
    <x v="69"/>
    <n v="2.9527189381845433"/>
  </r>
  <r>
    <s v="Ханты-Мансийский автоном-ный округ – Югра"/>
    <x v="4"/>
    <n v="7"/>
    <n v="3"/>
    <x v="6"/>
    <n v="2"/>
    <n v="-2.2406569900000002"/>
    <n v="1.48286016"/>
    <n v="-1.32434721"/>
    <n v="1.5024390400000001"/>
    <n v="-0.11602757300000001"/>
    <n v="0.56057222799999995"/>
    <n v="-0.26490028500000007"/>
    <n v="-0.34665775500000001"/>
    <n v="1.9887337299999999"/>
    <x v="70"/>
    <n v="21.700150946841674"/>
  </r>
  <r>
    <s v="Челябинская область"/>
    <x v="0"/>
    <n v="7"/>
    <n v="5"/>
    <x v="1"/>
    <n v="4"/>
    <n v="0.27888184600000004"/>
    <n v="-0.48831282200000009"/>
    <n v="0.12149974400000002"/>
    <n v="0.978173022"/>
    <n v="-4.1720971499999995E-2"/>
    <n v="1.7141121099999999"/>
    <n v="9.660354430000001E-2"/>
    <n v="0.15677738400000005"/>
    <n v="-0.101298018"/>
    <x v="71"/>
    <n v="4.6600975599848198"/>
  </r>
  <r>
    <s v="Чеченская Республика"/>
    <x v="5"/>
    <n v="7"/>
    <n v="5"/>
    <x v="5"/>
    <n v="1"/>
    <n v="-2.8439268499999999"/>
    <n v="-0.57962404200000017"/>
    <n v="-1.63417156"/>
    <n v="-1.04122201"/>
    <n v="-0.3389473790000001"/>
    <n v="-1.5604527199999998"/>
    <n v="-1.3494117700000001"/>
    <n v="-1.8769012000000003"/>
    <n v="-0.74104250100000002"/>
    <x v="13"/>
    <n v="20.869006860891044"/>
  </r>
  <r>
    <s v="Чувашская Республика"/>
    <x v="0"/>
    <n v="7"/>
    <n v="5"/>
    <x v="0"/>
    <n v="6"/>
    <n v="3.0476608999999998E-2"/>
    <n v="-0.86171682400000005"/>
    <n v="0.43132409300000013"/>
    <n v="-7.0359012299999982E-2"/>
    <n v="-0.43183063100000008"/>
    <n v="-0.70460054800000005"/>
    <n v="1.33604525"/>
    <n v="-0.478747172"/>
    <n v="-0.58223005299999997"/>
    <x v="51"/>
    <n v="4.1716874088338818"/>
  </r>
  <r>
    <s v="Чукотский автономный округ"/>
    <x v="3"/>
    <n v="5"/>
    <n v="6"/>
    <x v="3"/>
    <n v="7"/>
    <n v="-1.1405766500000001"/>
    <n v="3.62388478"/>
    <n v="-0.70469851800000016"/>
    <n v="2.93931627"/>
    <n v="1.9274039799999998"/>
    <n v="-1.5232417599999999"/>
    <n v="1.0261848200000001"/>
    <n v="-2.7268181700000004E-3"/>
    <n v="2.8427251900000003"/>
    <x v="72"/>
    <n v="38.982031517824616"/>
  </r>
  <r>
    <s v="Ямало-Ненецкий автономный _x000a_округ"/>
    <x v="3"/>
    <n v="6"/>
    <n v="6"/>
    <x v="6"/>
    <n v="7"/>
    <n v="-2.701981"/>
    <n v="3.6028129600000001"/>
    <n v="-1.53089678"/>
    <n v="2.3373812100000002"/>
    <n v="-0.58044383499999996"/>
    <n v="-0.44412380000000001"/>
    <n v="-0.83297773100000005"/>
    <n v="-0.60211370399999997"/>
    <n v="4.5162488200000004"/>
    <x v="73"/>
    <n v="51.656238813112729"/>
  </r>
  <r>
    <s v="Ярославская область"/>
    <x v="1"/>
    <n v="7"/>
    <n v="5"/>
    <x v="2"/>
    <n v="5"/>
    <n v="0.84666524600000015"/>
    <n v="-0.25893506500000002"/>
    <n v="0.53459887600000011"/>
    <n v="0.22089988600000002"/>
    <n v="1.4008979899999999E-2"/>
    <n v="-0.68599506600000015"/>
    <n v="-0.41983049800000005"/>
    <n v="0.89697657399999997"/>
    <n v="-3.0881177399999998E-2"/>
    <x v="74"/>
    <n v="2.6729152153187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3DE799-49B9-264C-9FAA-CDFA02BB7DA9}" name="Сводная таблица1" cacheId="0" dataOnRows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1">
  <location ref="A1:I12" firstHeaderRow="1" firstDataRow="2" firstDataCol="1"/>
  <pivotFields count="17">
    <pivotField showAll="0"/>
    <pivotField showAll="0">
      <items count="7">
        <item x="4"/>
        <item x="5"/>
        <item x="2"/>
        <item x="1"/>
        <item x="0"/>
        <item x="3"/>
        <item t="default"/>
      </items>
    </pivotField>
    <pivotField showAll="0"/>
    <pivotField showAll="0"/>
    <pivotField axis="axisCol" showAll="0">
      <items count="8">
        <item x="5"/>
        <item x="4"/>
        <item x="0"/>
        <item x="1"/>
        <item x="2"/>
        <item x="3"/>
        <item x="6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6">
        <item x="12"/>
        <item x="56"/>
        <item x="43"/>
        <item x="54"/>
        <item x="47"/>
        <item x="46"/>
        <item x="20"/>
        <item x="13"/>
        <item x="15"/>
        <item x="72"/>
        <item x="17"/>
        <item x="38"/>
        <item x="18"/>
        <item x="39"/>
        <item x="50"/>
        <item x="51"/>
        <item x="19"/>
        <item x="42"/>
        <item x="23"/>
        <item x="26"/>
        <item x="5"/>
        <item x="52"/>
        <item x="63"/>
        <item x="6"/>
        <item x="61"/>
        <item x="27"/>
        <item x="30"/>
        <item x="34"/>
        <item x="11"/>
        <item x="45"/>
        <item x="64"/>
        <item x="10"/>
        <item x="22"/>
        <item x="74"/>
        <item x="58"/>
        <item x="3"/>
        <item x="9"/>
        <item x="66"/>
        <item x="14"/>
        <item x="69"/>
        <item x="60"/>
        <item x="48"/>
        <item x="1"/>
        <item x="35"/>
        <item x="7"/>
        <item x="36"/>
        <item x="4"/>
        <item x="57"/>
        <item x="33"/>
        <item x="0"/>
        <item x="41"/>
        <item x="31"/>
        <item x="28"/>
        <item x="68"/>
        <item x="2"/>
        <item x="65"/>
        <item x="32"/>
        <item x="59"/>
        <item x="53"/>
        <item x="55"/>
        <item x="40"/>
        <item x="29"/>
        <item x="49"/>
        <item x="8"/>
        <item x="24"/>
        <item x="37"/>
        <item x="44"/>
        <item x="71"/>
        <item x="16"/>
        <item x="73"/>
        <item x="62"/>
        <item x="70"/>
        <item x="21"/>
        <item x="67"/>
        <item x="25"/>
        <item t="default"/>
      </items>
    </pivotField>
    <pivotField showAll="0"/>
  </pivotFields>
  <rowFields count="1">
    <field x="-2"/>
  </rowFields>
  <row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0">
    <dataField name="Среднее по полю X1" fld="6" subtotal="average" baseField="0" baseItem="0"/>
    <dataField name="Среднее по полю X2" fld="7" subtotal="average" baseField="0" baseItem="0"/>
    <dataField name="Среднее по полю X3" fld="8" subtotal="average" baseField="0" baseItem="0"/>
    <dataField name="Среднее по полю X4" fld="9" subtotal="average" baseField="0" baseItem="0"/>
    <dataField name="Среднее по полю X5" fld="10" subtotal="average" baseField="0" baseItem="0"/>
    <dataField name="Среднее по полю X6" fld="11" subtotal="average" baseField="0" baseItem="0"/>
    <dataField name="Среднее по полю X7" fld="12" subtotal="average" baseField="0" baseItem="0"/>
    <dataField name="Среднее по полю X8" fld="13" subtotal="average" baseField="0" baseItem="0"/>
    <dataField name="Среднее по полю X9" fld="14" subtotal="average" baseField="0" baseItem="0"/>
    <dataField name="Среднее по полю X10" fld="15" subtotal="average" baseField="0" baseItem="0"/>
  </dataFields>
  <chartFormats count="7"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41F29C-EE8B-FC47-B36A-8210ADB290E7}" name="Таблица3" displayName="Таблица3" ref="A1:Q87" totalsRowCount="1" headerRowDxfId="208" dataDxfId="206" headerRowBorderDxfId="207" tableBorderDxfId="205">
  <sortState xmlns:xlrd2="http://schemas.microsoft.com/office/spreadsheetml/2017/richdata2" ref="A2:Q86">
    <sortCondition ref="E2:E86"/>
    <sortCondition ref="Q2:Q86"/>
  </sortState>
  <tableColumns count="17">
    <tableColumn id="1" xr3:uid="{F2C437D2-C94C-9B4A-9AFE-170CF690C726}" name="Название субъекта РФ " dataDxfId="204" totalsRowDxfId="203"/>
    <tableColumn id="2" xr3:uid="{8882FAAE-2AC8-F140-8C14-BDA1F944FAAC}" name="Полная связь" totalsRowFunction="countNums" dataDxfId="202" totalsRowDxfId="201"/>
    <tableColumn id="3" xr3:uid="{654FCC80-E4C6-A243-8E5D-02B9198D730C}" name="Одиночная связь" totalsRowFunction="countNums" dataDxfId="200" totalsRowDxfId="199"/>
    <tableColumn id="4" xr3:uid="{8D9C2C72-C8D4-4146-A52C-6B1080697532}" name="Взвешенное попарное среднее" totalsRowFunction="countNums" dataDxfId="198" totalsRowDxfId="197"/>
    <tableColumn id="5" xr3:uid="{7C829B96-17C1-C04A-9EC9-601F46B13DC2}" name="K-средних" totalsRowFunction="countNums"/>
    <tableColumn id="6" xr3:uid="{C2384D14-B61C-154C-937F-24DD5A7FBE94}" name="Метод Уорда" totalsRowFunction="countNums" dataDxfId="196" totalsRowDxfId="195"/>
    <tableColumn id="7" xr3:uid="{5F3A8823-C2FC-9943-BF7E-7466B0EEDEC4}" name="X1" totalsRowFunction="average" dataDxfId="194" totalsRowDxfId="193"/>
    <tableColumn id="8" xr3:uid="{D86BC756-B270-3441-A4AF-160440B880C8}" name="X2" totalsRowFunction="average" dataDxfId="192" totalsRowDxfId="191"/>
    <tableColumn id="9" xr3:uid="{2903C675-6C9C-D645-91D8-20CB45666843}" name="X3" totalsRowFunction="average" dataDxfId="190" totalsRowDxfId="189"/>
    <tableColumn id="10" xr3:uid="{13B91D5B-1D26-7240-ADD3-F3C97FCCD2DC}" name="X4" totalsRowFunction="average" dataDxfId="188" totalsRowDxfId="187"/>
    <tableColumn id="11" xr3:uid="{B519D4FB-75FF-9C4C-B4D3-209E49C1871E}" name="X5" totalsRowFunction="average" dataDxfId="186" totalsRowDxfId="185"/>
    <tableColumn id="12" xr3:uid="{510E745F-1D56-0841-9F26-816F84A65542}" name="X6" totalsRowFunction="average" dataDxfId="184" totalsRowDxfId="183"/>
    <tableColumn id="13" xr3:uid="{CB00BE36-38FF-B94E-B997-554A48E45499}" name="X7" totalsRowFunction="average" dataDxfId="182" totalsRowDxfId="181"/>
    <tableColumn id="14" xr3:uid="{186A68A6-F280-1943-BDAA-C90F19069235}" name="X8" totalsRowFunction="average" dataDxfId="180" totalsRowDxfId="179"/>
    <tableColumn id="15" xr3:uid="{BBA6EFFA-776A-2C4F-B321-F2B9DA8F426A}" name="X9" totalsRowFunction="average" dataDxfId="178" totalsRowDxfId="177"/>
    <tableColumn id="16" xr3:uid="{80AD920D-C834-F249-802F-AD75DD36D641}" name="X10" totalsRowFunction="average" dataDxfId="176" totalsRowDxfId="175"/>
    <tableColumn id="17" xr3:uid="{BC437A89-2C36-AB46-8810-9A1B099D6315}" name="Расстояния" totalsRowFunction="sum" dataDxfId="174" totalsRowDxfId="173">
      <calculatedColumnFormula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61D483E-72DF-5D48-8471-C7A019C8BE52}" name="Таблица27" displayName="Таблица27" ref="F1:H86" totalsRowShown="0">
  <autoFilter ref="F1:H86" xr:uid="{4801BE09-6C10-E641-A92E-81E9520291A0}"/>
  <sortState xmlns:xlrd2="http://schemas.microsoft.com/office/spreadsheetml/2017/richdata2" ref="F2:H86">
    <sortCondition ref="H1:H86"/>
  </sortState>
  <tableColumns count="3">
    <tableColumn id="1" xr3:uid="{41E89362-0779-C145-90BF-AF80A0C1E179}" name="МГФ1"/>
    <tableColumn id="2" xr3:uid="{8D0EA984-0094-F340-98D6-EA20F2B5C97A}" name="МГФ2"/>
    <tableColumn id="3" xr3:uid="{3BDFB1B3-71C5-0847-AF81-6E5D99863728}" name="kmeans_ol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DB7963-74A0-B049-B803-528ED1814A50}" name="Таблица38" displayName="Таблица38" ref="K1:M86" totalsRowShown="0">
  <autoFilter ref="K1:M86" xr:uid="{FAB9EEFA-A682-7B42-9508-A72ED9F22DF8}"/>
  <sortState xmlns:xlrd2="http://schemas.microsoft.com/office/spreadsheetml/2017/richdata2" ref="K2:M86">
    <sortCondition ref="M1:M86"/>
  </sortState>
  <tableColumns count="3">
    <tableColumn id="1" xr3:uid="{E65EF7A4-ABB0-6C4F-8DB5-4429DAEABCE3}" name="МГФ1"/>
    <tableColumn id="2" xr3:uid="{6244DDEA-34A8-244E-9E84-E469608C2ADA}" name="МГФ2"/>
    <tableColumn id="3" xr3:uid="{6D9BDDD1-22DC-8A48-9FD7-FB378DD0351E}" name="ward_new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3AA2FA-83B8-384F-9EF1-8A00E27C5389}" name="Таблица49" displayName="Таблица49" ref="P1:R86" totalsRowShown="0">
  <autoFilter ref="P1:R86" xr:uid="{E136153F-6B4E-F14B-812F-458D10CAB8A7}"/>
  <sortState xmlns:xlrd2="http://schemas.microsoft.com/office/spreadsheetml/2017/richdata2" ref="P2:R86">
    <sortCondition ref="R1:R86"/>
  </sortState>
  <tableColumns count="3">
    <tableColumn id="1" xr3:uid="{9278BDBE-576E-3443-8AEA-7BAF08DE42D8}" name="МГФ1"/>
    <tableColumn id="2" xr3:uid="{D3DA97B6-7BCE-B34D-8220-91A7CEF6914E}" name="МГФ2"/>
    <tableColumn id="3" xr3:uid="{26E0D1CE-2317-EC4E-B455-54577FEE965B}" name="kmeans_new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7FA264-C7CC-4021-AC77-33F7E61BAEFC}" name="Таблица32" displayName="Таблица32" ref="A1:P87" totalsRowCount="1" headerRowDxfId="172" dataDxfId="170" headerRowBorderDxfId="171" tableBorderDxfId="169">
  <autoFilter ref="A1:P86" xr:uid="{137FA264-C7CC-4021-AC77-33F7E61BAEFC}"/>
  <sortState xmlns:xlrd2="http://schemas.microsoft.com/office/spreadsheetml/2017/richdata2" ref="A2:P86">
    <sortCondition ref="A1:A86"/>
  </sortState>
  <tableColumns count="16">
    <tableColumn id="1" xr3:uid="{518CC8CE-21D2-4E33-85A2-286B9A8BE785}" name="Название субъекта РФ " dataDxfId="168" totalsRowDxfId="167"/>
    <tableColumn id="5" xr3:uid="{727230B6-93B7-4BE9-B09E-7ABA1C231AEF}" name="K-средних" totalsRowFunction="countNums"/>
    <tableColumn id="20" xr3:uid="{2FAEFF52-5BF5-4818-A0B2-03AD608D502E}" name="Обучающая выборка" totalsRowFunction="countNums"/>
    <tableColumn id="6" xr3:uid="{E9FBB462-7527-4560-AE94-31DAB6F6064B}" name="Дискр ан" dataDxfId="166"/>
    <tableColumn id="18" xr3:uid="{D1841C5E-32C1-4A17-A683-F353C310C68A}" name="Пошаговое вкл 6шаг" dataDxfId="165"/>
    <tableColumn id="7" xr3:uid="{E465062A-3A50-4C15-9163-97CB4C10F42B}" name="X1" totalsRowFunction="average" dataDxfId="164" totalsRowDxfId="163"/>
    <tableColumn id="8" xr3:uid="{ABBFE2C3-E09F-4F19-B13C-F7160EF46DA1}" name="X2" totalsRowFunction="average" dataDxfId="162" totalsRowDxfId="161"/>
    <tableColumn id="9" xr3:uid="{5BC0B162-29AA-46A9-ACC6-4C9BC04479ED}" name="X3" totalsRowFunction="average" dataDxfId="160" totalsRowDxfId="159"/>
    <tableColumn id="10" xr3:uid="{61F73F7B-9A0C-49FA-8169-6ED2A76170E5}" name="X4" totalsRowFunction="average" dataDxfId="158" totalsRowDxfId="157"/>
    <tableColumn id="11" xr3:uid="{BD1E793F-1D33-4B69-81BB-3DAD23350E31}" name="X5" totalsRowFunction="average" dataDxfId="156" totalsRowDxfId="155"/>
    <tableColumn id="12" xr3:uid="{F76C2435-ACA5-41E6-8567-942CA3A3DB8E}" name="X6" totalsRowFunction="average" dataDxfId="154" totalsRowDxfId="153"/>
    <tableColumn id="13" xr3:uid="{6537746B-1956-459A-B20C-1A3AFE31193F}" name="X7" totalsRowFunction="average" dataDxfId="152" totalsRowDxfId="151"/>
    <tableColumn id="14" xr3:uid="{FF41CAC6-30C0-4680-B2F4-13ED0B7A2874}" name="X8" totalsRowFunction="average" dataDxfId="150" totalsRowDxfId="149"/>
    <tableColumn id="15" xr3:uid="{8BE8D841-49EF-4CCB-9B84-3BCF7A2C0F89}" name="X9" totalsRowFunction="average" dataDxfId="148" totalsRowDxfId="147"/>
    <tableColumn id="16" xr3:uid="{188357DC-B66C-41CC-8DAA-74FE5E2EDDEA}" name="X10" totalsRowFunction="average" dataDxfId="146" totalsRowDxfId="145"/>
    <tableColumn id="17" xr3:uid="{E3750D12-30B6-49DE-9B56-DC3DB3621663}" name="Расстояния" totalsRowFunction="sum" dataDxfId="144" totalsRowDxfId="143">
      <calculatedColumnFormula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69E68E-69C2-4E60-A11C-AD1282AA6873}" name="Таблица4" displayName="Таблица4" ref="A1:BO87" totalsRowCount="1" headerRowDxfId="142" headerRowBorderDxfId="141">
  <autoFilter ref="A1:BO86" xr:uid="{DC69E68E-69C2-4E60-A11C-AD1282AA6873}"/>
  <sortState xmlns:xlrd2="http://schemas.microsoft.com/office/spreadsheetml/2017/richdata2" ref="A2:BM86">
    <sortCondition ref="A1:A86"/>
  </sortState>
  <tableColumns count="67">
    <tableColumn id="1" xr3:uid="{BE46474D-B916-4B56-835F-C28097C587A0}" name="Название субъекта РФ " dataDxfId="93" totalsRowDxfId="51"/>
    <tableColumn id="2" xr3:uid="{E1F77EF1-EE4E-4D6D-99B4-767063EB4D35}" name="K-средних"/>
    <tableColumn id="3" xr3:uid="{DAF81739-68D9-48D0-B11C-9383BA6A2503}" name="Обучающая выборка" totalsRowFunction="countNums"/>
    <tableColumn id="4" xr3:uid="{0E96A5A7-83C6-4AD3-992A-B14725F92A05}" name="Дискриминантный анализ" dataDxfId="92" totalsRowDxfId="50"/>
    <tableColumn id="5" xr3:uid="{1CF5DB16-E9F4-44ED-8FED-E9CCADE5D9BC}" name="Пошаговое вкл 6шаг" dataDxfId="91" totalsRowDxfId="49"/>
    <tableColumn id="6" xr3:uid="{553DDE51-627F-4B18-A308-01EB2DADCDDC}" name="Полная связь" dataDxfId="90" totalsRowDxfId="48" dataCellStyle="Финансовый_PCA"/>
    <tableColumn id="7" xr3:uid="{2702A26F-F85A-4AF9-91EA-715A9A24AFAD}" name="Одиночная связь" dataDxfId="89" totalsRowDxfId="47" dataCellStyle="Финансовый [0]_Summary 3"/>
    <tableColumn id="8" xr3:uid="{16A2744E-8ABB-4C10-9A8B-5ECDCFB058A9}" name="Взвешенное попарное среднее" dataDxfId="88" totalsRowDxfId="46" dataCellStyle="Финансовый [0]_PCA"/>
    <tableColumn id="9" xr3:uid="{878B9779-A85D-407E-9248-E77895FF5689}" name="Метод Уорда" dataDxfId="87" totalsRowDxfId="45"/>
    <tableColumn id="10" xr3:uid="{C10CB1C1-0DF1-4553-8677-812067642AB7}" name="Квадрат расстояния Махалонобиса 1"/>
    <tableColumn id="11" xr3:uid="{75B8B5AC-C09C-4C28-B298-5F4DB19293E3}" name="Квадрат расстояния Махалонобиса 2"/>
    <tableColumn id="12" xr3:uid="{852044DF-2ABB-410F-9133-560D7F5D52D2}" name="Квадрат расстояния Махалонобиса 3"/>
    <tableColumn id="13" xr3:uid="{BE27BD71-984E-4D11-A5A4-375D0D46169C}" name="Квадрат расстояния Махалонобиса 4"/>
    <tableColumn id="14" xr3:uid="{4DFF37C3-AA48-4BB7-ABA7-941B7F516025}" name="Квадрат расстояния Махалонобиса 5"/>
    <tableColumn id="15" xr3:uid="{030EFD36-851D-41F0-8E56-3BCC5DF79F86}" name="Квадрат расстояния Махалонобиса 6"/>
    <tableColumn id="16" xr3:uid="{0A5FDB64-2079-4F0D-8A82-7EFD58D67AD3}" name="Квадрат расстояния Махалонобиса 7"/>
    <tableColumn id="17" xr3:uid="{E0594EA8-5959-4F08-B17C-5D56DEC422C7}" name="Класс_x000a_ по Махалонобису" dataDxfId="86" totalsRowDxfId="44">
      <calculatedColumnFormula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calculatedColumnFormula>
    </tableColumn>
    <tableColumn id="18" xr3:uid="{186C087D-9E24-4D0E-96B0-0F96255CC861}" name="Апостериорная вероятность 1" dataDxfId="85" totalsRowDxfId="43"/>
    <tableColumn id="19" xr3:uid="{829A066A-1810-4295-B88A-E4013BFF0459}" name="Апостериорная вероятность 2" dataDxfId="84" totalsRowDxfId="42"/>
    <tableColumn id="20" xr3:uid="{5E81C79D-8F0F-4342-BD90-C3620AB2CDF5}" name="Апостериорная вероятность 3" dataDxfId="83" totalsRowDxfId="41"/>
    <tableColumn id="21" xr3:uid="{4AB1A6C4-6965-4EF3-9DF9-EDA04FAD7633}" name="Апостериорная вероятность 4" dataDxfId="82" totalsRowDxfId="40"/>
    <tableColumn id="22" xr3:uid="{70ECC87B-3BCC-47A2-8ECC-967440B51C67}" name="Апостериорная вероятность 5" dataDxfId="81" totalsRowDxfId="39"/>
    <tableColumn id="23" xr3:uid="{7F2C652A-2529-45A0-97F3-FB178009918B}" name="Апостериорная вероятность 6" dataDxfId="80" totalsRowDxfId="38"/>
    <tableColumn id="24" xr3:uid="{31426703-86A4-4980-AE57-BC04F997D89F}" name="Апостериорная вероятность 7" dataDxfId="79" totalsRowDxfId="37"/>
    <tableColumn id="25" xr3:uid="{551F45B3-C800-4B47-86FA-1D4B14EAF28F}" name="Класс по апостериорной вероятности" dataDxfId="78" totalsRowDxfId="36">
      <calculatedColumnFormula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calculatedColumnFormula>
    </tableColumn>
    <tableColumn id="26" xr3:uid="{4676C17F-DB0B-4E82-9FCF-6505A9063EE1}" name="Класс по дискриминантному анализу" dataDxfId="77" totalsRowDxfId="35"/>
    <tableColumn id="27" xr3:uid="{5DD8BC86-5581-457D-9766-DDF1B481CD76}" name="Класс по _x000a_дискр анализу_x000a_ с вкл" dataDxfId="76" totalsRowDxfId="34"/>
    <tableColumn id="28" xr3:uid="{0B55E410-0098-48CD-88BC-8020EFCFB0D3}" name="Квадрат_x000a_ расстояния _x000a_Махалонобиса_x000a_ с вкл 1"/>
    <tableColumn id="29" xr3:uid="{CF8A3D49-019A-4E1E-8BD7-6389EEAC2BFA}" name="Квадрат_x000a_ расстояния _x000a_Махалонобиса_x000a_ с вкл 2"/>
    <tableColumn id="30" xr3:uid="{7A84BFBB-AFD3-4B3C-8FA9-653A25BB92F6}" name="Квадрат_x000a_ расстояния _x000a_Махалонобиса_x000a_ с вкл 3"/>
    <tableColumn id="31" xr3:uid="{D3C7FE0B-2864-481D-A0A7-5969A1AE92E5}" name="Квадрат_x000a_ расстояния _x000a_Махалонобиса_x000a_ с вкл 4"/>
    <tableColumn id="32" xr3:uid="{914B62B8-2122-4929-87FD-CDE30DAABDBE}" name="Квадрат_x000a_ расстояния _x000a_Махалонобиса_x000a_ с вкл 5"/>
    <tableColumn id="33" xr3:uid="{49688361-48B6-48AD-932B-E591796DEC5C}" name="Квадрат_x000a_ расстояния _x000a_Махалонобиса_x000a_ с вкл 6"/>
    <tableColumn id="34" xr3:uid="{F8D3DE3E-CD83-4E08-A74E-CA95C3BC1318}" name="Квадрат_x000a_ расстояния _x000a_Махалонобиса_x000a_ с вкл 7"/>
    <tableColumn id="35" xr3:uid="{B0066580-8CF8-4809-87E6-820B3A67A56F}" name="Класс по Махалонобису с вкл" dataDxfId="75" totalsRowDxfId="33">
      <calculatedColumnFormula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calculatedColumnFormula>
    </tableColumn>
    <tableColumn id="36" xr3:uid="{DC06AF9D-4E92-4D4A-910C-A82EF63D1851}" name="Апостериорная _x000a_вероятность _x000a_с вкл 1"/>
    <tableColumn id="37" xr3:uid="{20F0FACB-BBDE-45A2-8D6D-3B7F08F45712}" name="Апостериорная _x000a_вероятность _x000a_с вкл 2"/>
    <tableColumn id="38" xr3:uid="{B2108651-747E-4494-ABAA-2968DF289438}" name="Апостериорная _x000a_вероятность _x000a_с вкл 3"/>
    <tableColumn id="39" xr3:uid="{B5FE47A9-A5FA-41D1-963E-962EC7454882}" name="Апостериорная _x000a_вероятность _x000a_с вкл 4"/>
    <tableColumn id="40" xr3:uid="{0BF1275E-00A2-4BE5-A186-CF25ED4ACE16}" name="Апостериорная _x000a_вероятность _x000a_с вкл 5"/>
    <tableColumn id="41" xr3:uid="{2DC0C7FF-6064-43F9-95E5-0258F51E44BA}" name="Апостериорная _x000a_вероятность _x000a_с вкл 6"/>
    <tableColumn id="42" xr3:uid="{D377345D-EA06-49CA-AB28-BCE98C4E35D3}" name="Апостериорная _x000a_вероятность _x000a_с вкл 7"/>
    <tableColumn id="43" xr3:uid="{B04DADF1-6F91-46F3-BA9A-9AE91E8B9645}" name="Класс по апостериорной вероятности с вкл" dataDxfId="74" totalsRowDxfId="32">
      <calculatedColumnFormula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calculatedColumnFormula>
    </tableColumn>
    <tableColumn id="44" xr3:uid="{E85D480F-3038-4067-8A3B-2A435491030F}" name="X1" totalsRowFunction="average" dataDxfId="73" totalsRowDxfId="31" dataCellStyle="Финансовый [0]_PCA"/>
    <tableColumn id="45" xr3:uid="{0A6871DC-4032-43F3-BE5D-945CF81D6702}" name="X2" totalsRowFunction="average" dataDxfId="72" totalsRowDxfId="30" dataCellStyle="Финансовый [0]_PCA"/>
    <tableColumn id="46" xr3:uid="{BA7380F1-1D0C-4F35-9CB2-CFCBB8892253}" name="X3" totalsRowFunction="average" dataDxfId="71" totalsRowDxfId="29" dataCellStyle="Финансовый [0]_PCA"/>
    <tableColumn id="47" xr3:uid="{C1DF1DE3-8E38-444A-9DED-108A132F4AA5}" name="X4" totalsRowFunction="average" dataDxfId="70" totalsRowDxfId="28" dataCellStyle="Финансовый [0]_PCA"/>
    <tableColumn id="48" xr3:uid="{3EB27A53-E6F0-4ACA-ADC8-0F9DB78F4930}" name="X5" totalsRowFunction="average" dataDxfId="69" totalsRowDxfId="27" dataCellStyle="Финансовый [0]_PCA"/>
    <tableColumn id="49" xr3:uid="{8B6485E5-15A9-469B-BAF7-F073951F219A}" name="X6" totalsRowFunction="average" dataDxfId="68" totalsRowDxfId="26" dataCellStyle="Финансовый [0]_PCA"/>
    <tableColumn id="50" xr3:uid="{6AE57B96-C6D9-4BD2-8D34-65F9AEE29B7A}" name="X7" totalsRowFunction="average" dataDxfId="67" totalsRowDxfId="25" dataCellStyle="Финансовый [0]_PCA"/>
    <tableColumn id="51" xr3:uid="{9F7EA7E1-D4A7-4CDC-B43B-E32004D63E19}" name="X8" totalsRowFunction="average" dataDxfId="66" totalsRowDxfId="24" dataCellStyle="Финансовый [0]_PCA"/>
    <tableColumn id="52" xr3:uid="{E6A8483E-3EA5-4850-BD97-04F067CD7810}" name="X9" totalsRowFunction="average" dataDxfId="65" totalsRowDxfId="23" dataCellStyle="Финансовый [0]_PCA"/>
    <tableColumn id="53" xr3:uid="{E6D8A454-D444-4A0B-9EF2-2C222E13B7E0}" name="X10" totalsRowFunction="average" dataDxfId="64" totalsRowDxfId="22" dataCellStyle="Финансовый [0]_PCA"/>
    <tableColumn id="54" xr3:uid="{E17D1985-64C9-47B7-9050-8187826AC5F7}" name="Расстояния" totalsRowFunction="sum" dataDxfId="63" totalsRowDxfId="21" dataCellStyle="Финансовый [0]_PCA">
      <calculatedColumnFormula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calculatedColumnFormula>
    </tableColumn>
    <tableColumn id="68" xr3:uid="{A7B1530D-470F-2847-8DA5-D597DBAC88E0}" name="МГК компонента 1" totalsRowLabel="-0,72808" dataDxfId="54" totalsRowDxfId="20" dataCellStyle="Обычный_Разбиение взвешенное попарно ср"/>
    <tableColumn id="67" xr3:uid="{BA19B2A8-A361-A14F-9CAB-B6486813CA07}" name="МГК компонента 2" totalsRowLabel="0,13294" dataDxfId="53" totalsRowDxfId="19" dataCellStyle="Обычный_Разбиение взвешенное попарно ср"/>
    <tableColumn id="66" xr3:uid="{B8A39124-64E0-3F49-B538-7DEB36A536CE}" name="МГК компонента 3" totalsRowLabel="-0,20581" dataDxfId="52" totalsRowDxfId="18" dataCellStyle="Обычный_Разбиение взвешенное попарно ср"/>
    <tableColumn id="55" xr3:uid="{33FA2BF0-E6DC-5844-8A6B-E8FB2A78E11F}" name="МГК Уорд" dataDxfId="62" totalsRowDxfId="17" dataCellStyle="Финансовый [0]_PCA"/>
    <tableColumn id="56" xr3:uid="{AD85242E-D524-E142-A568-0849FA1FC194}" name="МГК K-средних " dataDxfId="61" totalsRowDxfId="16" dataCellStyle="Финансовый [0]_PCA"/>
    <tableColumn id="57" xr3:uid="{6C66F956-7706-D244-A395-65709611AC44}" name="МГК Уорд Python" dataDxfId="60" totalsRowDxfId="15" dataCellStyle="Финансовый [0]_PCA"/>
    <tableColumn id="58" xr3:uid="{3B11FF2B-DAB7-E748-A989-0E381BA1AE03}" name="МГК K-средних Python" dataDxfId="59" totalsRowDxfId="14" dataCellStyle="Финансовый [0]_PCA"/>
    <tableColumn id="63" xr3:uid="{F52B4DD5-2916-7347-A397-2411840A673E}" name="ФА Фактор 1" dataDxfId="58" totalsRowDxfId="13" dataCellStyle="Финансовый [0]_PCA"/>
    <tableColumn id="62" xr3:uid="{B77AEA47-AF4E-B846-9978-EC11306ED6DB}" name="ФА Фактор 2" dataDxfId="57" totalsRowDxfId="12" dataCellStyle="Финансовый [0]_PCA"/>
    <tableColumn id="59" xr3:uid="{9C217BAB-0338-E044-9233-881FD9C29F4D}" name=" ФА Уорд Python" dataDxfId="56" totalsRowDxfId="11" dataCellStyle="Финансовый [0]_PCA"/>
    <tableColumn id="60" xr3:uid="{E6DEBDCC-F194-3A4B-8CB6-EF11B1AE1C33}" name="ФА K-средних Python" dataDxfId="55" totalsRowDxfId="10" dataCellStyle="Финансовый [0]_PCA"/>
    <tableColumn id="64" xr3:uid="{4C204703-48EE-EC4D-BB1E-FE089F79437E}" name=" ФА Уорд" totalsRowDxfId="9"/>
    <tableColumn id="65" xr3:uid="{248D6578-CC54-AD49-81D7-36337FB4D589}" name="ФА K-средних " totalsRowDxfId="8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B1779F-73A5-4845-BF45-45BA472253B6}" name="Таблица2" displayName="Таблица2" ref="A1:AB87" totalsRowCount="1" headerRowDxfId="140" dataDxfId="139" headerRowCellStyle="Обычный_Разбиение взвешенное попарно ср" dataCellStyle="Обычный_Разбиение взвешенное попарно ср">
  <autoFilter ref="A1:AB86" xr:uid="{C9B1779F-73A5-4845-BF45-45BA472253B6}">
    <filterColumn colId="1">
      <filters>
        <filter val="4"/>
      </filters>
    </filterColumn>
  </autoFilter>
  <sortState xmlns:xlrd2="http://schemas.microsoft.com/office/spreadsheetml/2017/richdata2" ref="A2:AB86">
    <sortCondition ref="A1:A86"/>
  </sortState>
  <tableColumns count="28">
    <tableColumn id="1" xr3:uid="{DC20C5EA-FFAD-1147-BC50-86DD3A516D47}" name="Название субъекта РФ " dataDxfId="138" totalsRowDxfId="137" dataCellStyle="Обычный_Разбиение одиночная связь"/>
    <tableColumn id="2" xr3:uid="{B9838BE2-49D2-F04F-BE5B-F97A9B29FDA4}" name="K-средних"/>
    <tableColumn id="3" xr3:uid="{6D855487-5D2B-274D-8E31-9752C896C8F4}" name="Обучающая выборка" totalsRowFunction="countNums"/>
    <tableColumn id="4" xr3:uid="{7BFCA0D7-B4F3-6C44-BC13-4503F50E2C23}" name="Дискриминантный анализ" dataDxfId="136" totalsRowDxfId="135" dataCellStyle="Обычный_Лист1"/>
    <tableColumn id="5" xr3:uid="{146EC876-EF5B-704E-A714-53052BE8710D}" name="Пошаговое вкл 6шаг" dataDxfId="134" totalsRowDxfId="133" dataCellStyle="Обычный_Лист1"/>
    <tableColumn id="6" xr3:uid="{B31EED15-E66F-9C43-AE82-2E111AD1CEC6}" name="Полная связь" dataDxfId="132" totalsRowDxfId="131" dataCellStyle="Обычный_Разбиение по классам метод Полн"/>
    <tableColumn id="7" xr3:uid="{D3C71B97-BDB6-4642-863D-F0A104FD8508}" name="Одиночная связь" dataDxfId="130" totalsRowDxfId="129" dataCellStyle="Обычный_Разбиение одиночная связь"/>
    <tableColumn id="8" xr3:uid="{B0AD3D8F-8D97-FE46-8F35-7CE8DC029D0B}" name="Взвешенное попарное среднее" dataDxfId="128" totalsRowDxfId="127" dataCellStyle="Обычный_Разбиение взвешенное попарно ср"/>
    <tableColumn id="9" xr3:uid="{9542E03C-D8BE-8B40-B5FE-D3F1A5D50BF0}" name="Метод Уорда" dataDxfId="126" totalsRowDxfId="125" dataCellStyle="Обычный_Разбиение по классам метод Уорд"/>
    <tableColumn id="10" xr3:uid="{0BE431A7-76E9-B44D-9B52-046784E6B42B}" name="Класс_x000a_ по Махалонобису" totalsRowDxfId="124"/>
    <tableColumn id="11" xr3:uid="{FD742AD1-2E79-D643-9C67-8DC96335DA8D}" name="Класс по апостериорной вероятности" dataDxfId="123" totalsRowDxfId="122" dataCellStyle="Обычный_Summary 3"/>
    <tableColumn id="12" xr3:uid="{90715958-3088-5645-BFEE-CD15173B8917}" name="Класс по Махалонобису с вкл" totalsRowDxfId="121">
      <calculatedColumnFormula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calculatedColumnFormula>
    </tableColumn>
    <tableColumn id="13" xr3:uid="{3A3DD668-703E-FC45-98B9-9D7DA42EAFB3}" name="Класс по апостериорной вероятности с вкл" totalsRowDxfId="120"/>
    <tableColumn id="14" xr3:uid="{69C1F390-27EB-4B47-9B44-F76523707AE4}" name="МГК Уорд" dataDxfId="119" totalsRowDxfId="118"/>
    <tableColumn id="15" xr3:uid="{601D0157-5F7A-7C4F-90C3-A47CF7B738D0}" name="МГК K-средних " dataDxfId="117" totalsRowDxfId="116"/>
    <tableColumn id="16" xr3:uid="{F5434E96-F8E9-BA4F-8124-58BB818E5866}" name="МГК Уорд Python"/>
    <tableColumn id="17" xr3:uid="{E101EB3A-2253-BD44-B5AF-F70ADE710EE6}" name="МГК K-средних Python"/>
    <tableColumn id="18" xr3:uid="{A422D381-5E01-6241-AF4D-66CCDA2C5A48}" name="X1" totalsRowFunction="average" dataDxfId="115" totalsRowDxfId="114" dataCellStyle="Обычный_Разбиение взвешенное попарно ср"/>
    <tableColumn id="19" xr3:uid="{503B7D85-6BF2-9442-ACB9-D2D4F1EC1685}" name="X2" totalsRowFunction="average" dataDxfId="113" totalsRowDxfId="112" dataCellStyle="Обычный_Разбиение взвешенное попарно ср"/>
    <tableColumn id="20" xr3:uid="{B639E1BD-CE40-3040-9F30-C2111353082A}" name="X3" totalsRowFunction="average" dataDxfId="111" totalsRowDxfId="110" dataCellStyle="Обычный_Разбиение взвешенное попарно ср"/>
    <tableColumn id="21" xr3:uid="{4D64B010-8DCB-AB47-B634-5F028739CB28}" name="X4" totalsRowFunction="average" dataDxfId="109" totalsRowDxfId="108" dataCellStyle="Обычный_Разбиение взвешенное попарно ср"/>
    <tableColumn id="22" xr3:uid="{12FA6977-2A82-7D44-A172-B261C423896B}" name="X5" totalsRowFunction="average" dataDxfId="107" totalsRowDxfId="106" dataCellStyle="Обычный_Разбиение взвешенное попарно ср"/>
    <tableColumn id="23" xr3:uid="{26917C4F-FE76-1C4F-8375-DA14DE22C3FC}" name="X6" totalsRowFunction="average" dataDxfId="105" totalsRowDxfId="104" dataCellStyle="Обычный_Разбиение взвешенное попарно ср"/>
    <tableColumn id="24" xr3:uid="{954FDA55-C0B0-DC43-98E6-63A2781741F2}" name="X7" totalsRowFunction="average" dataDxfId="103" totalsRowDxfId="102" dataCellStyle="Обычный_Разбиение взвешенное попарно ср"/>
    <tableColumn id="25" xr3:uid="{9C69790A-1D02-1E4F-955B-5AE8FA142212}" name="X8" totalsRowFunction="average" dataDxfId="101" totalsRowDxfId="100" dataCellStyle="Обычный_Разбиение взвешенное попарно ср"/>
    <tableColumn id="26" xr3:uid="{75E84A9E-4457-B54C-98E6-C6ABC3DB9595}" name="X9" totalsRowFunction="average" dataDxfId="99" totalsRowDxfId="98" dataCellStyle="Обычный_Разбиение взвешенное попарно ср"/>
    <tableColumn id="27" xr3:uid="{C93435D6-158E-AF4E-ACEE-A75048F38968}" name="X10" totalsRowFunction="average" dataDxfId="97" totalsRowDxfId="96" dataCellStyle="Обычный_Разбиение взвешенное попарно ср"/>
    <tableColumn id="28" xr3:uid="{54208EAE-7FC4-2C4C-9A4B-2D2950649E36}" name="Расстояния" dataDxfId="95" totalsRowDxfId="94" dataCellStyle="Обычный_Разбиение взвешенное попарно ср">
      <calculatedColumnFormula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4A0612B-0AA6-264D-8902-56BDAFD21AEB}" name="Таблица10" displayName="Таблица10" ref="F1:H86" totalsRowShown="0">
  <autoFilter ref="F1:H86" xr:uid="{74A0612B-0AA6-264D-8902-56BDAFD21AEB}"/>
  <sortState xmlns:xlrd2="http://schemas.microsoft.com/office/spreadsheetml/2017/richdata2" ref="F2:H86">
    <sortCondition ref="H1:H86"/>
  </sortState>
  <tableColumns count="3">
    <tableColumn id="1" xr3:uid="{729968BC-D93E-7A43-945C-713A7978E6B4}" name="Компонента 1" dataDxfId="7"/>
    <tableColumn id="2" xr3:uid="{3D804933-20E5-A746-8E9B-3DE4E0185619}" name="Компонента 3" dataDxfId="6"/>
    <tableColumn id="3" xr3:uid="{EB8A700F-38E6-9B4A-8F07-25685D9871DD}" name="Уорд старый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1B0D813-4C34-CC46-8969-26A4072BED53}" name="Таблица11" displayName="Таблица11" ref="J1:L86" totalsRowShown="0">
  <autoFilter ref="J1:L86" xr:uid="{81B0D813-4C34-CC46-8969-26A4072BED53}"/>
  <sortState xmlns:xlrd2="http://schemas.microsoft.com/office/spreadsheetml/2017/richdata2" ref="J2:L86">
    <sortCondition ref="L1:L86"/>
  </sortState>
  <tableColumns count="3">
    <tableColumn id="1" xr3:uid="{280477DE-B124-F34D-9649-F5E7A9DE58C9}" name="Компонента 1" dataDxfId="5"/>
    <tableColumn id="2" xr3:uid="{5C4EBA16-2D9A-644C-B0EE-61063F8985C4}" name="Компонента 3" dataDxfId="4"/>
    <tableColumn id="3" xr3:uid="{04701845-A07E-0A47-8859-681A5BCF224C}" name="К-средних старый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2C4D0BD-8C10-EF4A-91AE-F7991A4B2EBB}" name="Таблица12" displayName="Таблица12" ref="N1:P86" totalsRowShown="0">
  <autoFilter ref="N1:P86" xr:uid="{C2C4D0BD-8C10-EF4A-91AE-F7991A4B2EBB}"/>
  <sortState xmlns:xlrd2="http://schemas.microsoft.com/office/spreadsheetml/2017/richdata2" ref="N2:P86">
    <sortCondition ref="P1:P86"/>
  </sortState>
  <tableColumns count="3">
    <tableColumn id="1" xr3:uid="{0EF5DDEA-5001-5B44-AD1B-0034D54CAD57}" name="Компонента 1" dataDxfId="3"/>
    <tableColumn id="2" xr3:uid="{9A355A4F-6EF9-7B41-BA98-5D711FA28626}" name="Компонента 3" dataDxfId="2"/>
    <tableColumn id="3" xr3:uid="{1A7CD07A-2FA4-7545-A5A0-1904509087F3}" name="Уорд новый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7DBD382-F8EF-6A4B-A748-BD61CEB90F0D}" name="Таблица13" displayName="Таблица13" ref="R1:T86" totalsRowShown="0">
  <autoFilter ref="R1:T86" xr:uid="{77DBD382-F8EF-6A4B-A748-BD61CEB90F0D}"/>
  <sortState xmlns:xlrd2="http://schemas.microsoft.com/office/spreadsheetml/2017/richdata2" ref="R2:T86">
    <sortCondition ref="T1:T86"/>
  </sortState>
  <tableColumns count="3">
    <tableColumn id="1" xr3:uid="{6D7A5DF4-8190-0249-B6A9-90A5C72492AF}" name="Компонента 1" dataDxfId="1"/>
    <tableColumn id="2" xr3:uid="{6C15E48A-5E9C-8E41-B9F4-E644F031E3A9}" name="Компонента 3" dataDxfId="0"/>
    <tableColumn id="3" xr3:uid="{DDFCEB1D-B0A6-AC45-91EE-6412F1B191FD}" name="К-средних новый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453DC1-73B4-5244-82C5-CA9737890DA4}" name="Таблица1" displayName="Таблица1" ref="A1:C86" totalsRowShown="0">
  <autoFilter ref="A1:C86" xr:uid="{E18F8947-F63E-0E45-BB49-74177C336714}"/>
  <sortState xmlns:xlrd2="http://schemas.microsoft.com/office/spreadsheetml/2017/richdata2" ref="A2:C86">
    <sortCondition ref="C1:C86"/>
  </sortState>
  <tableColumns count="3">
    <tableColumn id="1" xr3:uid="{25C668CA-E76F-8747-B4D5-ECF0CAC97EE0}" name="МГФ1"/>
    <tableColumn id="2" xr3:uid="{975B9680-9CB9-2A40-9F93-E3C84E8EDAD0}" name="МГФ2"/>
    <tableColumn id="3" xr3:uid="{B997A240-96B1-5F49-B087-BD4FCE47C36F}" name="Уорд старый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2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B2227-63E6-6C41-A98E-3665FA2EC06C}">
  <dimension ref="A1:M999"/>
  <sheetViews>
    <sheetView zoomScale="85" zoomScaleNormal="85" workbookViewId="0"/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144" x14ac:dyDescent="0.2">
      <c r="A1" s="12" t="s">
        <v>0</v>
      </c>
      <c r="B1" s="12" t="s">
        <v>86</v>
      </c>
      <c r="C1" s="12" t="s">
        <v>87</v>
      </c>
      <c r="D1" s="12" t="s">
        <v>88</v>
      </c>
      <c r="E1" s="12" t="s">
        <v>89</v>
      </c>
      <c r="F1" s="12" t="s">
        <v>90</v>
      </c>
      <c r="G1" s="13" t="s">
        <v>91</v>
      </c>
      <c r="H1" s="13" t="s">
        <v>92</v>
      </c>
      <c r="I1" s="13" t="s">
        <v>93</v>
      </c>
      <c r="J1" s="12" t="s">
        <v>120</v>
      </c>
      <c r="K1" s="20" t="s">
        <v>121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8F43D-96EB-0746-BB10-EBD9C729C4E5}">
  <dimension ref="A1:Q87"/>
  <sheetViews>
    <sheetView zoomScale="75" zoomScaleNormal="55" workbookViewId="0">
      <selection sqref="A1:Q87"/>
    </sheetView>
  </sheetViews>
  <sheetFormatPr baseColWidth="10" defaultColWidth="11" defaultRowHeight="16" x14ac:dyDescent="0.2"/>
  <cols>
    <col min="1" max="1" width="23.5" customWidth="1"/>
    <col min="2" max="2" width="15" customWidth="1"/>
    <col min="3" max="3" width="18.1640625" customWidth="1"/>
    <col min="4" max="4" width="29.83203125" customWidth="1"/>
    <col min="5" max="5" width="12.1640625" customWidth="1"/>
    <col min="6" max="6" width="14.1640625" customWidth="1"/>
  </cols>
  <sheetData>
    <row r="1" spans="1:17" ht="28" x14ac:dyDescent="0.2">
      <c r="A1" s="65" t="s">
        <v>131</v>
      </c>
      <c r="B1" s="65" t="s">
        <v>119</v>
      </c>
      <c r="C1" s="65" t="s">
        <v>128</v>
      </c>
      <c r="D1" s="65" t="s">
        <v>129</v>
      </c>
      <c r="E1" s="65" t="s">
        <v>210</v>
      </c>
      <c r="F1" s="65" t="s">
        <v>130</v>
      </c>
      <c r="G1" s="66" t="s">
        <v>94</v>
      </c>
      <c r="H1" s="66" t="s">
        <v>95</v>
      </c>
      <c r="I1" s="66" t="s">
        <v>96</v>
      </c>
      <c r="J1" s="66" t="s">
        <v>97</v>
      </c>
      <c r="K1" s="66" t="s">
        <v>98</v>
      </c>
      <c r="L1" s="66" t="s">
        <v>99</v>
      </c>
      <c r="M1" s="66" t="s">
        <v>100</v>
      </c>
      <c r="N1" s="66" t="s">
        <v>101</v>
      </c>
      <c r="O1" s="66" t="s">
        <v>102</v>
      </c>
      <c r="P1" s="66" t="s">
        <v>103</v>
      </c>
      <c r="Q1" s="68" t="s">
        <v>113</v>
      </c>
    </row>
    <row r="2" spans="1:17" x14ac:dyDescent="0.2">
      <c r="A2" s="55" t="s">
        <v>49</v>
      </c>
      <c r="B2" s="56">
        <v>5</v>
      </c>
      <c r="C2" s="57">
        <v>7</v>
      </c>
      <c r="D2" s="58">
        <v>5</v>
      </c>
      <c r="E2">
        <v>1</v>
      </c>
      <c r="F2" s="59">
        <v>6</v>
      </c>
      <c r="G2" s="58">
        <v>-0.46633386600000004</v>
      </c>
      <c r="H2" s="58">
        <v>-0.499451798</v>
      </c>
      <c r="I2" s="58">
        <v>-1.1952537400000001</v>
      </c>
      <c r="J2" s="58">
        <v>-1.5072362399999999</v>
      </c>
      <c r="K2" s="58">
        <v>6.9738931400000009E-2</v>
      </c>
      <c r="L2" s="58">
        <v>0.20706807000000002</v>
      </c>
      <c r="M2" s="58">
        <v>-0.62640411500000004</v>
      </c>
      <c r="N2" s="58">
        <v>-0.26690565399999999</v>
      </c>
      <c r="O2" s="58">
        <v>-0.251121082</v>
      </c>
      <c r="P2" s="58">
        <v>-0.37321245800000002</v>
      </c>
      <c r="Q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4.8810227452666881</v>
      </c>
    </row>
    <row r="3" spans="1:17" x14ac:dyDescent="0.2">
      <c r="A3" s="55" t="s">
        <v>47</v>
      </c>
      <c r="B3" s="56">
        <v>5</v>
      </c>
      <c r="C3" s="57">
        <v>7</v>
      </c>
      <c r="D3" s="58">
        <v>5</v>
      </c>
      <c r="E3">
        <v>1</v>
      </c>
      <c r="F3" s="59">
        <v>6</v>
      </c>
      <c r="G3" s="58">
        <v>-0.78571202799999995</v>
      </c>
      <c r="H3" s="58">
        <v>-0.85504762900000009</v>
      </c>
      <c r="I3" s="58">
        <v>-1.2985285200000001</v>
      </c>
      <c r="J3" s="58">
        <v>-1.4489844600000001</v>
      </c>
      <c r="K3" s="58">
        <v>0.32981203800000009</v>
      </c>
      <c r="L3" s="58">
        <v>-0.10922512400000003</v>
      </c>
      <c r="M3" s="58">
        <v>-0.31654368900000007</v>
      </c>
      <c r="N3" s="58">
        <v>0.10693232100000001</v>
      </c>
      <c r="O3" s="58">
        <v>-0.39495122300000002</v>
      </c>
      <c r="P3" s="58">
        <v>-0.521242435</v>
      </c>
      <c r="Q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5.7942028041331648</v>
      </c>
    </row>
    <row r="4" spans="1:17" x14ac:dyDescent="0.2">
      <c r="A4" s="60" t="s">
        <v>52</v>
      </c>
      <c r="B4" s="61">
        <v>5</v>
      </c>
      <c r="C4" s="62">
        <v>7</v>
      </c>
      <c r="D4" s="63">
        <v>5</v>
      </c>
      <c r="E4">
        <v>1</v>
      </c>
      <c r="F4" s="64">
        <v>6</v>
      </c>
      <c r="G4" s="63">
        <v>-1.0341172700000001</v>
      </c>
      <c r="H4" s="63">
        <v>-0.97906628699999987</v>
      </c>
      <c r="I4" s="63">
        <v>-0.3174180820000001</v>
      </c>
      <c r="J4" s="63">
        <v>-0.82763214799999996</v>
      </c>
      <c r="K4" s="63">
        <v>-1.3420865000000002</v>
      </c>
      <c r="L4" s="63">
        <v>-0.20225253400000001</v>
      </c>
      <c r="M4" s="63">
        <v>0.40646397000000006</v>
      </c>
      <c r="N4" s="63">
        <v>-0.99962808400000003</v>
      </c>
      <c r="O4" s="63">
        <v>-0.68261150600000009</v>
      </c>
      <c r="P4" s="63">
        <v>-0.521242435</v>
      </c>
      <c r="Q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6.5579222049267534</v>
      </c>
    </row>
    <row r="5" spans="1:17" x14ac:dyDescent="0.2">
      <c r="A5" s="60" t="s">
        <v>18</v>
      </c>
      <c r="B5" s="61">
        <v>5</v>
      </c>
      <c r="C5" s="62">
        <v>7</v>
      </c>
      <c r="D5" s="63">
        <v>5</v>
      </c>
      <c r="E5">
        <v>1</v>
      </c>
      <c r="F5" s="64">
        <v>6</v>
      </c>
      <c r="G5" s="63">
        <v>-1.4244683500000002</v>
      </c>
      <c r="H5" s="63">
        <v>-0.7686318820000001</v>
      </c>
      <c r="I5" s="63">
        <v>-1.4534406900000001</v>
      </c>
      <c r="J5" s="63">
        <v>-0.24511435100000004</v>
      </c>
      <c r="K5" s="63">
        <v>-0.26464077700000005</v>
      </c>
      <c r="L5" s="63">
        <v>0.22567355199999997</v>
      </c>
      <c r="M5" s="63">
        <v>0.56139418200000002</v>
      </c>
      <c r="N5" s="63">
        <v>-1.1092872200000001</v>
      </c>
      <c r="O5" s="63">
        <v>-0.76801065300000004</v>
      </c>
      <c r="P5" s="63">
        <v>-0.52829148100000001</v>
      </c>
      <c r="Q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7.328053044804208</v>
      </c>
    </row>
    <row r="6" spans="1:17" x14ac:dyDescent="0.2">
      <c r="A6" s="55" t="s">
        <v>55</v>
      </c>
      <c r="B6" s="56">
        <v>5</v>
      </c>
      <c r="C6" s="57">
        <v>7</v>
      </c>
      <c r="D6" s="58">
        <v>5</v>
      </c>
      <c r="E6">
        <v>1</v>
      </c>
      <c r="F6" s="59">
        <v>6</v>
      </c>
      <c r="G6" s="58">
        <v>0.59826000899999987</v>
      </c>
      <c r="H6" s="58">
        <v>-0.70931861100000004</v>
      </c>
      <c r="I6" s="58">
        <v>-1.9439959100000002</v>
      </c>
      <c r="J6" s="58">
        <v>-0.49753872999999998</v>
      </c>
      <c r="K6" s="58">
        <v>0.68276839700000003</v>
      </c>
      <c r="L6" s="58">
        <v>-0.51854572799999998</v>
      </c>
      <c r="M6" s="58">
        <v>-1.3494117700000001</v>
      </c>
      <c r="N6" s="58">
        <v>-0.62952848900000002</v>
      </c>
      <c r="O6" s="58">
        <v>-0.53578490300000003</v>
      </c>
      <c r="P6" s="58">
        <v>-0.46250038100000007</v>
      </c>
      <c r="Q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8.3409654812421667</v>
      </c>
    </row>
    <row r="7" spans="1:17" x14ac:dyDescent="0.2">
      <c r="A7" s="60" t="s">
        <v>22</v>
      </c>
      <c r="B7" s="61">
        <v>5</v>
      </c>
      <c r="C7" s="62">
        <v>7</v>
      </c>
      <c r="D7" s="63">
        <v>5</v>
      </c>
      <c r="E7">
        <v>1</v>
      </c>
      <c r="F7" s="64">
        <v>6</v>
      </c>
      <c r="G7" s="63">
        <v>-1.1405766500000001</v>
      </c>
      <c r="H7" s="63">
        <v>-0.95685928400000009</v>
      </c>
      <c r="I7" s="63">
        <v>-1.2468911300000001</v>
      </c>
      <c r="J7" s="63">
        <v>-2.2062575999999998</v>
      </c>
      <c r="K7" s="63">
        <v>-0.4875605830000001</v>
      </c>
      <c r="L7" s="63">
        <v>0.20706807000000002</v>
      </c>
      <c r="M7" s="63">
        <v>1.6459056700000003</v>
      </c>
      <c r="N7" s="63">
        <v>-0.98467456499999995</v>
      </c>
      <c r="O7" s="63">
        <v>-0.64515574000000009</v>
      </c>
      <c r="P7" s="63">
        <v>-0.50009529500000005</v>
      </c>
      <c r="Q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13.264308087463149</v>
      </c>
    </row>
    <row r="8" spans="1:17" x14ac:dyDescent="0.2">
      <c r="A8" s="60" t="s">
        <v>50</v>
      </c>
      <c r="B8" s="61">
        <v>2</v>
      </c>
      <c r="C8" s="62">
        <v>7</v>
      </c>
      <c r="D8" s="63">
        <v>5</v>
      </c>
      <c r="E8">
        <v>1</v>
      </c>
      <c r="F8" s="64">
        <v>1</v>
      </c>
      <c r="G8" s="63">
        <v>-2.66649454</v>
      </c>
      <c r="H8" s="63">
        <v>-0.34762117600000003</v>
      </c>
      <c r="I8" s="63">
        <v>-1.7374463499999999</v>
      </c>
      <c r="J8" s="63">
        <v>-1.7208261</v>
      </c>
      <c r="K8" s="63">
        <v>-0.50613723300000002</v>
      </c>
      <c r="L8" s="63">
        <v>-0.92786633200000002</v>
      </c>
      <c r="M8" s="63">
        <v>-0.21325688100000004</v>
      </c>
      <c r="N8" s="63">
        <v>-1.4968325899999999</v>
      </c>
      <c r="O8" s="63">
        <v>-0.81295757200000007</v>
      </c>
      <c r="P8" s="63">
        <v>-0.50479466000000006</v>
      </c>
      <c r="Q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17.529810692027272</v>
      </c>
    </row>
    <row r="9" spans="1:17" x14ac:dyDescent="0.2">
      <c r="A9" s="55" t="s">
        <v>105</v>
      </c>
      <c r="B9" s="56">
        <v>2</v>
      </c>
      <c r="C9" s="57">
        <v>7</v>
      </c>
      <c r="D9" s="58">
        <v>5</v>
      </c>
      <c r="E9">
        <v>1</v>
      </c>
      <c r="F9" s="59">
        <v>1</v>
      </c>
      <c r="G9" s="58">
        <v>-2.8439268499999999</v>
      </c>
      <c r="H9" s="58">
        <v>-0.57962404200000017</v>
      </c>
      <c r="I9" s="58">
        <v>-1.63417156</v>
      </c>
      <c r="J9" s="58">
        <v>-1.04122201</v>
      </c>
      <c r="K9" s="58">
        <v>-0.3389473790000001</v>
      </c>
      <c r="L9" s="58">
        <v>-1.5604527199999998</v>
      </c>
      <c r="M9" s="58">
        <v>-1.3494117700000001</v>
      </c>
      <c r="N9" s="58">
        <v>-1.8769012000000003</v>
      </c>
      <c r="O9" s="58">
        <v>-0.74104250100000002</v>
      </c>
      <c r="P9" s="58">
        <v>-0.49774561299999998</v>
      </c>
      <c r="Q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20.869006860891044</v>
      </c>
    </row>
    <row r="10" spans="1:17" x14ac:dyDescent="0.2">
      <c r="A10" s="55" t="s">
        <v>104</v>
      </c>
      <c r="B10" s="56">
        <v>2</v>
      </c>
      <c r="C10" s="57">
        <v>7</v>
      </c>
      <c r="D10" s="58">
        <v>5</v>
      </c>
      <c r="E10">
        <v>1</v>
      </c>
      <c r="F10" s="59">
        <v>1</v>
      </c>
      <c r="G10" s="58">
        <v>-3.3052508700000001</v>
      </c>
      <c r="H10" s="58">
        <v>-1.1134434799999999</v>
      </c>
      <c r="I10" s="58">
        <v>-2.8218315700000001</v>
      </c>
      <c r="J10" s="58">
        <v>-1.6043225400000001</v>
      </c>
      <c r="K10" s="58">
        <v>0.96141815399999986</v>
      </c>
      <c r="L10" s="58">
        <v>-1.28137049</v>
      </c>
      <c r="M10" s="58">
        <v>-0.88462113600000014</v>
      </c>
      <c r="N10" s="58">
        <v>-1.4120959800000001</v>
      </c>
      <c r="O10" s="58">
        <v>-0.70658319599999997</v>
      </c>
      <c r="P10" s="58">
        <v>-0.51654306999999999</v>
      </c>
      <c r="Q1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28.809905286883588</v>
      </c>
    </row>
    <row r="11" spans="1:17" x14ac:dyDescent="0.2">
      <c r="A11" s="55" t="s">
        <v>61</v>
      </c>
      <c r="B11" s="56">
        <v>2</v>
      </c>
      <c r="C11" s="57">
        <v>4</v>
      </c>
      <c r="D11" s="58">
        <v>5</v>
      </c>
      <c r="E11">
        <v>1</v>
      </c>
      <c r="F11" s="59">
        <v>4</v>
      </c>
      <c r="G11" s="58">
        <v>-1.4244683500000002</v>
      </c>
      <c r="H11" s="58">
        <v>-1.1156429000000001</v>
      </c>
      <c r="I11" s="58">
        <v>-3.15747461</v>
      </c>
      <c r="J11" s="58">
        <v>-2.74994088</v>
      </c>
      <c r="K11" s="58">
        <v>-0.35752402900000008</v>
      </c>
      <c r="L11" s="58">
        <v>2.90486296</v>
      </c>
      <c r="M11" s="58">
        <v>-1.4526985800000001</v>
      </c>
      <c r="N11" s="58">
        <v>-1.35726641</v>
      </c>
      <c r="O11" s="58">
        <v>-0.55226544</v>
      </c>
      <c r="P11" s="58">
        <v>-0.52359211699999997</v>
      </c>
      <c r="Q1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33.90329326344645</v>
      </c>
    </row>
    <row r="12" spans="1:17" x14ac:dyDescent="0.2">
      <c r="A12" s="55" t="s">
        <v>13</v>
      </c>
      <c r="B12" s="56">
        <v>4</v>
      </c>
      <c r="C12" s="57">
        <v>7</v>
      </c>
      <c r="D12" s="58">
        <v>4</v>
      </c>
      <c r="E12">
        <v>2</v>
      </c>
      <c r="F12" s="59">
        <v>3</v>
      </c>
      <c r="G12" s="58">
        <v>0.24339538400000005</v>
      </c>
      <c r="H12" s="58">
        <v>-0.14917713400000002</v>
      </c>
      <c r="I12" s="58">
        <v>0.61205496300000006</v>
      </c>
      <c r="J12" s="58">
        <v>0.18206536600000001</v>
      </c>
      <c r="K12" s="58">
        <v>2.9676963999999999</v>
      </c>
      <c r="L12" s="58">
        <v>-0.33249090800000008</v>
      </c>
      <c r="M12" s="58">
        <v>-1.3494117700000001</v>
      </c>
      <c r="N12" s="58">
        <v>0.30257419400000007</v>
      </c>
      <c r="O12" s="58">
        <v>-0.58073182300000004</v>
      </c>
      <c r="P12" s="58">
        <v>-0.52829148100000001</v>
      </c>
      <c r="Q1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11.935830938090778</v>
      </c>
    </row>
    <row r="13" spans="1:17" x14ac:dyDescent="0.2">
      <c r="A13" s="55" t="s">
        <v>19</v>
      </c>
      <c r="B13" s="56">
        <v>3</v>
      </c>
      <c r="C13" s="57">
        <v>7</v>
      </c>
      <c r="D13" s="58">
        <v>4</v>
      </c>
      <c r="E13">
        <v>2</v>
      </c>
      <c r="F13" s="59">
        <v>3</v>
      </c>
      <c r="G13" s="58">
        <v>-0.18244216600000002</v>
      </c>
      <c r="H13" s="58">
        <v>-0.24141068900000004</v>
      </c>
      <c r="I13" s="58">
        <v>0.63787365900000015</v>
      </c>
      <c r="J13" s="58">
        <v>0.76458316299999984</v>
      </c>
      <c r="K13" s="58">
        <v>2.2617836900000001</v>
      </c>
      <c r="L13" s="58">
        <v>-0.68599506600000015</v>
      </c>
      <c r="M13" s="58">
        <v>-0.57476071000000006</v>
      </c>
      <c r="N13" s="58">
        <v>2.40977424</v>
      </c>
      <c r="O13" s="58">
        <v>-0.58372828399999999</v>
      </c>
      <c r="P13" s="58">
        <v>-0.48129783799999998</v>
      </c>
      <c r="Q1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13.379037252857845</v>
      </c>
    </row>
    <row r="14" spans="1:17" x14ac:dyDescent="0.2">
      <c r="A14" s="55" t="s">
        <v>33</v>
      </c>
      <c r="B14" s="56">
        <v>4</v>
      </c>
      <c r="C14" s="57">
        <v>7</v>
      </c>
      <c r="D14" s="58">
        <v>4</v>
      </c>
      <c r="E14">
        <v>2</v>
      </c>
      <c r="F14" s="59">
        <v>3</v>
      </c>
      <c r="G14" s="58">
        <v>-0.11146924100000001</v>
      </c>
      <c r="H14" s="58">
        <v>1.05667018</v>
      </c>
      <c r="I14" s="58">
        <v>1.8255336600000001</v>
      </c>
      <c r="J14" s="58">
        <v>1.5024390400000001</v>
      </c>
      <c r="K14" s="58">
        <v>2.5404334400000002</v>
      </c>
      <c r="L14" s="58">
        <v>-0.36970187200000004</v>
      </c>
      <c r="M14" s="58">
        <v>-0.88462113600000014</v>
      </c>
      <c r="N14" s="58">
        <v>0.62781323200000017</v>
      </c>
      <c r="O14" s="58">
        <v>1.1069280499999999E-2</v>
      </c>
      <c r="P14" s="58">
        <v>-9.1250598099999983E-2</v>
      </c>
      <c r="Q1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14.494508217803363</v>
      </c>
    </row>
    <row r="15" spans="1:17" x14ac:dyDescent="0.2">
      <c r="A15" s="60" t="s">
        <v>30</v>
      </c>
      <c r="B15" s="61">
        <v>4</v>
      </c>
      <c r="C15" s="62">
        <v>7</v>
      </c>
      <c r="D15" s="63">
        <v>4</v>
      </c>
      <c r="E15">
        <v>2</v>
      </c>
      <c r="F15" s="64">
        <v>3</v>
      </c>
      <c r="G15" s="63">
        <v>6.5963071500000012E-2</v>
      </c>
      <c r="H15" s="63">
        <v>-1.1351822200000001E-4</v>
      </c>
      <c r="I15" s="63">
        <v>0.84442322400000003</v>
      </c>
      <c r="J15" s="63">
        <v>0.51215878399999992</v>
      </c>
      <c r="K15" s="63">
        <v>3.6550324700000001</v>
      </c>
      <c r="L15" s="63">
        <v>-0.36970187200000004</v>
      </c>
      <c r="M15" s="63">
        <v>-0.10997007200000002</v>
      </c>
      <c r="N15" s="63">
        <v>-0.51114646399999997</v>
      </c>
      <c r="O15" s="63">
        <v>0.44106147400000001</v>
      </c>
      <c r="P15" s="63">
        <v>-7.9502187200000018E-2</v>
      </c>
      <c r="Q1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14.949870115806471</v>
      </c>
    </row>
    <row r="16" spans="1:17" x14ac:dyDescent="0.2">
      <c r="A16" s="60" t="s">
        <v>46</v>
      </c>
      <c r="B16" s="61">
        <v>4</v>
      </c>
      <c r="C16" s="62">
        <v>7</v>
      </c>
      <c r="D16" s="63">
        <v>4</v>
      </c>
      <c r="E16">
        <v>2</v>
      </c>
      <c r="F16" s="64">
        <v>3</v>
      </c>
      <c r="G16" s="63">
        <v>-5.0098535299999995E-3</v>
      </c>
      <c r="H16" s="63">
        <v>-0.22651142300000002</v>
      </c>
      <c r="I16" s="63">
        <v>0.12149974400000002</v>
      </c>
      <c r="J16" s="63">
        <v>-1.5849052800000001</v>
      </c>
      <c r="K16" s="63">
        <v>3.8407989800000002</v>
      </c>
      <c r="L16" s="63">
        <v>-1.15113212</v>
      </c>
      <c r="M16" s="63">
        <v>2.4205567299999999</v>
      </c>
      <c r="N16" s="63">
        <v>-0.91613760300000002</v>
      </c>
      <c r="O16" s="63">
        <v>-0.67961504500000014</v>
      </c>
      <c r="P16" s="63">
        <v>-0.521242435</v>
      </c>
      <c r="Q1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26.08683469448523</v>
      </c>
    </row>
    <row r="17" spans="1:17" x14ac:dyDescent="0.2">
      <c r="A17" s="60" t="s">
        <v>48</v>
      </c>
      <c r="B17" s="61">
        <v>5</v>
      </c>
      <c r="C17" s="62">
        <v>7</v>
      </c>
      <c r="D17" s="63">
        <v>5</v>
      </c>
      <c r="E17">
        <v>3</v>
      </c>
      <c r="F17" s="64">
        <v>6</v>
      </c>
      <c r="G17" s="63">
        <v>-7.5982778500000014E-2</v>
      </c>
      <c r="H17" s="63">
        <v>-0.12349363600000002</v>
      </c>
      <c r="I17" s="63">
        <v>4.4043657400000005E-2</v>
      </c>
      <c r="J17" s="63">
        <v>-0.59462502900000003</v>
      </c>
      <c r="K17" s="63">
        <v>-0.39467732999999999</v>
      </c>
      <c r="L17" s="63">
        <v>0.13264614200000002</v>
      </c>
      <c r="M17" s="63">
        <v>-0.41983049800000005</v>
      </c>
      <c r="N17" s="63">
        <v>-0.29805881800000006</v>
      </c>
      <c r="O17" s="63">
        <v>-0.216661777</v>
      </c>
      <c r="P17" s="63">
        <v>0.57135977300000007</v>
      </c>
      <c r="Q1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1.1883990456298035</v>
      </c>
    </row>
    <row r="18" spans="1:17" x14ac:dyDescent="0.2">
      <c r="A18" s="55" t="s">
        <v>73</v>
      </c>
      <c r="B18" s="56">
        <v>5</v>
      </c>
      <c r="C18" s="57">
        <v>7</v>
      </c>
      <c r="D18" s="58">
        <v>5</v>
      </c>
      <c r="E18">
        <v>3</v>
      </c>
      <c r="F18" s="59">
        <v>6</v>
      </c>
      <c r="G18" s="58">
        <v>-0.35987447800000011</v>
      </c>
      <c r="H18" s="58">
        <v>-0.27858790700000008</v>
      </c>
      <c r="I18" s="58">
        <v>-0.39487417000000008</v>
      </c>
      <c r="J18" s="58">
        <v>-0.18686257199999998</v>
      </c>
      <c r="K18" s="58">
        <v>0.42269529</v>
      </c>
      <c r="L18" s="58">
        <v>0.74662704800000013</v>
      </c>
      <c r="M18" s="58">
        <v>-0.16161347700000001</v>
      </c>
      <c r="N18" s="58">
        <v>0.40600270100000008</v>
      </c>
      <c r="O18" s="58">
        <v>0.41858801500000009</v>
      </c>
      <c r="P18" s="58">
        <v>-6.66204003E-3</v>
      </c>
      <c r="Q1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1.5003047690563118</v>
      </c>
    </row>
    <row r="19" spans="1:17" x14ac:dyDescent="0.2">
      <c r="A19" s="55" t="s">
        <v>63</v>
      </c>
      <c r="B19" s="56">
        <v>5</v>
      </c>
      <c r="C19" s="57">
        <v>7</v>
      </c>
      <c r="D19" s="58">
        <v>5</v>
      </c>
      <c r="E19">
        <v>3</v>
      </c>
      <c r="F19" s="59">
        <v>6</v>
      </c>
      <c r="G19" s="58">
        <v>0.34985477100000012</v>
      </c>
      <c r="H19" s="58">
        <v>-0.11036809199999999</v>
      </c>
      <c r="I19" s="58">
        <v>-0.162505908</v>
      </c>
      <c r="J19" s="58">
        <v>-0.18686257199999998</v>
      </c>
      <c r="K19" s="58">
        <v>0.45984859100000008</v>
      </c>
      <c r="L19" s="58">
        <v>-1.6197713699999998E-2</v>
      </c>
      <c r="M19" s="58">
        <v>-0.88462113600000014</v>
      </c>
      <c r="N19" s="58">
        <v>-0.28684367900000007</v>
      </c>
      <c r="O19" s="58">
        <v>-0.62867520300000024</v>
      </c>
      <c r="P19" s="58">
        <v>-0.16409074500000001</v>
      </c>
      <c r="Q1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1.6946204940931922</v>
      </c>
    </row>
    <row r="20" spans="1:17" x14ac:dyDescent="0.2">
      <c r="A20" s="55" t="s">
        <v>43</v>
      </c>
      <c r="B20" s="56">
        <v>5</v>
      </c>
      <c r="C20" s="57">
        <v>7</v>
      </c>
      <c r="D20" s="58">
        <v>5</v>
      </c>
      <c r="E20">
        <v>3</v>
      </c>
      <c r="F20" s="59">
        <v>6</v>
      </c>
      <c r="G20" s="58">
        <v>0.31436830900000012</v>
      </c>
      <c r="H20" s="58">
        <v>-0.12200370900000002</v>
      </c>
      <c r="I20" s="58">
        <v>-0.47233025700000003</v>
      </c>
      <c r="J20" s="58">
        <v>-0.73054584900000008</v>
      </c>
      <c r="K20" s="58">
        <v>-0.39467732999999999</v>
      </c>
      <c r="L20" s="58">
        <v>0.35591192600000005</v>
      </c>
      <c r="M20" s="58">
        <v>0.716324395</v>
      </c>
      <c r="N20" s="58">
        <v>0.25646751100000004</v>
      </c>
      <c r="O20" s="58">
        <v>7.5493198000000011E-2</v>
      </c>
      <c r="P20" s="58">
        <v>0.15311634700000004</v>
      </c>
      <c r="Q2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1.760989004255616</v>
      </c>
    </row>
    <row r="21" spans="1:17" x14ac:dyDescent="0.2">
      <c r="A21" s="60" t="s">
        <v>26</v>
      </c>
      <c r="B21" s="61">
        <v>4</v>
      </c>
      <c r="C21" s="62">
        <v>7</v>
      </c>
      <c r="D21" s="63">
        <v>5</v>
      </c>
      <c r="E21">
        <v>3</v>
      </c>
      <c r="F21" s="64">
        <v>6</v>
      </c>
      <c r="G21" s="63">
        <v>-5.0098535299999995E-3</v>
      </c>
      <c r="H21" s="63">
        <v>0.23877139100000003</v>
      </c>
      <c r="I21" s="63">
        <v>0.19895583200000003</v>
      </c>
      <c r="J21" s="63">
        <v>0.10439632700000001</v>
      </c>
      <c r="K21" s="63">
        <v>1.0543014100000001</v>
      </c>
      <c r="L21" s="63">
        <v>-0.25806898000000006</v>
      </c>
      <c r="M21" s="63">
        <v>4.4960140099999997E-2</v>
      </c>
      <c r="N21" s="63">
        <v>-0.13980074200000001</v>
      </c>
      <c r="O21" s="63">
        <v>-0.502823829</v>
      </c>
      <c r="P21" s="63">
        <v>0.47972216900000009</v>
      </c>
      <c r="Q2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1.7902007767864467</v>
      </c>
    </row>
    <row r="22" spans="1:17" x14ac:dyDescent="0.2">
      <c r="A22" s="60" t="s">
        <v>60</v>
      </c>
      <c r="B22" s="61">
        <v>4</v>
      </c>
      <c r="C22" s="62">
        <v>7</v>
      </c>
      <c r="D22" s="63">
        <v>5</v>
      </c>
      <c r="E22">
        <v>3</v>
      </c>
      <c r="F22" s="64">
        <v>6</v>
      </c>
      <c r="G22" s="63">
        <v>-0.46633386600000004</v>
      </c>
      <c r="H22" s="63">
        <v>0.241183653</v>
      </c>
      <c r="I22" s="63">
        <v>0.22477452699999997</v>
      </c>
      <c r="J22" s="63">
        <v>0.84225220300000003</v>
      </c>
      <c r="K22" s="63">
        <v>6.9738931400000009E-2</v>
      </c>
      <c r="L22" s="63">
        <v>-0.36970187200000004</v>
      </c>
      <c r="M22" s="63">
        <v>-0.47147390200000006</v>
      </c>
      <c r="N22" s="63">
        <v>0.75990265000000012</v>
      </c>
      <c r="O22" s="63">
        <v>0.19085695699999999</v>
      </c>
      <c r="P22" s="63">
        <v>0.14606730100000004</v>
      </c>
      <c r="Q2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2.0345938949927471</v>
      </c>
    </row>
    <row r="23" spans="1:17" x14ac:dyDescent="0.2">
      <c r="A23" s="55" t="s">
        <v>17</v>
      </c>
      <c r="B23" s="56">
        <v>4</v>
      </c>
      <c r="C23" s="57">
        <v>7</v>
      </c>
      <c r="D23" s="58">
        <v>5</v>
      </c>
      <c r="E23">
        <v>3</v>
      </c>
      <c r="F23" s="59">
        <v>6</v>
      </c>
      <c r="G23" s="58">
        <v>0.31436830900000012</v>
      </c>
      <c r="H23" s="58">
        <v>-0.4258068510000001</v>
      </c>
      <c r="I23" s="58">
        <v>-0.3174180820000001</v>
      </c>
      <c r="J23" s="58">
        <v>-0.32278339100000009</v>
      </c>
      <c r="K23" s="58">
        <v>-0.39467732999999999</v>
      </c>
      <c r="L23" s="58">
        <v>-0.51854572799999998</v>
      </c>
      <c r="M23" s="58">
        <v>9.660354430000001E-2</v>
      </c>
      <c r="N23" s="58">
        <v>0.17796153600000003</v>
      </c>
      <c r="O23" s="58">
        <v>0.61635445900000008</v>
      </c>
      <c r="P23" s="58">
        <v>0.97785478799999992</v>
      </c>
      <c r="Q2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2.2868374895550314</v>
      </c>
    </row>
    <row r="24" spans="1:17" x14ac:dyDescent="0.2">
      <c r="A24" s="55" t="s">
        <v>65</v>
      </c>
      <c r="B24" s="56">
        <v>4</v>
      </c>
      <c r="C24" s="57">
        <v>7</v>
      </c>
      <c r="D24" s="58">
        <v>5</v>
      </c>
      <c r="E24">
        <v>3</v>
      </c>
      <c r="F24" s="59">
        <v>5</v>
      </c>
      <c r="G24" s="58">
        <v>0.31436830900000012</v>
      </c>
      <c r="H24" s="58">
        <v>-0.20480106300000001</v>
      </c>
      <c r="I24" s="58">
        <v>0.25059322299999998</v>
      </c>
      <c r="J24" s="58">
        <v>0.6480796040000002</v>
      </c>
      <c r="K24" s="58">
        <v>0.38554198900000008</v>
      </c>
      <c r="L24" s="58">
        <v>0.13264614200000002</v>
      </c>
      <c r="M24" s="58">
        <v>0.66468099100000011</v>
      </c>
      <c r="N24" s="58">
        <v>1.10881809</v>
      </c>
      <c r="O24" s="58">
        <v>-7.4329865999999994E-2</v>
      </c>
      <c r="P24" s="58">
        <v>6.1478742799999993E-2</v>
      </c>
      <c r="Q2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2.4703956109264369</v>
      </c>
    </row>
    <row r="25" spans="1:17" x14ac:dyDescent="0.2">
      <c r="A25" s="60" t="s">
        <v>56</v>
      </c>
      <c r="B25" s="61">
        <v>5</v>
      </c>
      <c r="C25" s="62">
        <v>7</v>
      </c>
      <c r="D25" s="63">
        <v>5</v>
      </c>
      <c r="E25">
        <v>3</v>
      </c>
      <c r="F25" s="64">
        <v>6</v>
      </c>
      <c r="G25" s="63">
        <v>-0.11146924100000001</v>
      </c>
      <c r="H25" s="63">
        <v>-0.81191070399999998</v>
      </c>
      <c r="I25" s="63">
        <v>0.32804931000000004</v>
      </c>
      <c r="J25" s="63">
        <v>-0.24511435100000004</v>
      </c>
      <c r="K25" s="63">
        <v>1.4008979899999999E-2</v>
      </c>
      <c r="L25" s="63">
        <v>-0.96507729600000003</v>
      </c>
      <c r="M25" s="63">
        <v>4.4960140099999997E-2</v>
      </c>
      <c r="N25" s="63">
        <v>-0.58591405899999993</v>
      </c>
      <c r="O25" s="63">
        <v>-0.40843529900000003</v>
      </c>
      <c r="P25" s="63">
        <v>-0.44840228800000004</v>
      </c>
      <c r="Q2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2.4840929199813506</v>
      </c>
    </row>
    <row r="26" spans="1:17" x14ac:dyDescent="0.2">
      <c r="A26" s="55" t="s">
        <v>3</v>
      </c>
      <c r="B26" s="56">
        <v>5</v>
      </c>
      <c r="C26" s="57">
        <v>7</v>
      </c>
      <c r="D26" s="58">
        <v>5</v>
      </c>
      <c r="E26">
        <v>3</v>
      </c>
      <c r="F26" s="59">
        <v>6</v>
      </c>
      <c r="G26" s="58">
        <v>0.24339538400000005</v>
      </c>
      <c r="H26" s="58">
        <v>0.24019036800000002</v>
      </c>
      <c r="I26" s="58">
        <v>0.50878017999999992</v>
      </c>
      <c r="J26" s="58">
        <v>-0.63345954900000001</v>
      </c>
      <c r="K26" s="58">
        <v>-0.6175971360000001</v>
      </c>
      <c r="L26" s="58">
        <v>-0.96507729600000003</v>
      </c>
      <c r="M26" s="58">
        <v>0.61303758600000002</v>
      </c>
      <c r="N26" s="58">
        <v>-0.43264048900000007</v>
      </c>
      <c r="O26" s="58">
        <v>0.10246135000000001</v>
      </c>
      <c r="P26" s="58">
        <v>-5.6005365600000002E-2</v>
      </c>
      <c r="Q2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2.6664892101501581</v>
      </c>
    </row>
    <row r="27" spans="1:17" x14ac:dyDescent="0.2">
      <c r="A27" s="60" t="s">
        <v>106</v>
      </c>
      <c r="B27" s="61">
        <v>4</v>
      </c>
      <c r="C27" s="62">
        <v>7</v>
      </c>
      <c r="D27" s="63">
        <v>5</v>
      </c>
      <c r="E27">
        <v>3</v>
      </c>
      <c r="F27" s="64">
        <v>5</v>
      </c>
      <c r="G27" s="63">
        <v>0.81117878399999999</v>
      </c>
      <c r="H27" s="63">
        <v>0.10709025300000002</v>
      </c>
      <c r="I27" s="63">
        <v>0.35386800600000007</v>
      </c>
      <c r="J27" s="63">
        <v>1.01700754</v>
      </c>
      <c r="K27" s="63">
        <v>0.23692878600000003</v>
      </c>
      <c r="L27" s="63">
        <v>-0.29527994400000002</v>
      </c>
      <c r="M27" s="63">
        <v>0.66468099100000011</v>
      </c>
      <c r="N27" s="63">
        <v>0.50569282700000007</v>
      </c>
      <c r="O27" s="63">
        <v>-0.15073962900000001</v>
      </c>
      <c r="P27" s="63">
        <v>-0.15469201700000001</v>
      </c>
      <c r="Q2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2.7165098488142747</v>
      </c>
    </row>
    <row r="28" spans="1:17" x14ac:dyDescent="0.2">
      <c r="A28" s="60" t="s">
        <v>8</v>
      </c>
      <c r="B28" s="61">
        <v>5</v>
      </c>
      <c r="C28" s="62">
        <v>7</v>
      </c>
      <c r="D28" s="63">
        <v>5</v>
      </c>
      <c r="E28">
        <v>3</v>
      </c>
      <c r="F28" s="64">
        <v>6</v>
      </c>
      <c r="G28" s="63">
        <v>0.27888184600000004</v>
      </c>
      <c r="H28" s="63">
        <v>-0.57820506500000002</v>
      </c>
      <c r="I28" s="63">
        <v>-0.36905547400000005</v>
      </c>
      <c r="J28" s="63">
        <v>-0.2839488710000001</v>
      </c>
      <c r="K28" s="63">
        <v>-0.4875605830000001</v>
      </c>
      <c r="L28" s="63">
        <v>-1.00228826</v>
      </c>
      <c r="M28" s="63">
        <v>0.56139418200000002</v>
      </c>
      <c r="N28" s="63">
        <v>-0.81644747600000012</v>
      </c>
      <c r="O28" s="63">
        <v>-0.12077501600000001</v>
      </c>
      <c r="P28" s="63">
        <v>-0.19698629600000003</v>
      </c>
      <c r="Q2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2.9063622770132969</v>
      </c>
    </row>
    <row r="29" spans="1:17" x14ac:dyDescent="0.2">
      <c r="A29" s="55" t="s">
        <v>53</v>
      </c>
      <c r="B29" s="56">
        <v>4</v>
      </c>
      <c r="C29" s="57">
        <v>7</v>
      </c>
      <c r="D29" s="58">
        <v>5</v>
      </c>
      <c r="E29">
        <v>3</v>
      </c>
      <c r="F29" s="59">
        <v>5</v>
      </c>
      <c r="G29" s="58">
        <v>0.66923293400000006</v>
      </c>
      <c r="H29" s="58">
        <v>-0.10313130500000001</v>
      </c>
      <c r="I29" s="58">
        <v>0.22477452699999997</v>
      </c>
      <c r="J29" s="58">
        <v>-0.63345954900000001</v>
      </c>
      <c r="K29" s="58">
        <v>-0.35752402900000008</v>
      </c>
      <c r="L29" s="58">
        <v>-0.38830735400000005</v>
      </c>
      <c r="M29" s="58">
        <v>-6.6832640699999992E-3</v>
      </c>
      <c r="N29" s="58">
        <v>1.2832758100000001</v>
      </c>
      <c r="O29" s="58">
        <v>-0.11028740099999999</v>
      </c>
      <c r="P29" s="58">
        <v>-0.24867930300000002</v>
      </c>
      <c r="Q2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2.9097555841277609</v>
      </c>
    </row>
    <row r="30" spans="1:17" x14ac:dyDescent="0.2">
      <c r="A30" s="60" t="s">
        <v>109</v>
      </c>
      <c r="B30" s="61">
        <v>4</v>
      </c>
      <c r="C30" s="62">
        <v>7</v>
      </c>
      <c r="D30" s="63">
        <v>5</v>
      </c>
      <c r="E30">
        <v>3</v>
      </c>
      <c r="F30" s="64">
        <v>6</v>
      </c>
      <c r="G30" s="63">
        <v>0.34985477100000012</v>
      </c>
      <c r="H30" s="63">
        <v>0.64928166100000007</v>
      </c>
      <c r="I30" s="63">
        <v>-0.60142373500000001</v>
      </c>
      <c r="J30" s="63">
        <v>0.62866234399999998</v>
      </c>
      <c r="K30" s="63">
        <v>-0.52471388399999996</v>
      </c>
      <c r="L30" s="63">
        <v>-5.3408677700000011E-2</v>
      </c>
      <c r="M30" s="63">
        <v>-0.83297773100000005</v>
      </c>
      <c r="N30" s="63">
        <v>0.76114877700000005</v>
      </c>
      <c r="O30" s="63">
        <v>0.16239057499999998</v>
      </c>
      <c r="P30" s="63">
        <v>-0.27217612500000005</v>
      </c>
      <c r="Q3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2.9527189381845433</v>
      </c>
    </row>
    <row r="31" spans="1:17" x14ac:dyDescent="0.2">
      <c r="A31" s="55" t="s">
        <v>1</v>
      </c>
      <c r="B31" s="56">
        <v>5</v>
      </c>
      <c r="C31" s="57">
        <v>7</v>
      </c>
      <c r="D31" s="58">
        <v>5</v>
      </c>
      <c r="E31">
        <v>3</v>
      </c>
      <c r="F31" s="59">
        <v>6</v>
      </c>
      <c r="G31" s="58">
        <v>0.59826000899999987</v>
      </c>
      <c r="H31" s="58">
        <v>-0.59388476899999987</v>
      </c>
      <c r="I31" s="58">
        <v>-0.44651156100000006</v>
      </c>
      <c r="J31" s="58">
        <v>-0.49753872999999998</v>
      </c>
      <c r="K31" s="58">
        <v>-0.46898393200000005</v>
      </c>
      <c r="L31" s="58">
        <v>0.18846258800000001</v>
      </c>
      <c r="M31" s="58">
        <v>-1.2461249699999999</v>
      </c>
      <c r="N31" s="58">
        <v>-0.207091578</v>
      </c>
      <c r="O31" s="58">
        <v>-0.65264689300000023</v>
      </c>
      <c r="P31" s="58">
        <v>-0.13824424100000005</v>
      </c>
      <c r="Q3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3.453769395336781</v>
      </c>
    </row>
    <row r="32" spans="1:17" x14ac:dyDescent="0.2">
      <c r="A32" s="60" t="s">
        <v>82</v>
      </c>
      <c r="B32" s="61">
        <v>5</v>
      </c>
      <c r="C32" s="62">
        <v>7</v>
      </c>
      <c r="D32" s="63">
        <v>5</v>
      </c>
      <c r="E32">
        <v>3</v>
      </c>
      <c r="F32" s="64">
        <v>6</v>
      </c>
      <c r="G32" s="63">
        <v>3.0476608999999998E-2</v>
      </c>
      <c r="H32" s="63">
        <v>-0.86171682400000005</v>
      </c>
      <c r="I32" s="63">
        <v>0.43132409300000013</v>
      </c>
      <c r="J32" s="63">
        <v>-7.0359012299999982E-2</v>
      </c>
      <c r="K32" s="63">
        <v>-0.43183063100000008</v>
      </c>
      <c r="L32" s="63">
        <v>-0.70460054800000005</v>
      </c>
      <c r="M32" s="63">
        <v>1.33604525</v>
      </c>
      <c r="N32" s="63">
        <v>-0.478747172</v>
      </c>
      <c r="O32" s="63">
        <v>-0.58223005299999997</v>
      </c>
      <c r="P32" s="63">
        <v>-0.44840228800000004</v>
      </c>
      <c r="Q3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4.1716874088338818</v>
      </c>
    </row>
    <row r="33" spans="1:17" x14ac:dyDescent="0.2">
      <c r="A33" s="60" t="s">
        <v>108</v>
      </c>
      <c r="B33" s="61">
        <v>4</v>
      </c>
      <c r="C33" s="62">
        <v>7</v>
      </c>
      <c r="D33" s="63">
        <v>5</v>
      </c>
      <c r="E33">
        <v>3</v>
      </c>
      <c r="F33" s="64">
        <v>6</v>
      </c>
      <c r="G33" s="63">
        <v>0.34985477100000012</v>
      </c>
      <c r="H33" s="63">
        <v>0.48148753900000008</v>
      </c>
      <c r="I33" s="63">
        <v>4.4043657400000005E-2</v>
      </c>
      <c r="J33" s="63">
        <v>-5.0941752399999998E-2</v>
      </c>
      <c r="K33" s="63">
        <v>0.14404553300000003</v>
      </c>
      <c r="L33" s="63">
        <v>0.11404066</v>
      </c>
      <c r="M33" s="63">
        <v>-0.72969092300000016</v>
      </c>
      <c r="N33" s="63">
        <v>0.94432938399999999</v>
      </c>
      <c r="O33" s="63">
        <v>0.12643304000000002</v>
      </c>
      <c r="P33" s="63">
        <v>1.57467406</v>
      </c>
      <c r="Q3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4.3123084419459694</v>
      </c>
    </row>
    <row r="34" spans="1:17" x14ac:dyDescent="0.2">
      <c r="A34" s="60" t="s">
        <v>70</v>
      </c>
      <c r="B34" s="61">
        <v>5</v>
      </c>
      <c r="C34" s="62">
        <v>7</v>
      </c>
      <c r="D34" s="63">
        <v>5</v>
      </c>
      <c r="E34">
        <v>3</v>
      </c>
      <c r="F34" s="64">
        <v>6</v>
      </c>
      <c r="G34" s="63">
        <v>-0.35987447800000011</v>
      </c>
      <c r="H34" s="63">
        <v>-0.56344769600000011</v>
      </c>
      <c r="I34" s="63">
        <v>-0.44651156100000006</v>
      </c>
      <c r="J34" s="63">
        <v>-0.10919353200000002</v>
      </c>
      <c r="K34" s="63">
        <v>0.66419174600000019</v>
      </c>
      <c r="L34" s="63">
        <v>-0.29527994400000002</v>
      </c>
      <c r="M34" s="63">
        <v>1.2844018400000001</v>
      </c>
      <c r="N34" s="63">
        <v>-1.04199639</v>
      </c>
      <c r="O34" s="63">
        <v>-0.55825836299999998</v>
      </c>
      <c r="P34" s="63">
        <v>-0.29567294700000007</v>
      </c>
      <c r="Q3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4.3211391226875007</v>
      </c>
    </row>
    <row r="35" spans="1:17" x14ac:dyDescent="0.2">
      <c r="A35" s="60" t="s">
        <v>107</v>
      </c>
      <c r="B35" s="61">
        <v>3</v>
      </c>
      <c r="C35" s="62">
        <v>7</v>
      </c>
      <c r="D35" s="63">
        <v>5</v>
      </c>
      <c r="E35">
        <v>3</v>
      </c>
      <c r="F35" s="64">
        <v>5</v>
      </c>
      <c r="G35" s="63">
        <v>0.13693599600000003</v>
      </c>
      <c r="H35" s="63">
        <v>-0.12576400000000001</v>
      </c>
      <c r="I35" s="63">
        <v>-0.162505908</v>
      </c>
      <c r="J35" s="63">
        <v>4.6144547000000001E-2</v>
      </c>
      <c r="K35" s="63">
        <v>0.55273184400000008</v>
      </c>
      <c r="L35" s="63">
        <v>-0.83483892200000009</v>
      </c>
      <c r="M35" s="63">
        <v>0.25153375699999997</v>
      </c>
      <c r="N35" s="63">
        <v>1.90633911</v>
      </c>
      <c r="O35" s="63">
        <v>-0.61968581900000019</v>
      </c>
      <c r="P35" s="63">
        <v>-0.21578375300000002</v>
      </c>
      <c r="Q3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5.1935452325272413</v>
      </c>
    </row>
    <row r="36" spans="1:17" x14ac:dyDescent="0.2">
      <c r="A36" s="55" t="s">
        <v>57</v>
      </c>
      <c r="B36" s="56">
        <v>5</v>
      </c>
      <c r="C36" s="57">
        <v>7</v>
      </c>
      <c r="D36" s="58">
        <v>5</v>
      </c>
      <c r="E36">
        <v>3</v>
      </c>
      <c r="F36" s="59">
        <v>6</v>
      </c>
      <c r="G36" s="58">
        <v>0.31436830900000012</v>
      </c>
      <c r="H36" s="58">
        <v>-0.891089664</v>
      </c>
      <c r="I36" s="58">
        <v>0.53459887600000011</v>
      </c>
      <c r="J36" s="58">
        <v>0.66749686400000008</v>
      </c>
      <c r="K36" s="58">
        <v>-0.32037072900000013</v>
      </c>
      <c r="L36" s="58">
        <v>-0.59296765600000001</v>
      </c>
      <c r="M36" s="58">
        <v>2.1106963099999998</v>
      </c>
      <c r="N36" s="58">
        <v>-0.478747172</v>
      </c>
      <c r="O36" s="58">
        <v>-0.47285921600000003</v>
      </c>
      <c r="P36" s="58">
        <v>-0.41550673700000007</v>
      </c>
      <c r="Q3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7.1589437427329585</v>
      </c>
    </row>
    <row r="37" spans="1:17" x14ac:dyDescent="0.2">
      <c r="A37" s="60" t="s">
        <v>40</v>
      </c>
      <c r="B37" s="61">
        <v>5</v>
      </c>
      <c r="C37" s="62">
        <v>7</v>
      </c>
      <c r="D37" s="63">
        <v>5</v>
      </c>
      <c r="E37">
        <v>4</v>
      </c>
      <c r="F37" s="64">
        <v>6</v>
      </c>
      <c r="G37" s="63">
        <v>0.24339538400000005</v>
      </c>
      <c r="H37" s="63">
        <v>-0.55514667600000012</v>
      </c>
      <c r="I37" s="63">
        <v>0.14731844000000005</v>
      </c>
      <c r="J37" s="63">
        <v>-0.53637325000000002</v>
      </c>
      <c r="K37" s="63">
        <v>-0.15318087399999999</v>
      </c>
      <c r="L37" s="63">
        <v>0.83965445800000016</v>
      </c>
      <c r="M37" s="63">
        <v>0.14824694900000004</v>
      </c>
      <c r="N37" s="63">
        <v>-0.59463694499999986</v>
      </c>
      <c r="O37" s="63">
        <v>-0.33951668900000015</v>
      </c>
      <c r="P37" s="63">
        <v>0.52671581200000017</v>
      </c>
      <c r="Q3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2.1735835033936892</v>
      </c>
    </row>
    <row r="38" spans="1:17" x14ac:dyDescent="0.2">
      <c r="A38" s="60" t="s">
        <v>76</v>
      </c>
      <c r="B38" s="61">
        <v>5</v>
      </c>
      <c r="C38" s="62">
        <v>7</v>
      </c>
      <c r="D38" s="63">
        <v>5</v>
      </c>
      <c r="E38">
        <v>4</v>
      </c>
      <c r="F38" s="64">
        <v>6</v>
      </c>
      <c r="G38" s="63">
        <v>-0.14695570300000002</v>
      </c>
      <c r="H38" s="63">
        <v>-0.51378347400000002</v>
      </c>
      <c r="I38" s="63">
        <v>-0.85961069200000018</v>
      </c>
      <c r="J38" s="63">
        <v>0.27915166600000002</v>
      </c>
      <c r="K38" s="63">
        <v>-0.52471388399999996</v>
      </c>
      <c r="L38" s="63">
        <v>0.74662704800000013</v>
      </c>
      <c r="M38" s="63">
        <v>0.61303758600000002</v>
      </c>
      <c r="N38" s="63">
        <v>0.21285308100000003</v>
      </c>
      <c r="O38" s="63">
        <v>-0.43390522000000004</v>
      </c>
      <c r="P38" s="63">
        <v>-7.2453140700000015E-2</v>
      </c>
      <c r="Q3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2.5498469546667146</v>
      </c>
    </row>
    <row r="39" spans="1:17" x14ac:dyDescent="0.2">
      <c r="A39" s="55" t="s">
        <v>39</v>
      </c>
      <c r="B39" s="56">
        <v>5</v>
      </c>
      <c r="C39" s="57">
        <v>7</v>
      </c>
      <c r="D39" s="58">
        <v>5</v>
      </c>
      <c r="E39">
        <v>4</v>
      </c>
      <c r="F39" s="59">
        <v>6</v>
      </c>
      <c r="G39" s="58">
        <v>0.10144953399999999</v>
      </c>
      <c r="H39" s="58">
        <v>-0.37883868700000012</v>
      </c>
      <c r="I39" s="58">
        <v>-0.26578069100000007</v>
      </c>
      <c r="J39" s="58">
        <v>0.22089988600000002</v>
      </c>
      <c r="K39" s="58">
        <v>-1.3049332</v>
      </c>
      <c r="L39" s="58">
        <v>0.39312289000000006</v>
      </c>
      <c r="M39" s="58">
        <v>0.7679677989999999</v>
      </c>
      <c r="N39" s="58">
        <v>-0.15475426100000003</v>
      </c>
      <c r="O39" s="58">
        <v>-0.14474670600000003</v>
      </c>
      <c r="P39" s="58">
        <v>-0.18053851999999998</v>
      </c>
      <c r="Q3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2.797912345417028</v>
      </c>
    </row>
    <row r="40" spans="1:17" x14ac:dyDescent="0.2">
      <c r="A40" s="60" t="s">
        <v>80</v>
      </c>
      <c r="B40" s="61">
        <v>5</v>
      </c>
      <c r="C40" s="62">
        <v>7</v>
      </c>
      <c r="D40" s="63">
        <v>5</v>
      </c>
      <c r="E40">
        <v>4</v>
      </c>
      <c r="F40" s="64">
        <v>4</v>
      </c>
      <c r="G40" s="63">
        <v>0.27888184600000004</v>
      </c>
      <c r="H40" s="63">
        <v>-0.48831282200000009</v>
      </c>
      <c r="I40" s="63">
        <v>0.12149974400000002</v>
      </c>
      <c r="J40" s="63">
        <v>0.978173022</v>
      </c>
      <c r="K40" s="63">
        <v>-4.1720971499999995E-2</v>
      </c>
      <c r="L40" s="63">
        <v>1.7141121099999999</v>
      </c>
      <c r="M40" s="63">
        <v>9.660354430000001E-2</v>
      </c>
      <c r="N40" s="63">
        <v>0.15677738400000005</v>
      </c>
      <c r="O40" s="63">
        <v>-0.101298018</v>
      </c>
      <c r="P40" s="63">
        <v>0.62305278099999994</v>
      </c>
      <c r="Q4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4.6600975599848198</v>
      </c>
    </row>
    <row r="41" spans="1:17" x14ac:dyDescent="0.2">
      <c r="A41" s="60" t="s">
        <v>62</v>
      </c>
      <c r="B41" s="61">
        <v>5</v>
      </c>
      <c r="C41" s="62">
        <v>7</v>
      </c>
      <c r="D41" s="63">
        <v>5</v>
      </c>
      <c r="E41">
        <v>4</v>
      </c>
      <c r="F41" s="64">
        <v>4</v>
      </c>
      <c r="G41" s="63">
        <v>6.5963071500000012E-2</v>
      </c>
      <c r="H41" s="63">
        <v>-0.68242898200000002</v>
      </c>
      <c r="I41" s="63">
        <v>-0.23996199500000004</v>
      </c>
      <c r="J41" s="63">
        <v>-0.96355296699999982</v>
      </c>
      <c r="K41" s="63">
        <v>-0.41325398100000005</v>
      </c>
      <c r="L41" s="63">
        <v>1.5094518100000001</v>
      </c>
      <c r="M41" s="63">
        <v>-0.10997007200000002</v>
      </c>
      <c r="N41" s="63">
        <v>-0.8239242360000002</v>
      </c>
      <c r="O41" s="63">
        <v>-0.14924139800000005</v>
      </c>
      <c r="P41" s="63">
        <v>-0.28862390000000004</v>
      </c>
      <c r="Q4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4.7018214567646544</v>
      </c>
    </row>
    <row r="42" spans="1:17" x14ac:dyDescent="0.2">
      <c r="A42" s="60" t="s">
        <v>4</v>
      </c>
      <c r="B42" s="61">
        <v>5</v>
      </c>
      <c r="C42" s="62">
        <v>7</v>
      </c>
      <c r="D42" s="63">
        <v>5</v>
      </c>
      <c r="E42">
        <v>4</v>
      </c>
      <c r="F42" s="64">
        <v>6</v>
      </c>
      <c r="G42" s="63">
        <v>-0.35987447800000011</v>
      </c>
      <c r="H42" s="63">
        <v>-0.52052361800000002</v>
      </c>
      <c r="I42" s="63">
        <v>-0.49814895199999998</v>
      </c>
      <c r="J42" s="63">
        <v>-0.20627983200000002</v>
      </c>
      <c r="K42" s="63">
        <v>-1.5835829599999998</v>
      </c>
      <c r="L42" s="63">
        <v>9.5435178200000012E-2</v>
      </c>
      <c r="M42" s="63">
        <v>0.92289801200000021</v>
      </c>
      <c r="N42" s="63">
        <v>-0.90492246300000001</v>
      </c>
      <c r="O42" s="63">
        <v>-0.21066885400000002</v>
      </c>
      <c r="P42" s="63">
        <v>-0.29097358200000006</v>
      </c>
      <c r="Q4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5.0076734853875209</v>
      </c>
    </row>
    <row r="43" spans="1:17" x14ac:dyDescent="0.2">
      <c r="A43" s="60" t="s">
        <v>44</v>
      </c>
      <c r="B43" s="61">
        <v>5</v>
      </c>
      <c r="C43" s="62">
        <v>7</v>
      </c>
      <c r="D43" s="63">
        <v>5</v>
      </c>
      <c r="E43">
        <v>4</v>
      </c>
      <c r="F43" s="64">
        <v>4</v>
      </c>
      <c r="G43" s="63">
        <v>0.45631415900000005</v>
      </c>
      <c r="H43" s="63">
        <v>0.32461954600000004</v>
      </c>
      <c r="I43" s="63">
        <v>-0.75633590900000003</v>
      </c>
      <c r="J43" s="63">
        <v>0.16264810600000001</v>
      </c>
      <c r="K43" s="63">
        <v>-6.0297621900000001E-2</v>
      </c>
      <c r="L43" s="63">
        <v>1.7699285599999999</v>
      </c>
      <c r="M43" s="63">
        <v>-0.47147390200000006</v>
      </c>
      <c r="N43" s="63">
        <v>0.99542057399999995</v>
      </c>
      <c r="O43" s="63">
        <v>-0.26460515699999998</v>
      </c>
      <c r="P43" s="63">
        <v>-0.11709710200000001</v>
      </c>
      <c r="Q4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5.3452591674807826</v>
      </c>
    </row>
    <row r="44" spans="1:17" x14ac:dyDescent="0.2">
      <c r="A44" s="55" t="s">
        <v>15</v>
      </c>
      <c r="B44" s="56">
        <v>5</v>
      </c>
      <c r="C44" s="57">
        <v>7</v>
      </c>
      <c r="D44" s="58">
        <v>5</v>
      </c>
      <c r="E44">
        <v>4</v>
      </c>
      <c r="F44" s="59">
        <v>6</v>
      </c>
      <c r="G44" s="58">
        <v>3.0476608999999998E-2</v>
      </c>
      <c r="H44" s="58">
        <v>-0.46525443399999999</v>
      </c>
      <c r="I44" s="58">
        <v>-1.27270982</v>
      </c>
      <c r="J44" s="58">
        <v>0.49274152499999996</v>
      </c>
      <c r="K44" s="58">
        <v>-1.1005900500000001</v>
      </c>
      <c r="L44" s="58">
        <v>0.48615030000000004</v>
      </c>
      <c r="M44" s="58">
        <v>-0.88462113600000014</v>
      </c>
      <c r="N44" s="58">
        <v>-1.1479171500000001</v>
      </c>
      <c r="O44" s="58">
        <v>-0.25711400400000001</v>
      </c>
      <c r="P44" s="58">
        <v>-0.27452580700000007</v>
      </c>
      <c r="Q4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5.7693559491662709</v>
      </c>
    </row>
    <row r="45" spans="1:17" x14ac:dyDescent="0.2">
      <c r="A45" s="60" t="s">
        <v>2</v>
      </c>
      <c r="B45" s="61">
        <v>5</v>
      </c>
      <c r="C45" s="62">
        <v>7</v>
      </c>
      <c r="D45" s="63">
        <v>5</v>
      </c>
      <c r="E45">
        <v>4</v>
      </c>
      <c r="F45" s="64">
        <v>4</v>
      </c>
      <c r="G45" s="63">
        <v>0.59826000899999987</v>
      </c>
      <c r="H45" s="63">
        <v>7.0693472900000026E-2</v>
      </c>
      <c r="I45" s="63">
        <v>-0.21414330000000004</v>
      </c>
      <c r="J45" s="63">
        <v>0.16264810600000001</v>
      </c>
      <c r="K45" s="63">
        <v>-0.13088889400000001</v>
      </c>
      <c r="L45" s="63">
        <v>2.2722765699999998</v>
      </c>
      <c r="M45" s="63">
        <v>-0.78133432699999994</v>
      </c>
      <c r="N45" s="63">
        <v>-0.4500862610000001</v>
      </c>
      <c r="O45" s="63">
        <v>-0.269099849</v>
      </c>
      <c r="P45" s="63">
        <v>-0.24397993900000003</v>
      </c>
      <c r="Q4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6.56059899197645</v>
      </c>
    </row>
    <row r="46" spans="1:17" x14ac:dyDescent="0.2">
      <c r="A46" s="60" t="s">
        <v>54</v>
      </c>
      <c r="B46" s="61">
        <v>5</v>
      </c>
      <c r="C46" s="62">
        <v>7</v>
      </c>
      <c r="D46" s="63">
        <v>5</v>
      </c>
      <c r="E46">
        <v>4</v>
      </c>
      <c r="F46" s="64">
        <v>6</v>
      </c>
      <c r="G46" s="63">
        <v>-0.11146924100000001</v>
      </c>
      <c r="H46" s="63">
        <v>0.21628059300000002</v>
      </c>
      <c r="I46" s="63">
        <v>0.56041757099999989</v>
      </c>
      <c r="J46" s="63">
        <v>-0.16744531200000004</v>
      </c>
      <c r="K46" s="63">
        <v>-1.8808093700000001</v>
      </c>
      <c r="L46" s="63">
        <v>0.78383801200000014</v>
      </c>
      <c r="M46" s="63">
        <v>1.3876886500000001</v>
      </c>
      <c r="N46" s="63">
        <v>-0.19089193200000001</v>
      </c>
      <c r="O46" s="63">
        <v>0.93997227800000005</v>
      </c>
      <c r="P46" s="63">
        <v>0.38573488200000006</v>
      </c>
      <c r="Q4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7.5476131903500274</v>
      </c>
    </row>
    <row r="47" spans="1:17" x14ac:dyDescent="0.2">
      <c r="A47" s="60" t="s">
        <v>28</v>
      </c>
      <c r="B47" s="61">
        <v>5</v>
      </c>
      <c r="C47" s="62">
        <v>7</v>
      </c>
      <c r="D47" s="63">
        <v>5</v>
      </c>
      <c r="E47">
        <v>4</v>
      </c>
      <c r="F47" s="64">
        <v>4</v>
      </c>
      <c r="G47" s="63">
        <v>1.02409756</v>
      </c>
      <c r="H47" s="63">
        <v>-0.78069319300000006</v>
      </c>
      <c r="I47" s="63">
        <v>-8.5049821099999992E-2</v>
      </c>
      <c r="J47" s="63">
        <v>-1.77907788</v>
      </c>
      <c r="K47" s="63">
        <v>-0.69190373800000005</v>
      </c>
      <c r="L47" s="63">
        <v>1.24897506</v>
      </c>
      <c r="M47" s="63">
        <v>0.7679677989999999</v>
      </c>
      <c r="N47" s="63">
        <v>-0.73544924800000011</v>
      </c>
      <c r="O47" s="63">
        <v>-0.50582029100000003</v>
      </c>
      <c r="P47" s="63">
        <v>-0.42960483000000005</v>
      </c>
      <c r="Q4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8.4403533473571937</v>
      </c>
    </row>
    <row r="48" spans="1:17" x14ac:dyDescent="0.2">
      <c r="A48" s="60" t="s">
        <v>14</v>
      </c>
      <c r="B48" s="61">
        <v>5</v>
      </c>
      <c r="C48" s="62">
        <v>7</v>
      </c>
      <c r="D48" s="63">
        <v>5</v>
      </c>
      <c r="E48">
        <v>4</v>
      </c>
      <c r="F48" s="64">
        <v>4</v>
      </c>
      <c r="G48" s="63">
        <v>0.66923293400000006</v>
      </c>
      <c r="H48" s="63">
        <v>-0.40480598000000007</v>
      </c>
      <c r="I48" s="63">
        <v>-0.6788798220000003</v>
      </c>
      <c r="J48" s="63">
        <v>-0.63345954900000001</v>
      </c>
      <c r="K48" s="63">
        <v>-1.3420865000000002</v>
      </c>
      <c r="L48" s="63">
        <v>2.4211204300000002</v>
      </c>
      <c r="M48" s="63">
        <v>-0.36818709400000005</v>
      </c>
      <c r="N48" s="63">
        <v>-0.64074362800000018</v>
      </c>
      <c r="O48" s="63">
        <v>-0.37996891700000013</v>
      </c>
      <c r="P48" s="63">
        <v>-0.49774561299999998</v>
      </c>
      <c r="Q4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10.075150933327006</v>
      </c>
    </row>
    <row r="49" spans="1:17" x14ac:dyDescent="0.2">
      <c r="A49" s="55" t="s">
        <v>23</v>
      </c>
      <c r="B49" s="56">
        <v>1</v>
      </c>
      <c r="C49" s="57">
        <v>7</v>
      </c>
      <c r="D49" s="58">
        <v>3</v>
      </c>
      <c r="E49">
        <v>4</v>
      </c>
      <c r="F49" s="59">
        <v>2</v>
      </c>
      <c r="G49" s="58">
        <v>0.66923293400000006</v>
      </c>
      <c r="H49" s="58">
        <v>-0.52655427399999999</v>
      </c>
      <c r="I49" s="58">
        <v>-0.26578069100000007</v>
      </c>
      <c r="J49" s="58">
        <v>-0.55579051000000013</v>
      </c>
      <c r="K49" s="58">
        <v>-0.30179407800000002</v>
      </c>
      <c r="L49" s="58">
        <v>0.74662704800000013</v>
      </c>
      <c r="M49" s="58">
        <v>-1.1944815600000001</v>
      </c>
      <c r="N49" s="58">
        <v>-0.80772459000000008</v>
      </c>
      <c r="O49" s="58">
        <v>0.129429501</v>
      </c>
      <c r="P49" s="58">
        <v>3.6001000900000002</v>
      </c>
      <c r="Q4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16.809884068641161</v>
      </c>
    </row>
    <row r="50" spans="1:17" x14ac:dyDescent="0.2">
      <c r="A50" s="55" t="s">
        <v>59</v>
      </c>
      <c r="B50" s="56">
        <v>5</v>
      </c>
      <c r="C50" s="57">
        <v>7</v>
      </c>
      <c r="D50" s="58">
        <v>1</v>
      </c>
      <c r="E50">
        <v>4</v>
      </c>
      <c r="F50" s="59">
        <v>4</v>
      </c>
      <c r="G50" s="58">
        <v>-0.7147391030000001</v>
      </c>
      <c r="H50" s="58">
        <v>-0.55429528900000002</v>
      </c>
      <c r="I50" s="58">
        <v>0.7153297460000001</v>
      </c>
      <c r="J50" s="58">
        <v>-1.9149986999999999</v>
      </c>
      <c r="K50" s="58">
        <v>-1.13774335</v>
      </c>
      <c r="L50" s="58">
        <v>3.7979260999999997</v>
      </c>
      <c r="M50" s="58">
        <v>2.47220014</v>
      </c>
      <c r="N50" s="58">
        <v>-1.0631805400000001</v>
      </c>
      <c r="O50" s="58">
        <v>-0.44888752600000004</v>
      </c>
      <c r="P50" s="58">
        <v>-0.51889275300000004</v>
      </c>
      <c r="Q5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28.42859060698661</v>
      </c>
    </row>
    <row r="51" spans="1:17" x14ac:dyDescent="0.2">
      <c r="A51" s="55" t="s">
        <v>25</v>
      </c>
      <c r="B51" s="56">
        <v>4</v>
      </c>
      <c r="C51" s="57">
        <v>7</v>
      </c>
      <c r="D51" s="58">
        <v>5</v>
      </c>
      <c r="E51">
        <v>5</v>
      </c>
      <c r="F51" s="59">
        <v>5</v>
      </c>
      <c r="G51" s="58">
        <v>0.84666524600000015</v>
      </c>
      <c r="H51" s="58">
        <v>-0.498245667</v>
      </c>
      <c r="I51" s="58">
        <v>0.50878017999999992</v>
      </c>
      <c r="J51" s="58">
        <v>-0.32278339100000009</v>
      </c>
      <c r="K51" s="58">
        <v>-0.22748747600000002</v>
      </c>
      <c r="L51" s="58">
        <v>-0.36970187200000004</v>
      </c>
      <c r="M51" s="58">
        <v>-0.16161347700000001</v>
      </c>
      <c r="N51" s="58">
        <v>3.7149232499999997E-2</v>
      </c>
      <c r="O51" s="58">
        <v>-0.30206092300000009</v>
      </c>
      <c r="P51" s="58">
        <v>-0.43195451200000007</v>
      </c>
      <c r="Q5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1.8218916812294679</v>
      </c>
    </row>
    <row r="52" spans="1:17" x14ac:dyDescent="0.2">
      <c r="A52" s="60" t="s">
        <v>24</v>
      </c>
      <c r="B52" s="61">
        <v>4</v>
      </c>
      <c r="C52" s="62">
        <v>7</v>
      </c>
      <c r="D52" s="63">
        <v>5</v>
      </c>
      <c r="E52">
        <v>5</v>
      </c>
      <c r="F52" s="64">
        <v>5</v>
      </c>
      <c r="G52" s="63">
        <v>0.70471939600000011</v>
      </c>
      <c r="H52" s="63">
        <v>-0.61751074899999991</v>
      </c>
      <c r="I52" s="63">
        <v>0.22477452699999997</v>
      </c>
      <c r="J52" s="63">
        <v>-8.9776272200000021E-2</v>
      </c>
      <c r="K52" s="63">
        <v>-0.54329053400000005</v>
      </c>
      <c r="L52" s="63">
        <v>-0.59296765600000001</v>
      </c>
      <c r="M52" s="63">
        <v>-0.52311730599999995</v>
      </c>
      <c r="N52" s="63">
        <v>0.23403723200000004</v>
      </c>
      <c r="O52" s="63">
        <v>-0.24213169800000001</v>
      </c>
      <c r="P52" s="63">
        <v>-0.32621881500000011</v>
      </c>
      <c r="Q5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2.076779180754333</v>
      </c>
    </row>
    <row r="53" spans="1:17" x14ac:dyDescent="0.2">
      <c r="A53" s="55" t="s">
        <v>77</v>
      </c>
      <c r="B53" s="56">
        <v>4</v>
      </c>
      <c r="C53" s="57">
        <v>7</v>
      </c>
      <c r="D53" s="58">
        <v>5</v>
      </c>
      <c r="E53">
        <v>5</v>
      </c>
      <c r="F53" s="59">
        <v>5</v>
      </c>
      <c r="G53" s="58">
        <v>0.52728708399999991</v>
      </c>
      <c r="H53" s="58">
        <v>-0.6108415530000002</v>
      </c>
      <c r="I53" s="58">
        <v>0.68951105000000001</v>
      </c>
      <c r="J53" s="58">
        <v>-0.30336613100000009</v>
      </c>
      <c r="K53" s="58">
        <v>-0.4875605830000001</v>
      </c>
      <c r="L53" s="58">
        <v>-0.63017862000000013</v>
      </c>
      <c r="M53" s="58">
        <v>-0.16161347700000001</v>
      </c>
      <c r="N53" s="58">
        <v>-0.15849264100000005</v>
      </c>
      <c r="O53" s="58">
        <v>-0.50731852099999986</v>
      </c>
      <c r="P53" s="58">
        <v>-0.46954942700000002</v>
      </c>
      <c r="Q5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2.3825435634330079</v>
      </c>
    </row>
    <row r="54" spans="1:17" x14ac:dyDescent="0.2">
      <c r="A54" s="60" t="s">
        <v>10</v>
      </c>
      <c r="B54" s="61">
        <v>4</v>
      </c>
      <c r="C54" s="62">
        <v>7</v>
      </c>
      <c r="D54" s="63">
        <v>5</v>
      </c>
      <c r="E54">
        <v>5</v>
      </c>
      <c r="F54" s="64">
        <v>5</v>
      </c>
      <c r="G54" s="63">
        <v>0.63374647100000014</v>
      </c>
      <c r="H54" s="63">
        <v>-2.0263002699999998E-2</v>
      </c>
      <c r="I54" s="63">
        <v>1.12842888</v>
      </c>
      <c r="J54" s="63">
        <v>0.14323084600000002</v>
      </c>
      <c r="K54" s="63">
        <v>0.64561509600000022</v>
      </c>
      <c r="L54" s="63">
        <v>-5.3408677700000011E-2</v>
      </c>
      <c r="M54" s="63">
        <v>-0.36818709400000005</v>
      </c>
      <c r="N54" s="63">
        <v>-8.3725046000000025E-2</v>
      </c>
      <c r="O54" s="63">
        <v>-0.31105030700000008</v>
      </c>
      <c r="P54" s="63">
        <v>-0.28862390000000004</v>
      </c>
      <c r="Q5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2.4382109980943931</v>
      </c>
    </row>
    <row r="55" spans="1:17" x14ac:dyDescent="0.2">
      <c r="A55" s="55" t="s">
        <v>85</v>
      </c>
      <c r="B55" s="56">
        <v>4</v>
      </c>
      <c r="C55" s="57">
        <v>7</v>
      </c>
      <c r="D55" s="58">
        <v>5</v>
      </c>
      <c r="E55">
        <v>5</v>
      </c>
      <c r="F55" s="59">
        <v>5</v>
      </c>
      <c r="G55" s="58">
        <v>0.84666524600000015</v>
      </c>
      <c r="H55" s="58">
        <v>-0.25893506500000002</v>
      </c>
      <c r="I55" s="58">
        <v>0.53459887600000011</v>
      </c>
      <c r="J55" s="58">
        <v>0.22089988600000002</v>
      </c>
      <c r="K55" s="58">
        <v>1.4008979899999999E-2</v>
      </c>
      <c r="L55" s="58">
        <v>-0.68599506600000015</v>
      </c>
      <c r="M55" s="58">
        <v>-0.41983049800000005</v>
      </c>
      <c r="N55" s="58">
        <v>0.89697657399999997</v>
      </c>
      <c r="O55" s="58">
        <v>-3.0881177399999998E-2</v>
      </c>
      <c r="P55" s="58">
        <v>-0.31916976800000008</v>
      </c>
      <c r="Q5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2.6729152153187354</v>
      </c>
    </row>
    <row r="56" spans="1:17" x14ac:dyDescent="0.2">
      <c r="A56" s="60" t="s">
        <v>66</v>
      </c>
      <c r="B56" s="61">
        <v>4</v>
      </c>
      <c r="C56" s="62">
        <v>7</v>
      </c>
      <c r="D56" s="63">
        <v>5</v>
      </c>
      <c r="E56">
        <v>5</v>
      </c>
      <c r="F56" s="64">
        <v>5</v>
      </c>
      <c r="G56" s="63">
        <v>0.49180062100000005</v>
      </c>
      <c r="H56" s="63">
        <v>-0.67760445800000024</v>
      </c>
      <c r="I56" s="63">
        <v>0.89606061600000009</v>
      </c>
      <c r="J56" s="63">
        <v>-0.34220065100000002</v>
      </c>
      <c r="K56" s="63">
        <v>-0.56186718499999988</v>
      </c>
      <c r="L56" s="63">
        <v>-0.5371512100000001</v>
      </c>
      <c r="M56" s="63">
        <v>-6.6832640699999992E-3</v>
      </c>
      <c r="N56" s="63">
        <v>-0.51363871700000008</v>
      </c>
      <c r="O56" s="63">
        <v>-0.52529728899999995</v>
      </c>
      <c r="P56" s="63">
        <v>-0.25337866800000008</v>
      </c>
      <c r="Q5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2.8292751096101467</v>
      </c>
    </row>
    <row r="57" spans="1:17" x14ac:dyDescent="0.2">
      <c r="A57" s="55" t="s">
        <v>69</v>
      </c>
      <c r="B57" s="56">
        <v>4</v>
      </c>
      <c r="C57" s="57">
        <v>7</v>
      </c>
      <c r="D57" s="58">
        <v>5</v>
      </c>
      <c r="E57">
        <v>5</v>
      </c>
      <c r="F57" s="59">
        <v>5</v>
      </c>
      <c r="G57" s="58">
        <v>0.98861109600000008</v>
      </c>
      <c r="H57" s="58">
        <v>-0.34904015399999999</v>
      </c>
      <c r="I57" s="58">
        <v>0.76696713699999997</v>
      </c>
      <c r="J57" s="58">
        <v>-0.24511435100000004</v>
      </c>
      <c r="K57" s="58">
        <v>-0.20891082600000002</v>
      </c>
      <c r="L57" s="58">
        <v>0.20706807000000002</v>
      </c>
      <c r="M57" s="58">
        <v>-0.16161347700000001</v>
      </c>
      <c r="N57" s="58">
        <v>0.8982227009999999</v>
      </c>
      <c r="O57" s="58">
        <v>-0.58223005299999997</v>
      </c>
      <c r="P57" s="58">
        <v>-0.41080737300000009</v>
      </c>
      <c r="Q5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3.1746989504574081</v>
      </c>
    </row>
    <row r="58" spans="1:17" x14ac:dyDescent="0.2">
      <c r="A58" s="60" t="s">
        <v>20</v>
      </c>
      <c r="B58" s="61">
        <v>4</v>
      </c>
      <c r="C58" s="62">
        <v>7</v>
      </c>
      <c r="D58" s="63">
        <v>5</v>
      </c>
      <c r="E58">
        <v>5</v>
      </c>
      <c r="F58" s="64">
        <v>5</v>
      </c>
      <c r="G58" s="63">
        <v>0.81117878399999999</v>
      </c>
      <c r="H58" s="63">
        <v>-6.4818904899999988E-2</v>
      </c>
      <c r="I58" s="63">
        <v>1.18006627</v>
      </c>
      <c r="J58" s="63">
        <v>0.76458316299999984</v>
      </c>
      <c r="K58" s="63">
        <v>-0.3389473790000001</v>
      </c>
      <c r="L58" s="63">
        <v>0.13264614200000002</v>
      </c>
      <c r="M58" s="63">
        <v>0.35482056500000014</v>
      </c>
      <c r="N58" s="63">
        <v>0.25148300500000004</v>
      </c>
      <c r="O58" s="63">
        <v>-0.400944146</v>
      </c>
      <c r="P58" s="63">
        <v>-0.47189910900000004</v>
      </c>
      <c r="Q5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3.3444229611505834</v>
      </c>
    </row>
    <row r="59" spans="1:17" x14ac:dyDescent="0.2">
      <c r="A59" s="60" t="s">
        <v>16</v>
      </c>
      <c r="B59" s="61">
        <v>4</v>
      </c>
      <c r="C59" s="62">
        <v>7</v>
      </c>
      <c r="D59" s="63">
        <v>5</v>
      </c>
      <c r="E59">
        <v>5</v>
      </c>
      <c r="F59" s="64">
        <v>5</v>
      </c>
      <c r="G59" s="63">
        <v>1.2370163300000001</v>
      </c>
      <c r="H59" s="63">
        <v>-0.46213268200000002</v>
      </c>
      <c r="I59" s="63">
        <v>0.22477452699999997</v>
      </c>
      <c r="J59" s="63">
        <v>0.25973440599999997</v>
      </c>
      <c r="K59" s="63">
        <v>1.4008979899999999E-2</v>
      </c>
      <c r="L59" s="63">
        <v>-0.68599506600000015</v>
      </c>
      <c r="M59" s="63">
        <v>0.30317716100000008</v>
      </c>
      <c r="N59" s="63">
        <v>0.71628822000000003</v>
      </c>
      <c r="O59" s="63">
        <v>-0.61818758899999993</v>
      </c>
      <c r="P59" s="63">
        <v>-0.49539593100000001</v>
      </c>
      <c r="Q5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3.5651052762422499</v>
      </c>
    </row>
    <row r="60" spans="1:17" x14ac:dyDescent="0.2">
      <c r="A60" s="55" t="s">
        <v>29</v>
      </c>
      <c r="B60" s="56">
        <v>4</v>
      </c>
      <c r="C60" s="57">
        <v>7</v>
      </c>
      <c r="D60" s="58">
        <v>5</v>
      </c>
      <c r="E60">
        <v>5</v>
      </c>
      <c r="F60" s="59">
        <v>5</v>
      </c>
      <c r="G60" s="58">
        <v>0.95312463400000014</v>
      </c>
      <c r="H60" s="58">
        <v>-0.22409916000000002</v>
      </c>
      <c r="I60" s="58">
        <v>1.18006627</v>
      </c>
      <c r="J60" s="58">
        <v>0.29856892600000007</v>
      </c>
      <c r="K60" s="58">
        <v>0.58988514499999989</v>
      </c>
      <c r="L60" s="58">
        <v>-0.55575669200000011</v>
      </c>
      <c r="M60" s="58">
        <v>-0.21325688100000004</v>
      </c>
      <c r="N60" s="58">
        <v>-0.4750087930000001</v>
      </c>
      <c r="O60" s="58">
        <v>-0.42491583600000005</v>
      </c>
      <c r="P60" s="58">
        <v>-0.39905896200000007</v>
      </c>
      <c r="Q6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3.7081101636946907</v>
      </c>
    </row>
    <row r="61" spans="1:17" x14ac:dyDescent="0.2">
      <c r="A61" s="55" t="s">
        <v>7</v>
      </c>
      <c r="B61" s="56">
        <v>4</v>
      </c>
      <c r="C61" s="57">
        <v>7</v>
      </c>
      <c r="D61" s="58">
        <v>5</v>
      </c>
      <c r="E61">
        <v>5</v>
      </c>
      <c r="F61" s="59">
        <v>5</v>
      </c>
      <c r="G61" s="58">
        <v>1.1660434100000001</v>
      </c>
      <c r="H61" s="58">
        <v>-0.49306639800000002</v>
      </c>
      <c r="I61" s="58">
        <v>0.92187931100000009</v>
      </c>
      <c r="J61" s="58">
        <v>0.5704105639999999</v>
      </c>
      <c r="K61" s="58">
        <v>0.23692878600000003</v>
      </c>
      <c r="L61" s="58">
        <v>-0.87204988600000022</v>
      </c>
      <c r="M61" s="58">
        <v>-6.6832640699999992E-3</v>
      </c>
      <c r="N61" s="58">
        <v>-5.2190713299999992E-3</v>
      </c>
      <c r="O61" s="58">
        <v>-0.5163079049999999</v>
      </c>
      <c r="P61" s="58">
        <v>-0.40845769100000007</v>
      </c>
      <c r="Q6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4.0280910770341327</v>
      </c>
    </row>
    <row r="62" spans="1:17" x14ac:dyDescent="0.2">
      <c r="A62" s="60" t="s">
        <v>6</v>
      </c>
      <c r="B62" s="61">
        <v>4</v>
      </c>
      <c r="C62" s="62">
        <v>7</v>
      </c>
      <c r="D62" s="63">
        <v>5</v>
      </c>
      <c r="E62">
        <v>5</v>
      </c>
      <c r="F62" s="64">
        <v>5</v>
      </c>
      <c r="G62" s="63">
        <v>0.84666524600000015</v>
      </c>
      <c r="H62" s="63">
        <v>-0.27929739599999998</v>
      </c>
      <c r="I62" s="63">
        <v>1.0509727900000001</v>
      </c>
      <c r="J62" s="63">
        <v>-0.14802805200000002</v>
      </c>
      <c r="K62" s="63">
        <v>-0.14017721899999999</v>
      </c>
      <c r="L62" s="63">
        <v>-0.92786633200000002</v>
      </c>
      <c r="M62" s="63">
        <v>-6.6832640699999992E-3</v>
      </c>
      <c r="N62" s="63">
        <v>-0.85632352700000003</v>
      </c>
      <c r="O62" s="63">
        <v>-0.60620174300000007</v>
      </c>
      <c r="P62" s="63">
        <v>-0.42725514799999997</v>
      </c>
      <c r="Q6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4.0852529286887211</v>
      </c>
    </row>
    <row r="63" spans="1:17" x14ac:dyDescent="0.2">
      <c r="A63" s="60" t="s">
        <v>74</v>
      </c>
      <c r="B63" s="61">
        <v>4</v>
      </c>
      <c r="C63" s="62">
        <v>7</v>
      </c>
      <c r="D63" s="63">
        <v>5</v>
      </c>
      <c r="E63">
        <v>5</v>
      </c>
      <c r="F63" s="64">
        <v>5</v>
      </c>
      <c r="G63" s="63">
        <v>1.2725028</v>
      </c>
      <c r="H63" s="63">
        <v>-0.26610090300000006</v>
      </c>
      <c r="I63" s="63">
        <v>0.79278583300000016</v>
      </c>
      <c r="J63" s="63">
        <v>0.6480796040000002</v>
      </c>
      <c r="K63" s="63">
        <v>-0.20891082600000002</v>
      </c>
      <c r="L63" s="63">
        <v>-1.07671019</v>
      </c>
      <c r="M63" s="63">
        <v>-5.8326668300000009E-2</v>
      </c>
      <c r="N63" s="63">
        <v>-6.0048640899999998E-2</v>
      </c>
      <c r="O63" s="63">
        <v>-0.41292999100000011</v>
      </c>
      <c r="P63" s="63">
        <v>-0.28392453600000006</v>
      </c>
      <c r="Q6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4.1996703406761933</v>
      </c>
    </row>
    <row r="64" spans="1:17" x14ac:dyDescent="0.2">
      <c r="A64" s="55" t="s">
        <v>71</v>
      </c>
      <c r="B64" s="56">
        <v>4</v>
      </c>
      <c r="C64" s="57">
        <v>7</v>
      </c>
      <c r="D64" s="58">
        <v>5</v>
      </c>
      <c r="E64">
        <v>5</v>
      </c>
      <c r="F64" s="59">
        <v>5</v>
      </c>
      <c r="G64" s="58">
        <v>0.95312463400000014</v>
      </c>
      <c r="H64" s="58">
        <v>-0.29469330500000002</v>
      </c>
      <c r="I64" s="58">
        <v>1.18006627</v>
      </c>
      <c r="J64" s="58">
        <v>-0.51695599000000003</v>
      </c>
      <c r="K64" s="58">
        <v>-0.46898393200000005</v>
      </c>
      <c r="L64" s="58">
        <v>9.5435178200000012E-2</v>
      </c>
      <c r="M64" s="58">
        <v>-0.83297773100000005</v>
      </c>
      <c r="N64" s="58">
        <v>-0.75164889400000023</v>
      </c>
      <c r="O64" s="58">
        <v>-0.5163079049999999</v>
      </c>
      <c r="P64" s="58">
        <v>-0.36381373000000006</v>
      </c>
      <c r="Q6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4.5419066536926795</v>
      </c>
    </row>
    <row r="65" spans="1:17" x14ac:dyDescent="0.2">
      <c r="A65" s="55" t="s">
        <v>31</v>
      </c>
      <c r="B65" s="56">
        <v>4</v>
      </c>
      <c r="C65" s="57">
        <v>7</v>
      </c>
      <c r="D65" s="58">
        <v>5</v>
      </c>
      <c r="E65">
        <v>5</v>
      </c>
      <c r="F65" s="59">
        <v>5</v>
      </c>
      <c r="G65" s="58">
        <v>0.70471939600000011</v>
      </c>
      <c r="H65" s="58">
        <v>1.2160639499999999E-2</v>
      </c>
      <c r="I65" s="58">
        <v>1.4898906200000002</v>
      </c>
      <c r="J65" s="58">
        <v>0.55099330400000002</v>
      </c>
      <c r="K65" s="58">
        <v>0.162622184</v>
      </c>
      <c r="L65" s="58">
        <v>-0.31388542600000008</v>
      </c>
      <c r="M65" s="58">
        <v>-0.98790794399999993</v>
      </c>
      <c r="N65" s="58">
        <v>-0.54479188100000009</v>
      </c>
      <c r="O65" s="58">
        <v>0.42607916800000006</v>
      </c>
      <c r="P65" s="58">
        <v>0.19306094400000001</v>
      </c>
      <c r="Q6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4.6366913077341154</v>
      </c>
    </row>
    <row r="66" spans="1:17" x14ac:dyDescent="0.2">
      <c r="A66" s="55" t="s">
        <v>9</v>
      </c>
      <c r="B66" s="56">
        <v>4</v>
      </c>
      <c r="C66" s="57">
        <v>7</v>
      </c>
      <c r="D66" s="58">
        <v>5</v>
      </c>
      <c r="E66">
        <v>5</v>
      </c>
      <c r="F66" s="59">
        <v>5</v>
      </c>
      <c r="G66" s="58">
        <v>0.63374647100000014</v>
      </c>
      <c r="H66" s="58">
        <v>-0.2819225050000001</v>
      </c>
      <c r="I66" s="58">
        <v>1.2058849600000001</v>
      </c>
      <c r="J66" s="58">
        <v>-0.36161791100000007</v>
      </c>
      <c r="K66" s="58">
        <v>-0.46898393200000005</v>
      </c>
      <c r="L66" s="58">
        <v>-0.90926085000000001</v>
      </c>
      <c r="M66" s="58">
        <v>-0.41983049800000005</v>
      </c>
      <c r="N66" s="58">
        <v>1.1474480200000001</v>
      </c>
      <c r="O66" s="58">
        <v>-0.12227324700000003</v>
      </c>
      <c r="P66" s="58">
        <v>0.43507820800000008</v>
      </c>
      <c r="Q6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4.8098805593427434</v>
      </c>
    </row>
    <row r="67" spans="1:17" x14ac:dyDescent="0.2">
      <c r="A67" s="60" t="s">
        <v>64</v>
      </c>
      <c r="B67" s="61">
        <v>4</v>
      </c>
      <c r="C67" s="62">
        <v>7</v>
      </c>
      <c r="D67" s="63">
        <v>5</v>
      </c>
      <c r="E67">
        <v>5</v>
      </c>
      <c r="F67" s="64">
        <v>5</v>
      </c>
      <c r="G67" s="63">
        <v>1.02409756</v>
      </c>
      <c r="H67" s="63">
        <v>-0.38465649600000007</v>
      </c>
      <c r="I67" s="63">
        <v>1.6189841</v>
      </c>
      <c r="J67" s="63">
        <v>-0.55579051000000013</v>
      </c>
      <c r="K67" s="63">
        <v>0.25550543599999997</v>
      </c>
      <c r="L67" s="63">
        <v>-0.29527994400000002</v>
      </c>
      <c r="M67" s="63">
        <v>-0.41983049800000005</v>
      </c>
      <c r="N67" s="63">
        <v>0.20662244800000001</v>
      </c>
      <c r="O67" s="63">
        <v>-0.48035037000000008</v>
      </c>
      <c r="P67" s="63">
        <v>-0.29567294700000007</v>
      </c>
      <c r="Q6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4.8163317643663799</v>
      </c>
    </row>
    <row r="68" spans="1:17" x14ac:dyDescent="0.2">
      <c r="A68" s="55" t="s">
        <v>41</v>
      </c>
      <c r="B68" s="56">
        <v>4</v>
      </c>
      <c r="C68" s="57">
        <v>7</v>
      </c>
      <c r="D68" s="58">
        <v>5</v>
      </c>
      <c r="E68">
        <v>5</v>
      </c>
      <c r="F68" s="59">
        <v>5</v>
      </c>
      <c r="G68" s="58">
        <v>1.05958402</v>
      </c>
      <c r="H68" s="58">
        <v>-0.44297648200000006</v>
      </c>
      <c r="I68" s="58">
        <v>0.79278583300000016</v>
      </c>
      <c r="J68" s="58">
        <v>-1.09947379</v>
      </c>
      <c r="K68" s="58">
        <v>-0.30179407800000002</v>
      </c>
      <c r="L68" s="58">
        <v>-0.83483892200000009</v>
      </c>
      <c r="M68" s="58">
        <v>-6.6832640699999992E-3</v>
      </c>
      <c r="N68" s="58">
        <v>-0.56223765300000006</v>
      </c>
      <c r="O68" s="58">
        <v>-0.63616635600000004</v>
      </c>
      <c r="P68" s="58">
        <v>-0.47424879100000006</v>
      </c>
      <c r="Q6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4.8901095342307004</v>
      </c>
    </row>
    <row r="69" spans="1:17" x14ac:dyDescent="0.2">
      <c r="A69" s="60" t="s">
        <v>42</v>
      </c>
      <c r="B69" s="61">
        <v>4</v>
      </c>
      <c r="C69" s="62">
        <v>7</v>
      </c>
      <c r="D69" s="63">
        <v>5</v>
      </c>
      <c r="E69">
        <v>5</v>
      </c>
      <c r="F69" s="64">
        <v>5</v>
      </c>
      <c r="G69" s="63">
        <v>0.59826000899999987</v>
      </c>
      <c r="H69" s="63">
        <v>-0.66256329300000005</v>
      </c>
      <c r="I69" s="63">
        <v>1.0509727900000001</v>
      </c>
      <c r="J69" s="63">
        <v>-0.34220065100000002</v>
      </c>
      <c r="K69" s="63">
        <v>-0.76621033999999988</v>
      </c>
      <c r="L69" s="63">
        <v>-0.68599506600000015</v>
      </c>
      <c r="M69" s="63">
        <v>-1.0911947500000001</v>
      </c>
      <c r="N69" s="63">
        <v>-0.51363871700000008</v>
      </c>
      <c r="O69" s="63">
        <v>-0.66762920000000026</v>
      </c>
      <c r="P69" s="63">
        <v>-0.46954942700000002</v>
      </c>
      <c r="Q6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5.1969538888112305</v>
      </c>
    </row>
    <row r="70" spans="1:17" x14ac:dyDescent="0.2">
      <c r="A70" s="55" t="s">
        <v>37</v>
      </c>
      <c r="B70" s="56">
        <v>4</v>
      </c>
      <c r="C70" s="57">
        <v>7</v>
      </c>
      <c r="D70" s="58">
        <v>5</v>
      </c>
      <c r="E70">
        <v>5</v>
      </c>
      <c r="F70" s="59">
        <v>5</v>
      </c>
      <c r="G70" s="58">
        <v>1.44993511</v>
      </c>
      <c r="H70" s="58">
        <v>-0.44730436500000009</v>
      </c>
      <c r="I70" s="58">
        <v>1.5931654</v>
      </c>
      <c r="J70" s="58">
        <v>0.18206536600000001</v>
      </c>
      <c r="K70" s="58">
        <v>0.12546888300000003</v>
      </c>
      <c r="L70" s="58">
        <v>0.44893933599999997</v>
      </c>
      <c r="M70" s="58">
        <v>0.7679677989999999</v>
      </c>
      <c r="N70" s="58">
        <v>-9.3694058600000005E-2</v>
      </c>
      <c r="O70" s="58">
        <v>-0.3155449990000001</v>
      </c>
      <c r="P70" s="58">
        <v>-0.39200991600000001</v>
      </c>
      <c r="Q7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5.9427993120454552</v>
      </c>
    </row>
    <row r="71" spans="1:17" x14ac:dyDescent="0.2">
      <c r="A71" s="55" t="s">
        <v>5</v>
      </c>
      <c r="B71" s="56">
        <v>4</v>
      </c>
      <c r="C71" s="57">
        <v>7</v>
      </c>
      <c r="D71" s="58">
        <v>5</v>
      </c>
      <c r="E71">
        <v>5</v>
      </c>
      <c r="F71" s="59">
        <v>5</v>
      </c>
      <c r="G71" s="58">
        <v>0.34985477100000012</v>
      </c>
      <c r="H71" s="58">
        <v>3.15013067E-3</v>
      </c>
      <c r="I71" s="58">
        <v>1.4640719200000001</v>
      </c>
      <c r="J71" s="58">
        <v>0.78400042300000006</v>
      </c>
      <c r="K71" s="58">
        <v>0.97999480400000005</v>
      </c>
      <c r="L71" s="58">
        <v>-1.09531567</v>
      </c>
      <c r="M71" s="58">
        <v>-0.98790794399999993</v>
      </c>
      <c r="N71" s="58">
        <v>-6.627927380000001E-2</v>
      </c>
      <c r="O71" s="58">
        <v>3.6539201399999999E-2</v>
      </c>
      <c r="P71" s="58">
        <v>-0.16644042700000003</v>
      </c>
      <c r="Q7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6.0500703420472934</v>
      </c>
    </row>
    <row r="72" spans="1:17" x14ac:dyDescent="0.2">
      <c r="A72" s="55" t="s">
        <v>45</v>
      </c>
      <c r="B72" s="56">
        <v>4</v>
      </c>
      <c r="C72" s="57">
        <v>7</v>
      </c>
      <c r="D72" s="58">
        <v>5</v>
      </c>
      <c r="E72">
        <v>5</v>
      </c>
      <c r="F72" s="59">
        <v>5</v>
      </c>
      <c r="G72" s="58">
        <v>1.5918809599999999</v>
      </c>
      <c r="H72" s="58">
        <v>-0.48128888200000008</v>
      </c>
      <c r="I72" s="58">
        <v>1.3607971399999998</v>
      </c>
      <c r="J72" s="58">
        <v>-0.20627983200000002</v>
      </c>
      <c r="K72" s="58">
        <v>0.38554198900000008</v>
      </c>
      <c r="L72" s="58">
        <v>0.89547090399999996</v>
      </c>
      <c r="M72" s="58">
        <v>-0.26490028500000007</v>
      </c>
      <c r="N72" s="58">
        <v>-2.7649349799999997E-2</v>
      </c>
      <c r="O72" s="58">
        <v>-0.58073182300000004</v>
      </c>
      <c r="P72" s="58">
        <v>-0.44135324100000001</v>
      </c>
      <c r="Q7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6.2135337502751948</v>
      </c>
    </row>
    <row r="73" spans="1:17" x14ac:dyDescent="0.2">
      <c r="A73" s="60" t="s">
        <v>72</v>
      </c>
      <c r="B73" s="61">
        <v>4</v>
      </c>
      <c r="C73" s="62">
        <v>7</v>
      </c>
      <c r="D73" s="63">
        <v>5</v>
      </c>
      <c r="E73">
        <v>5</v>
      </c>
      <c r="F73" s="64">
        <v>5</v>
      </c>
      <c r="G73" s="63">
        <v>1.41444865</v>
      </c>
      <c r="H73" s="63">
        <v>-0.36159810700000006</v>
      </c>
      <c r="I73" s="63">
        <v>1.64480279</v>
      </c>
      <c r="J73" s="63">
        <v>0.66749686400000008</v>
      </c>
      <c r="K73" s="63">
        <v>-4.1720971499999995E-2</v>
      </c>
      <c r="L73" s="63">
        <v>-0.25806898000000006</v>
      </c>
      <c r="M73" s="63">
        <v>-0.83297773100000005</v>
      </c>
      <c r="N73" s="63">
        <v>0.3075587010000001</v>
      </c>
      <c r="O73" s="63">
        <v>-0.35000430400000004</v>
      </c>
      <c r="P73" s="63">
        <v>-0.37791182300000009</v>
      </c>
      <c r="Q7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6.4044513063279505</v>
      </c>
    </row>
    <row r="74" spans="1:17" x14ac:dyDescent="0.2">
      <c r="A74" s="55" t="s">
        <v>67</v>
      </c>
      <c r="B74" s="56">
        <v>6</v>
      </c>
      <c r="C74" s="57">
        <v>7</v>
      </c>
      <c r="D74" s="58">
        <v>6</v>
      </c>
      <c r="E74">
        <v>6</v>
      </c>
      <c r="F74" s="59">
        <v>7</v>
      </c>
      <c r="G74" s="58">
        <v>6.5963071500000012E-2</v>
      </c>
      <c r="H74" s="58">
        <v>1.8948603500000001</v>
      </c>
      <c r="I74" s="58">
        <v>0.17313713600000002</v>
      </c>
      <c r="J74" s="58">
        <v>1.05584206</v>
      </c>
      <c r="K74" s="58">
        <v>-0.54329053400000005</v>
      </c>
      <c r="L74" s="58">
        <v>0.95128734999999998</v>
      </c>
      <c r="M74" s="58">
        <v>-0.36818709400000005</v>
      </c>
      <c r="N74" s="58">
        <v>1.10881809</v>
      </c>
      <c r="O74" s="58">
        <v>0.72572529600000024</v>
      </c>
      <c r="P74" s="58">
        <v>-0.40140864400000004</v>
      </c>
      <c r="Q7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7.9925834210850235</v>
      </c>
    </row>
    <row r="75" spans="1:17" x14ac:dyDescent="0.2">
      <c r="A75" s="55" t="s">
        <v>21</v>
      </c>
      <c r="B75" s="56">
        <v>6</v>
      </c>
      <c r="C75" s="57">
        <v>7</v>
      </c>
      <c r="D75" s="58">
        <v>6</v>
      </c>
      <c r="E75">
        <v>6</v>
      </c>
      <c r="F75" s="59">
        <v>7</v>
      </c>
      <c r="G75" s="58">
        <v>-0.46633386600000004</v>
      </c>
      <c r="H75" s="58">
        <v>1.44497345</v>
      </c>
      <c r="I75" s="58">
        <v>-0.136687213</v>
      </c>
      <c r="J75" s="58">
        <v>1.4636045200000001</v>
      </c>
      <c r="K75" s="58">
        <v>-1.0634367499999999</v>
      </c>
      <c r="L75" s="58">
        <v>0.76523252999999991</v>
      </c>
      <c r="M75" s="58">
        <v>0.716324395</v>
      </c>
      <c r="N75" s="58">
        <v>1.31318285</v>
      </c>
      <c r="O75" s="58">
        <v>6.2009122300000004E-2</v>
      </c>
      <c r="P75" s="58">
        <v>-0.44605260500000005</v>
      </c>
      <c r="Q7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8.6230935717670043</v>
      </c>
    </row>
    <row r="76" spans="1:17" x14ac:dyDescent="0.2">
      <c r="A76" s="60" t="s">
        <v>12</v>
      </c>
      <c r="B76" s="61">
        <v>3</v>
      </c>
      <c r="C76" s="62">
        <v>7</v>
      </c>
      <c r="D76" s="63">
        <v>2</v>
      </c>
      <c r="E76">
        <v>6</v>
      </c>
      <c r="F76" s="64">
        <v>7</v>
      </c>
      <c r="G76" s="63">
        <v>-0.46633386600000004</v>
      </c>
      <c r="H76" s="63">
        <v>1.05439982</v>
      </c>
      <c r="I76" s="63">
        <v>-5.9231125400000008E-2</v>
      </c>
      <c r="J76" s="63">
        <v>1.9296187599999999</v>
      </c>
      <c r="K76" s="63">
        <v>0.36696533900000006</v>
      </c>
      <c r="L76" s="63">
        <v>0.46754481800000003</v>
      </c>
      <c r="M76" s="63">
        <v>-0.83297773100000005</v>
      </c>
      <c r="N76" s="63">
        <v>3.7443758100000002</v>
      </c>
      <c r="O76" s="63">
        <v>-0.400944146</v>
      </c>
      <c r="P76" s="63">
        <v>-0.37791182300000009</v>
      </c>
      <c r="Q7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20.427200518882138</v>
      </c>
    </row>
    <row r="77" spans="1:17" x14ac:dyDescent="0.2">
      <c r="A77" s="60" t="s">
        <v>32</v>
      </c>
      <c r="B77" s="61">
        <v>6</v>
      </c>
      <c r="C77" s="62">
        <v>7</v>
      </c>
      <c r="D77" s="63">
        <v>6</v>
      </c>
      <c r="E77">
        <v>6</v>
      </c>
      <c r="F77" s="64">
        <v>7</v>
      </c>
      <c r="G77" s="63">
        <v>-0.25341509100000004</v>
      </c>
      <c r="H77" s="63">
        <v>2.3448182100000001</v>
      </c>
      <c r="I77" s="63">
        <v>0.7153297460000001</v>
      </c>
      <c r="J77" s="63">
        <v>1.58010808</v>
      </c>
      <c r="K77" s="63">
        <v>-1.1191667000000001</v>
      </c>
      <c r="L77" s="63">
        <v>2.0117998199999998</v>
      </c>
      <c r="M77" s="63">
        <v>2.1106963099999998</v>
      </c>
      <c r="N77" s="63">
        <v>1.0053895900000001</v>
      </c>
      <c r="O77" s="63">
        <v>1.9273062699999999</v>
      </c>
      <c r="P77" s="63">
        <v>-0.39435959800000003</v>
      </c>
      <c r="Q77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23.206578546403126</v>
      </c>
    </row>
    <row r="78" spans="1:17" x14ac:dyDescent="0.2">
      <c r="A78" s="55" t="s">
        <v>35</v>
      </c>
      <c r="B78" s="56">
        <v>6</v>
      </c>
      <c r="C78" s="57">
        <v>3</v>
      </c>
      <c r="D78" s="58">
        <v>6</v>
      </c>
      <c r="E78">
        <v>6</v>
      </c>
      <c r="F78" s="59">
        <v>7</v>
      </c>
      <c r="G78" s="58">
        <v>-1.3180089700000002</v>
      </c>
      <c r="H78" s="58">
        <v>3.4575805800000001</v>
      </c>
      <c r="I78" s="58">
        <v>-0.3174180820000001</v>
      </c>
      <c r="J78" s="58">
        <v>0.33740344500000008</v>
      </c>
      <c r="K78" s="58">
        <v>0.19977548500000003</v>
      </c>
      <c r="L78" s="58">
        <v>-0.81623343999999998</v>
      </c>
      <c r="M78" s="58">
        <v>3.96985886</v>
      </c>
      <c r="N78" s="58">
        <v>2.4687966600000003E-2</v>
      </c>
      <c r="O78" s="58">
        <v>1.0733147999999999</v>
      </c>
      <c r="P78" s="58">
        <v>-0.37791182300000009</v>
      </c>
      <c r="Q78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31.667964576741834</v>
      </c>
    </row>
    <row r="79" spans="1:17" x14ac:dyDescent="0.2">
      <c r="A79" s="55" t="s">
        <v>83</v>
      </c>
      <c r="B79" s="56">
        <v>6</v>
      </c>
      <c r="C79" s="57">
        <v>5</v>
      </c>
      <c r="D79" s="58">
        <v>6</v>
      </c>
      <c r="E79">
        <v>6</v>
      </c>
      <c r="F79" s="59">
        <v>7</v>
      </c>
      <c r="G79" s="58">
        <v>-1.1405766500000001</v>
      </c>
      <c r="H79" s="58">
        <v>3.62388478</v>
      </c>
      <c r="I79" s="58">
        <v>-0.70469851800000016</v>
      </c>
      <c r="J79" s="58">
        <v>2.93931627</v>
      </c>
      <c r="K79" s="58">
        <v>1.9274039799999998</v>
      </c>
      <c r="L79" s="58">
        <v>-1.5232417599999999</v>
      </c>
      <c r="M79" s="58">
        <v>1.0261848200000001</v>
      </c>
      <c r="N79" s="58">
        <v>-2.7268181700000004E-3</v>
      </c>
      <c r="O79" s="58">
        <v>2.8427251900000003</v>
      </c>
      <c r="P79" s="58">
        <v>-0.49304624899999999</v>
      </c>
      <c r="Q79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38.982031517824616</v>
      </c>
    </row>
    <row r="80" spans="1:17" x14ac:dyDescent="0.2">
      <c r="A80" s="55" t="s">
        <v>11</v>
      </c>
      <c r="B80" s="56">
        <v>3</v>
      </c>
      <c r="C80" s="57">
        <v>1</v>
      </c>
      <c r="D80" s="58">
        <v>2</v>
      </c>
      <c r="E80">
        <v>6</v>
      </c>
      <c r="F80" s="59">
        <v>7</v>
      </c>
      <c r="G80" s="58">
        <v>-0.99863080300000007</v>
      </c>
      <c r="H80" s="58">
        <v>2.9617897399999999</v>
      </c>
      <c r="I80" s="58">
        <v>-1.8149024300000001</v>
      </c>
      <c r="J80" s="58">
        <v>2.2014604000000002</v>
      </c>
      <c r="K80" s="58">
        <v>0.57130849400000006</v>
      </c>
      <c r="L80" s="58">
        <v>-0.49994024599999998</v>
      </c>
      <c r="M80" s="58">
        <v>1.69754907</v>
      </c>
      <c r="N80" s="58">
        <v>4.3462549499999996</v>
      </c>
      <c r="O80" s="58">
        <v>-0.30505738500000007</v>
      </c>
      <c r="P80" s="58">
        <v>-0.3591143650000001</v>
      </c>
      <c r="Q80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40.47972238367187</v>
      </c>
    </row>
    <row r="81" spans="1:17" x14ac:dyDescent="0.2">
      <c r="A81" s="60" t="s">
        <v>58</v>
      </c>
      <c r="B81" s="61">
        <v>6</v>
      </c>
      <c r="C81" s="62">
        <v>7</v>
      </c>
      <c r="D81" s="63">
        <v>6</v>
      </c>
      <c r="E81">
        <v>7</v>
      </c>
      <c r="F81" s="64">
        <v>7</v>
      </c>
      <c r="G81" s="63">
        <v>-1.60190067</v>
      </c>
      <c r="H81" s="63">
        <v>0.93300626799999997</v>
      </c>
      <c r="I81" s="63">
        <v>-0.8337919960000002</v>
      </c>
      <c r="J81" s="63">
        <v>-0.59462502900000003</v>
      </c>
      <c r="K81" s="63">
        <v>-0.17175752499999999</v>
      </c>
      <c r="L81" s="63">
        <v>-1.2999759700000002</v>
      </c>
      <c r="M81" s="63">
        <v>-0.36818709400000005</v>
      </c>
      <c r="N81" s="63">
        <v>0.42594072600000005</v>
      </c>
      <c r="O81" s="63">
        <v>2.2793904700000001</v>
      </c>
      <c r="P81" s="63">
        <v>0.14136793700000003</v>
      </c>
      <c r="Q81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11.737405687038972</v>
      </c>
    </row>
    <row r="82" spans="1:17" x14ac:dyDescent="0.2">
      <c r="A82" s="55" t="s">
        <v>79</v>
      </c>
      <c r="B82" s="56">
        <v>1</v>
      </c>
      <c r="C82" s="57">
        <v>7</v>
      </c>
      <c r="D82" s="58">
        <v>3</v>
      </c>
      <c r="E82">
        <v>7</v>
      </c>
      <c r="F82" s="59">
        <v>2</v>
      </c>
      <c r="G82" s="58">
        <v>-2.2406569900000002</v>
      </c>
      <c r="H82" s="58">
        <v>1.48286016</v>
      </c>
      <c r="I82" s="58">
        <v>-1.32434721</v>
      </c>
      <c r="J82" s="58">
        <v>1.5024390400000001</v>
      </c>
      <c r="K82" s="58">
        <v>-0.11602757300000001</v>
      </c>
      <c r="L82" s="58">
        <v>0.56057222799999995</v>
      </c>
      <c r="M82" s="58">
        <v>-0.26490028500000007</v>
      </c>
      <c r="N82" s="58">
        <v>-0.34665775500000001</v>
      </c>
      <c r="O82" s="58">
        <v>1.9887337299999999</v>
      </c>
      <c r="P82" s="58">
        <v>2.4487558300000001</v>
      </c>
      <c r="Q82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21.700150946841674</v>
      </c>
    </row>
    <row r="83" spans="1:17" x14ac:dyDescent="0.2">
      <c r="A83" s="60" t="s">
        <v>34</v>
      </c>
      <c r="B83" s="61">
        <v>6</v>
      </c>
      <c r="C83" s="62">
        <v>2</v>
      </c>
      <c r="D83" s="63">
        <v>6</v>
      </c>
      <c r="E83">
        <v>7</v>
      </c>
      <c r="F83" s="64">
        <v>7</v>
      </c>
      <c r="G83" s="63">
        <v>-0.32438801600000011</v>
      </c>
      <c r="H83" s="63">
        <v>0.84637767500000005</v>
      </c>
      <c r="I83" s="63">
        <v>-0.23996199500000004</v>
      </c>
      <c r="J83" s="63">
        <v>0.90050398199999993</v>
      </c>
      <c r="K83" s="63">
        <v>-1.3420865000000002</v>
      </c>
      <c r="L83" s="63">
        <v>1.2303695800000001</v>
      </c>
      <c r="M83" s="63">
        <v>-0.67804751900000015</v>
      </c>
      <c r="N83" s="63">
        <v>-0.25070600799999998</v>
      </c>
      <c r="O83" s="63">
        <v>4.6705665700000001</v>
      </c>
      <c r="P83" s="63">
        <v>7.436052979999999E-3</v>
      </c>
      <c r="Q83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27.341926732283806</v>
      </c>
    </row>
    <row r="84" spans="1:17" x14ac:dyDescent="0.2">
      <c r="A84" s="55" t="s">
        <v>27</v>
      </c>
      <c r="B84" s="56">
        <v>1</v>
      </c>
      <c r="C84" s="57">
        <v>7</v>
      </c>
      <c r="D84" s="58">
        <v>3</v>
      </c>
      <c r="E84">
        <v>7</v>
      </c>
      <c r="F84" s="59">
        <v>2</v>
      </c>
      <c r="G84" s="58">
        <v>-4.0496315999999997E-2</v>
      </c>
      <c r="H84" s="58">
        <v>-4.0341538200000006E-2</v>
      </c>
      <c r="I84" s="58">
        <v>-0.26578069100000007</v>
      </c>
      <c r="J84" s="58">
        <v>0.35682070500000013</v>
      </c>
      <c r="K84" s="58">
        <v>-0.32037072900000013</v>
      </c>
      <c r="L84" s="58">
        <v>9.5435178200000012E-2</v>
      </c>
      <c r="M84" s="58">
        <v>-0.78133432699999994</v>
      </c>
      <c r="N84" s="58">
        <v>0.187930549</v>
      </c>
      <c r="O84" s="58">
        <v>1.2710812499999999</v>
      </c>
      <c r="P84" s="58">
        <v>5.1790865000000004</v>
      </c>
      <c r="Q84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29.397358799046774</v>
      </c>
    </row>
    <row r="85" spans="1:17" x14ac:dyDescent="0.2">
      <c r="A85" s="55" t="s">
        <v>75</v>
      </c>
      <c r="B85" s="56">
        <v>1</v>
      </c>
      <c r="C85" s="57">
        <v>7</v>
      </c>
      <c r="D85" s="58">
        <v>3</v>
      </c>
      <c r="E85">
        <v>7</v>
      </c>
      <c r="F85" s="59">
        <v>2</v>
      </c>
      <c r="G85" s="58">
        <v>-1.63738713</v>
      </c>
      <c r="H85" s="58">
        <v>1.1371262200000001</v>
      </c>
      <c r="I85" s="58">
        <v>-0.57560503900000015</v>
      </c>
      <c r="J85" s="58">
        <v>0.95875576200000012</v>
      </c>
      <c r="K85" s="58">
        <v>0.58988514499999989</v>
      </c>
      <c r="L85" s="58">
        <v>-1.1697375999999999</v>
      </c>
      <c r="M85" s="58">
        <v>-1.81420241</v>
      </c>
      <c r="N85" s="58">
        <v>-1.89264637E-2</v>
      </c>
      <c r="O85" s="58">
        <v>1.35947686</v>
      </c>
      <c r="P85" s="58">
        <v>4.6809538899999996</v>
      </c>
      <c r="Q85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33.992072209656612</v>
      </c>
    </row>
    <row r="86" spans="1:17" x14ac:dyDescent="0.2">
      <c r="A86" s="60" t="s">
        <v>84</v>
      </c>
      <c r="B86" s="61">
        <v>6</v>
      </c>
      <c r="C86" s="62">
        <v>6</v>
      </c>
      <c r="D86" s="63">
        <v>6</v>
      </c>
      <c r="E86">
        <v>7</v>
      </c>
      <c r="F86" s="64">
        <v>7</v>
      </c>
      <c r="G86" s="63">
        <v>-2.701981</v>
      </c>
      <c r="H86" s="63">
        <v>3.6028129600000001</v>
      </c>
      <c r="I86" s="63">
        <v>-1.53089678</v>
      </c>
      <c r="J86" s="63">
        <v>2.3373812100000002</v>
      </c>
      <c r="K86" s="63">
        <v>-0.58044383499999996</v>
      </c>
      <c r="L86" s="63">
        <v>-0.44412380000000001</v>
      </c>
      <c r="M86" s="63">
        <v>-0.83297773100000005</v>
      </c>
      <c r="N86" s="63">
        <v>-0.60211370399999997</v>
      </c>
      <c r="O86" s="63">
        <v>4.5162488200000004</v>
      </c>
      <c r="P86" s="63">
        <v>1.2574669700000001</v>
      </c>
      <c r="Q86" s="67">
        <f>SUMSQ(Таблица3[[#This Row],[X1]]-Таблица3[[#Totals],[X1]],Таблица3[[#This Row],[X2]]-Таблица3[[#Totals],[X2]],Таблица3[[#This Row],[X3]]-Таблица3[[#Totals],[X3]],Таблица3[[#This Row],[X4]]-Таблица3[[#Totals],[X4]],Таблица3[[#This Row],[X5]]-Таблица3[[#Totals],[X5]],Таблица3[[#This Row],[X6]]-Таблица3[[#Totals],[X6]],Таблица3[[#This Row],[X7]]-Таблица3[[#Totals],[X7]],Таблица3[[#This Row],[X8]]-Таблица3[[#Totals],[X8]],Таблица3[[#This Row],[X9]]-Таблица3[[#Totals],[X9]],Таблица3[[#This Row],[X10]]-Таблица3[[#Totals],[X10]],)</f>
        <v>51.656238813112729</v>
      </c>
    </row>
    <row r="87" spans="1:17" x14ac:dyDescent="0.2">
      <c r="A87" s="69"/>
      <c r="B87" s="51">
        <f>SUBTOTAL(102,Таблица3[Полная связь])</f>
        <v>85</v>
      </c>
      <c r="C87" s="52">
        <f>SUBTOTAL(102,Таблица3[Одиночная связь])</f>
        <v>85</v>
      </c>
      <c r="D87" s="53">
        <f>SUBTOTAL(102,Таблица3[Взвешенное попарное среднее])</f>
        <v>85</v>
      </c>
      <c r="E87">
        <f>SUBTOTAL(102,Таблица3[K-средних])</f>
        <v>85</v>
      </c>
      <c r="F87" s="54">
        <f>SUBTOTAL(102,Таблица3[Метод Уорда])</f>
        <v>85</v>
      </c>
      <c r="G87" s="53">
        <f>SUBTOTAL(101,Таблица3[X1])</f>
        <v>1.1694126451502865E-10</v>
      </c>
      <c r="H87" s="53">
        <f>SUBTOTAL(101,Таблица3[X2])</f>
        <v>8.2917563011786863E-11</v>
      </c>
      <c r="I87" s="53">
        <f>SUBTOTAL(101,Таблица3[X3])</f>
        <v>2.5058814631172349E-10</v>
      </c>
      <c r="J87" s="53">
        <f>SUBTOTAL(101,Таблица3[X4])</f>
        <v>2.2470586437313666E-10</v>
      </c>
      <c r="K87" s="53">
        <f>SUBTOTAL(101,Таблица3[X5])</f>
        <v>1.3647054336269761E-10</v>
      </c>
      <c r="L87" s="53">
        <f>SUBTOTAL(101,Таблица3[X6])</f>
        <v>-3.82353008731475E-10</v>
      </c>
      <c r="M87" s="53">
        <f>SUBTOTAL(101,Таблица3[X7])</f>
        <v>1.1941173932014822E-10</v>
      </c>
      <c r="N87" s="53">
        <f>SUBTOTAL(101,Таблица3[X8])</f>
        <v>-1.5529415139446748E-10</v>
      </c>
      <c r="O87" s="53">
        <f>SUBTOTAL(101,Таблица3[X9])</f>
        <v>9.411702789667983E-12</v>
      </c>
      <c r="P87" s="53">
        <f>SUBTOTAL(101,Таблица3[X10])</f>
        <v>1.4294118568530474E-10</v>
      </c>
      <c r="Q87" s="53">
        <f>SUBTOTAL(109,Таблица3[Расстояния])</f>
        <v>840.00000004827314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745C-1B7E-4EA5-8889-65CAE8F13469}">
  <dimension ref="A1:P87"/>
  <sheetViews>
    <sheetView topLeftCell="A41" zoomScale="70" zoomScaleNormal="70" workbookViewId="0">
      <selection activeCell="B2" sqref="B2:B88"/>
    </sheetView>
  </sheetViews>
  <sheetFormatPr baseColWidth="10" defaultColWidth="11" defaultRowHeight="16" x14ac:dyDescent="0.2"/>
  <cols>
    <col min="1" max="1" width="23.5" customWidth="1"/>
    <col min="2" max="5" width="12.1640625" customWidth="1"/>
  </cols>
  <sheetData>
    <row r="1" spans="1:16" ht="28" x14ac:dyDescent="0.2">
      <c r="A1" s="65" t="s">
        <v>131</v>
      </c>
      <c r="B1" s="65" t="s">
        <v>210</v>
      </c>
      <c r="C1" s="65" t="s">
        <v>212</v>
      </c>
      <c r="D1" s="74" t="s">
        <v>213</v>
      </c>
      <c r="E1" s="74" t="s">
        <v>214</v>
      </c>
      <c r="F1" s="66" t="s">
        <v>94</v>
      </c>
      <c r="G1" s="66" t="s">
        <v>95</v>
      </c>
      <c r="H1" s="66" t="s">
        <v>96</v>
      </c>
      <c r="I1" s="66" t="s">
        <v>97</v>
      </c>
      <c r="J1" s="66" t="s">
        <v>98</v>
      </c>
      <c r="K1" s="66" t="s">
        <v>99</v>
      </c>
      <c r="L1" s="66" t="s">
        <v>100</v>
      </c>
      <c r="M1" s="66" t="s">
        <v>101</v>
      </c>
      <c r="N1" s="66" t="s">
        <v>102</v>
      </c>
      <c r="O1" s="66" t="s">
        <v>103</v>
      </c>
      <c r="P1" s="68" t="s">
        <v>113</v>
      </c>
    </row>
    <row r="2" spans="1:16" x14ac:dyDescent="0.2">
      <c r="A2" s="55" t="s">
        <v>1</v>
      </c>
      <c r="B2">
        <v>3</v>
      </c>
      <c r="D2" s="73">
        <v>5</v>
      </c>
      <c r="E2" s="75">
        <v>3</v>
      </c>
      <c r="F2" s="58">
        <v>0.59826000899999987</v>
      </c>
      <c r="G2" s="58">
        <v>-0.59388476899999987</v>
      </c>
      <c r="H2" s="58">
        <v>-0.44651156100000006</v>
      </c>
      <c r="I2" s="58">
        <v>-0.49753872999999998</v>
      </c>
      <c r="J2" s="58">
        <v>-0.46898393200000005</v>
      </c>
      <c r="K2" s="58">
        <v>0.18846258800000001</v>
      </c>
      <c r="L2" s="58">
        <v>-1.2461249699999999</v>
      </c>
      <c r="M2" s="58">
        <v>-0.207091578</v>
      </c>
      <c r="N2" s="58">
        <v>-0.65264689300000023</v>
      </c>
      <c r="O2" s="58">
        <v>-0.13824424100000005</v>
      </c>
      <c r="P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3.4537693953367814</v>
      </c>
    </row>
    <row r="3" spans="1:16" x14ac:dyDescent="0.2">
      <c r="A3" s="60" t="s">
        <v>2</v>
      </c>
      <c r="B3">
        <v>4</v>
      </c>
      <c r="D3" s="73">
        <v>4</v>
      </c>
      <c r="E3" s="75">
        <v>4</v>
      </c>
      <c r="F3" s="63">
        <v>0.59826000899999987</v>
      </c>
      <c r="G3" s="63">
        <v>7.0693472900000026E-2</v>
      </c>
      <c r="H3" s="63">
        <v>-0.21414330000000004</v>
      </c>
      <c r="I3" s="63">
        <v>0.16264810600000001</v>
      </c>
      <c r="J3" s="63">
        <v>-0.13088889400000001</v>
      </c>
      <c r="K3" s="63">
        <v>2.2722765699999998</v>
      </c>
      <c r="L3" s="63">
        <v>-0.78133432699999994</v>
      </c>
      <c r="M3" s="63">
        <v>-0.4500862610000001</v>
      </c>
      <c r="N3" s="63">
        <v>-0.269099849</v>
      </c>
      <c r="O3" s="63">
        <v>-0.24397993900000003</v>
      </c>
      <c r="P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6.56059899197645</v>
      </c>
    </row>
    <row r="4" spans="1:16" x14ac:dyDescent="0.2">
      <c r="A4" s="55" t="s">
        <v>3</v>
      </c>
      <c r="B4">
        <v>3</v>
      </c>
      <c r="D4" s="73">
        <v>3</v>
      </c>
      <c r="E4" s="75">
        <v>5</v>
      </c>
      <c r="F4" s="58">
        <v>0.24339538400000005</v>
      </c>
      <c r="G4" s="58">
        <v>0.24019036800000002</v>
      </c>
      <c r="H4" s="58">
        <v>0.50878017999999992</v>
      </c>
      <c r="I4" s="58">
        <v>-0.63345954900000001</v>
      </c>
      <c r="J4" s="58">
        <v>-0.6175971360000001</v>
      </c>
      <c r="K4" s="58">
        <v>-0.96507729600000003</v>
      </c>
      <c r="L4" s="58">
        <v>0.61303758600000002</v>
      </c>
      <c r="M4" s="58">
        <v>-0.43264048900000007</v>
      </c>
      <c r="N4" s="58">
        <v>0.10246135000000001</v>
      </c>
      <c r="O4" s="58">
        <v>-5.6005365600000002E-2</v>
      </c>
      <c r="P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2.6664892101501581</v>
      </c>
    </row>
    <row r="5" spans="1:16" x14ac:dyDescent="0.2">
      <c r="A5" s="60" t="s">
        <v>4</v>
      </c>
      <c r="B5">
        <v>4</v>
      </c>
      <c r="D5" s="73">
        <v>4</v>
      </c>
      <c r="E5" s="75">
        <v>4</v>
      </c>
      <c r="F5" s="63">
        <v>-0.35987447800000011</v>
      </c>
      <c r="G5" s="63">
        <v>-0.52052361800000002</v>
      </c>
      <c r="H5" s="63">
        <v>-0.49814895199999998</v>
      </c>
      <c r="I5" s="63">
        <v>-0.20627983200000002</v>
      </c>
      <c r="J5" s="63">
        <v>-1.5835829599999998</v>
      </c>
      <c r="K5" s="63">
        <v>9.5435178200000012E-2</v>
      </c>
      <c r="L5" s="63">
        <v>0.92289801200000021</v>
      </c>
      <c r="M5" s="63">
        <v>-0.90492246300000001</v>
      </c>
      <c r="N5" s="63">
        <v>-0.21066885400000002</v>
      </c>
      <c r="O5" s="63">
        <v>-0.29097358200000006</v>
      </c>
      <c r="P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5.0076734853875191</v>
      </c>
    </row>
    <row r="6" spans="1:16" x14ac:dyDescent="0.2">
      <c r="A6" s="55" t="s">
        <v>5</v>
      </c>
      <c r="B6">
        <v>5</v>
      </c>
      <c r="D6" s="73">
        <v>5</v>
      </c>
      <c r="E6" s="75">
        <v>5</v>
      </c>
      <c r="F6" s="58">
        <v>0.34985477100000012</v>
      </c>
      <c r="G6" s="58">
        <v>3.15013067E-3</v>
      </c>
      <c r="H6" s="58">
        <v>1.4640719200000001</v>
      </c>
      <c r="I6" s="58">
        <v>0.78400042300000006</v>
      </c>
      <c r="J6" s="58">
        <v>0.97999480400000005</v>
      </c>
      <c r="K6" s="58">
        <v>-1.09531567</v>
      </c>
      <c r="L6" s="58">
        <v>-0.98790794399999993</v>
      </c>
      <c r="M6" s="58">
        <v>-6.627927380000001E-2</v>
      </c>
      <c r="N6" s="58">
        <v>3.6539201399999999E-2</v>
      </c>
      <c r="O6" s="58">
        <v>-0.16644042700000003</v>
      </c>
      <c r="P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6.0500703420472925</v>
      </c>
    </row>
    <row r="7" spans="1:16" x14ac:dyDescent="0.2">
      <c r="A7" s="60" t="s">
        <v>6</v>
      </c>
      <c r="B7">
        <v>5</v>
      </c>
      <c r="D7" s="73">
        <v>5</v>
      </c>
      <c r="E7" s="75">
        <v>5</v>
      </c>
      <c r="F7" s="63">
        <v>0.84666524600000015</v>
      </c>
      <c r="G7" s="63">
        <v>-0.27929739599999998</v>
      </c>
      <c r="H7" s="63">
        <v>1.0509727900000001</v>
      </c>
      <c r="I7" s="63">
        <v>-0.14802805200000002</v>
      </c>
      <c r="J7" s="63">
        <v>-0.14017721899999999</v>
      </c>
      <c r="K7" s="63">
        <v>-0.92786633200000002</v>
      </c>
      <c r="L7" s="63">
        <v>-6.6832640699999992E-3</v>
      </c>
      <c r="M7" s="63">
        <v>-0.85632352700000003</v>
      </c>
      <c r="N7" s="63">
        <v>-0.60620174300000007</v>
      </c>
      <c r="O7" s="63">
        <v>-0.42725514799999997</v>
      </c>
      <c r="P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4.0852529286887211</v>
      </c>
    </row>
    <row r="8" spans="1:16" x14ac:dyDescent="0.2">
      <c r="A8" s="55" t="s">
        <v>7</v>
      </c>
      <c r="B8">
        <v>5</v>
      </c>
      <c r="D8" s="73">
        <v>5</v>
      </c>
      <c r="E8" s="75">
        <v>5</v>
      </c>
      <c r="F8" s="58">
        <v>1.1660434100000001</v>
      </c>
      <c r="G8" s="58">
        <v>-0.49306639800000002</v>
      </c>
      <c r="H8" s="58">
        <v>0.92187931100000009</v>
      </c>
      <c r="I8" s="58">
        <v>0.5704105639999999</v>
      </c>
      <c r="J8" s="58">
        <v>0.23692878600000003</v>
      </c>
      <c r="K8" s="58">
        <v>-0.87204988600000022</v>
      </c>
      <c r="L8" s="58">
        <v>-6.6832640699999992E-3</v>
      </c>
      <c r="M8" s="58">
        <v>-5.2190713299999992E-3</v>
      </c>
      <c r="N8" s="58">
        <v>-0.5163079049999999</v>
      </c>
      <c r="O8" s="58">
        <v>-0.40845769100000007</v>
      </c>
      <c r="P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4.0280910770341336</v>
      </c>
    </row>
    <row r="9" spans="1:16" x14ac:dyDescent="0.2">
      <c r="A9" s="60" t="s">
        <v>8</v>
      </c>
      <c r="B9">
        <v>3</v>
      </c>
      <c r="D9" s="73">
        <v>3</v>
      </c>
      <c r="E9" s="75">
        <v>5</v>
      </c>
      <c r="F9" s="63">
        <v>0.27888184600000004</v>
      </c>
      <c r="G9" s="63">
        <v>-0.57820506500000002</v>
      </c>
      <c r="H9" s="63">
        <v>-0.36905547400000005</v>
      </c>
      <c r="I9" s="63">
        <v>-0.2839488710000001</v>
      </c>
      <c r="J9" s="63">
        <v>-0.4875605830000001</v>
      </c>
      <c r="K9" s="63">
        <v>-1.00228826</v>
      </c>
      <c r="L9" s="63">
        <v>0.56139418200000002</v>
      </c>
      <c r="M9" s="63">
        <v>-0.81644747600000012</v>
      </c>
      <c r="N9" s="63">
        <v>-0.12077501600000001</v>
      </c>
      <c r="O9" s="63">
        <v>-0.19698629600000003</v>
      </c>
      <c r="P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2.9063622770132969</v>
      </c>
    </row>
    <row r="10" spans="1:16" x14ac:dyDescent="0.2">
      <c r="A10" s="55" t="s">
        <v>9</v>
      </c>
      <c r="B10">
        <v>5</v>
      </c>
      <c r="D10" s="73">
        <v>5</v>
      </c>
      <c r="E10" s="75">
        <v>5</v>
      </c>
      <c r="F10" s="58">
        <v>0.63374647100000014</v>
      </c>
      <c r="G10" s="58">
        <v>-0.2819225050000001</v>
      </c>
      <c r="H10" s="58">
        <v>1.2058849600000001</v>
      </c>
      <c r="I10" s="58">
        <v>-0.36161791100000007</v>
      </c>
      <c r="J10" s="58">
        <v>-0.46898393200000005</v>
      </c>
      <c r="K10" s="58">
        <v>-0.90926085000000001</v>
      </c>
      <c r="L10" s="58">
        <v>-0.41983049800000005</v>
      </c>
      <c r="M10" s="58">
        <v>1.1474480200000001</v>
      </c>
      <c r="N10" s="58">
        <v>-0.12227324700000003</v>
      </c>
      <c r="O10" s="58">
        <v>0.43507820800000008</v>
      </c>
      <c r="P1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4.8098805593427443</v>
      </c>
    </row>
    <row r="11" spans="1:16" x14ac:dyDescent="0.2">
      <c r="A11" s="60" t="s">
        <v>10</v>
      </c>
      <c r="B11">
        <v>5</v>
      </c>
      <c r="C11">
        <v>5</v>
      </c>
      <c r="D11" s="73">
        <v>5</v>
      </c>
      <c r="E11" s="75">
        <v>5</v>
      </c>
      <c r="F11" s="63">
        <v>0.63374647100000014</v>
      </c>
      <c r="G11" s="63">
        <v>-2.0263002699999998E-2</v>
      </c>
      <c r="H11" s="63">
        <v>1.12842888</v>
      </c>
      <c r="I11" s="63">
        <v>0.14323084600000002</v>
      </c>
      <c r="J11" s="63">
        <v>0.64561509600000022</v>
      </c>
      <c r="K11" s="63">
        <v>-5.3408677700000011E-2</v>
      </c>
      <c r="L11" s="63">
        <v>-0.36818709400000005</v>
      </c>
      <c r="M11" s="63">
        <v>-8.3725046000000025E-2</v>
      </c>
      <c r="N11" s="63">
        <v>-0.31105030700000008</v>
      </c>
      <c r="O11" s="63">
        <v>-0.28862390000000004</v>
      </c>
      <c r="P1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2.4382109980943927</v>
      </c>
    </row>
    <row r="12" spans="1:16" x14ac:dyDescent="0.2">
      <c r="A12" s="55" t="s">
        <v>11</v>
      </c>
      <c r="B12">
        <v>6</v>
      </c>
      <c r="D12" s="73">
        <v>6</v>
      </c>
      <c r="E12" s="75">
        <v>7</v>
      </c>
      <c r="F12" s="58">
        <v>-0.99863080300000007</v>
      </c>
      <c r="G12" s="58">
        <v>2.9617897399999999</v>
      </c>
      <c r="H12" s="58">
        <v>-1.8149024300000001</v>
      </c>
      <c r="I12" s="58">
        <v>2.2014604000000002</v>
      </c>
      <c r="J12" s="58">
        <v>0.57130849400000006</v>
      </c>
      <c r="K12" s="58">
        <v>-0.49994024599999998</v>
      </c>
      <c r="L12" s="58">
        <v>1.69754907</v>
      </c>
      <c r="M12" s="58">
        <v>4.3462549499999996</v>
      </c>
      <c r="N12" s="58">
        <v>-0.30505738500000007</v>
      </c>
      <c r="O12" s="58">
        <v>-0.3591143650000001</v>
      </c>
      <c r="P1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40.47972238367187</v>
      </c>
    </row>
    <row r="13" spans="1:16" x14ac:dyDescent="0.2">
      <c r="A13" s="60" t="s">
        <v>12</v>
      </c>
      <c r="B13">
        <v>6</v>
      </c>
      <c r="D13" s="73">
        <v>6</v>
      </c>
      <c r="E13" s="75">
        <v>3</v>
      </c>
      <c r="F13" s="63">
        <v>-0.46633386600000004</v>
      </c>
      <c r="G13" s="63">
        <v>1.05439982</v>
      </c>
      <c r="H13" s="63">
        <v>-5.9231125400000008E-2</v>
      </c>
      <c r="I13" s="63">
        <v>1.9296187599999999</v>
      </c>
      <c r="J13" s="63">
        <v>0.36696533900000006</v>
      </c>
      <c r="K13" s="63">
        <v>0.46754481800000003</v>
      </c>
      <c r="L13" s="63">
        <v>-0.83297773100000005</v>
      </c>
      <c r="M13" s="63">
        <v>3.7443758100000002</v>
      </c>
      <c r="N13" s="63">
        <v>-0.400944146</v>
      </c>
      <c r="O13" s="63">
        <v>-0.37791182300000009</v>
      </c>
      <c r="P1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20.427200518882138</v>
      </c>
    </row>
    <row r="14" spans="1:16" x14ac:dyDescent="0.2">
      <c r="A14" s="55" t="s">
        <v>13</v>
      </c>
      <c r="B14">
        <v>2</v>
      </c>
      <c r="C14">
        <v>2</v>
      </c>
      <c r="D14" s="73">
        <v>2</v>
      </c>
      <c r="E14" s="75">
        <v>2</v>
      </c>
      <c r="F14" s="58">
        <v>0.24339538400000005</v>
      </c>
      <c r="G14" s="58">
        <v>-0.14917713400000002</v>
      </c>
      <c r="H14" s="58">
        <v>0.61205496300000006</v>
      </c>
      <c r="I14" s="58">
        <v>0.18206536600000001</v>
      </c>
      <c r="J14" s="58">
        <v>2.9676963999999999</v>
      </c>
      <c r="K14" s="58">
        <v>-0.33249090800000008</v>
      </c>
      <c r="L14" s="58">
        <v>-1.3494117700000001</v>
      </c>
      <c r="M14" s="58">
        <v>0.30257419400000007</v>
      </c>
      <c r="N14" s="58">
        <v>-0.58073182300000004</v>
      </c>
      <c r="O14" s="58">
        <v>-0.52829148100000001</v>
      </c>
      <c r="P1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11.935830938090778</v>
      </c>
    </row>
    <row r="15" spans="1:16" x14ac:dyDescent="0.2">
      <c r="A15" s="60" t="s">
        <v>14</v>
      </c>
      <c r="B15">
        <v>4</v>
      </c>
      <c r="D15" s="73">
        <v>4</v>
      </c>
      <c r="E15" s="75">
        <v>4</v>
      </c>
      <c r="F15" s="63">
        <v>0.66923293400000006</v>
      </c>
      <c r="G15" s="63">
        <v>-0.40480598000000007</v>
      </c>
      <c r="H15" s="63">
        <v>-0.6788798220000003</v>
      </c>
      <c r="I15" s="63">
        <v>-0.63345954900000001</v>
      </c>
      <c r="J15" s="63">
        <v>-1.3420865000000002</v>
      </c>
      <c r="K15" s="63">
        <v>2.4211204300000002</v>
      </c>
      <c r="L15" s="63">
        <v>-0.36818709400000005</v>
      </c>
      <c r="M15" s="63">
        <v>-0.64074362800000018</v>
      </c>
      <c r="N15" s="63">
        <v>-0.37996891700000013</v>
      </c>
      <c r="O15" s="63">
        <v>-0.49774561299999998</v>
      </c>
      <c r="P1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10.075150933327008</v>
      </c>
    </row>
    <row r="16" spans="1:16" x14ac:dyDescent="0.2">
      <c r="A16" s="55" t="s">
        <v>15</v>
      </c>
      <c r="B16">
        <v>4</v>
      </c>
      <c r="D16" s="73">
        <v>4</v>
      </c>
      <c r="E16" s="75">
        <v>6</v>
      </c>
      <c r="F16" s="58">
        <v>3.0476608999999998E-2</v>
      </c>
      <c r="G16" s="58">
        <v>-0.46525443399999999</v>
      </c>
      <c r="H16" s="58">
        <v>-1.27270982</v>
      </c>
      <c r="I16" s="58">
        <v>0.49274152499999996</v>
      </c>
      <c r="J16" s="58">
        <v>-1.1005900500000001</v>
      </c>
      <c r="K16" s="58">
        <v>0.48615030000000004</v>
      </c>
      <c r="L16" s="58">
        <v>-0.88462113600000014</v>
      </c>
      <c r="M16" s="58">
        <v>-1.1479171500000001</v>
      </c>
      <c r="N16" s="58">
        <v>-0.25711400400000001</v>
      </c>
      <c r="O16" s="58">
        <v>-0.27452580700000007</v>
      </c>
      <c r="P1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5.7693559491662709</v>
      </c>
    </row>
    <row r="17" spans="1:16" x14ac:dyDescent="0.2">
      <c r="A17" s="60" t="s">
        <v>16</v>
      </c>
      <c r="B17">
        <v>5</v>
      </c>
      <c r="D17" s="73">
        <v>5</v>
      </c>
      <c r="E17" s="75">
        <v>5</v>
      </c>
      <c r="F17" s="63">
        <v>1.2370163300000001</v>
      </c>
      <c r="G17" s="63">
        <v>-0.46213268200000002</v>
      </c>
      <c r="H17" s="63">
        <v>0.22477452699999997</v>
      </c>
      <c r="I17" s="63">
        <v>0.25973440599999997</v>
      </c>
      <c r="J17" s="63">
        <v>1.4008979899999999E-2</v>
      </c>
      <c r="K17" s="63">
        <v>-0.68599506600000015</v>
      </c>
      <c r="L17" s="63">
        <v>0.30317716100000008</v>
      </c>
      <c r="M17" s="63">
        <v>0.71628822000000003</v>
      </c>
      <c r="N17" s="63">
        <v>-0.61818758899999993</v>
      </c>
      <c r="O17" s="63">
        <v>-0.49539593100000001</v>
      </c>
      <c r="P1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3.5651052762422508</v>
      </c>
    </row>
    <row r="18" spans="1:16" x14ac:dyDescent="0.2">
      <c r="A18" s="55" t="s">
        <v>17</v>
      </c>
      <c r="B18">
        <v>3</v>
      </c>
      <c r="C18">
        <v>3</v>
      </c>
      <c r="D18" s="73">
        <v>3</v>
      </c>
      <c r="E18" s="75">
        <v>3</v>
      </c>
      <c r="F18" s="58">
        <v>0.31436830900000012</v>
      </c>
      <c r="G18" s="58">
        <v>-0.4258068510000001</v>
      </c>
      <c r="H18" s="58">
        <v>-0.3174180820000001</v>
      </c>
      <c r="I18" s="58">
        <v>-0.32278339100000009</v>
      </c>
      <c r="J18" s="58">
        <v>-0.39467732999999999</v>
      </c>
      <c r="K18" s="58">
        <v>-0.51854572799999998</v>
      </c>
      <c r="L18" s="58">
        <v>9.660354430000001E-2</v>
      </c>
      <c r="M18" s="58">
        <v>0.17796153600000003</v>
      </c>
      <c r="N18" s="58">
        <v>0.61635445900000008</v>
      </c>
      <c r="O18" s="58">
        <v>0.97785478799999992</v>
      </c>
      <c r="P1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2.2868374895550319</v>
      </c>
    </row>
    <row r="19" spans="1:16" x14ac:dyDescent="0.2">
      <c r="A19" s="60" t="s">
        <v>18</v>
      </c>
      <c r="B19">
        <v>1</v>
      </c>
      <c r="D19" s="73">
        <v>1</v>
      </c>
      <c r="E19" s="75">
        <v>1</v>
      </c>
      <c r="F19" s="63">
        <v>-1.4244683500000002</v>
      </c>
      <c r="G19" s="63">
        <v>-0.7686318820000001</v>
      </c>
      <c r="H19" s="63">
        <v>-1.4534406900000001</v>
      </c>
      <c r="I19" s="63">
        <v>-0.24511435100000004</v>
      </c>
      <c r="J19" s="63">
        <v>-0.26464077700000005</v>
      </c>
      <c r="K19" s="63">
        <v>0.22567355199999997</v>
      </c>
      <c r="L19" s="63">
        <v>0.56139418200000002</v>
      </c>
      <c r="M19" s="63">
        <v>-1.1092872200000001</v>
      </c>
      <c r="N19" s="63">
        <v>-0.76801065300000004</v>
      </c>
      <c r="O19" s="63">
        <v>-0.52829148100000001</v>
      </c>
      <c r="P1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7.328053044804208</v>
      </c>
    </row>
    <row r="20" spans="1:16" x14ac:dyDescent="0.2">
      <c r="A20" s="55" t="s">
        <v>19</v>
      </c>
      <c r="B20">
        <v>2</v>
      </c>
      <c r="C20">
        <v>2</v>
      </c>
      <c r="D20" s="73">
        <v>2</v>
      </c>
      <c r="E20" s="75">
        <v>2</v>
      </c>
      <c r="F20" s="58">
        <v>-0.18244216600000002</v>
      </c>
      <c r="G20" s="58">
        <v>-0.24141068900000004</v>
      </c>
      <c r="H20" s="58">
        <v>0.63787365900000015</v>
      </c>
      <c r="I20" s="58">
        <v>0.76458316299999984</v>
      </c>
      <c r="J20" s="58">
        <v>2.2617836900000001</v>
      </c>
      <c r="K20" s="58">
        <v>-0.68599506600000015</v>
      </c>
      <c r="L20" s="58">
        <v>-0.57476071000000006</v>
      </c>
      <c r="M20" s="58">
        <v>2.40977424</v>
      </c>
      <c r="N20" s="58">
        <v>-0.58372828399999999</v>
      </c>
      <c r="O20" s="58">
        <v>-0.48129783799999998</v>
      </c>
      <c r="P2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13.379037252857845</v>
      </c>
    </row>
    <row r="21" spans="1:16" x14ac:dyDescent="0.2">
      <c r="A21" s="60" t="s">
        <v>20</v>
      </c>
      <c r="B21">
        <v>5</v>
      </c>
      <c r="C21">
        <v>5</v>
      </c>
      <c r="D21" s="73">
        <v>5</v>
      </c>
      <c r="E21" s="75">
        <v>5</v>
      </c>
      <c r="F21" s="63">
        <v>0.81117878399999999</v>
      </c>
      <c r="G21" s="63">
        <v>-6.4818904899999988E-2</v>
      </c>
      <c r="H21" s="63">
        <v>1.18006627</v>
      </c>
      <c r="I21" s="63">
        <v>0.76458316299999984</v>
      </c>
      <c r="J21" s="63">
        <v>-0.3389473790000001</v>
      </c>
      <c r="K21" s="63">
        <v>0.13264614200000002</v>
      </c>
      <c r="L21" s="63">
        <v>0.35482056500000014</v>
      </c>
      <c r="M21" s="63">
        <v>0.25148300500000004</v>
      </c>
      <c r="N21" s="63">
        <v>-0.400944146</v>
      </c>
      <c r="O21" s="63">
        <v>-0.47189910900000004</v>
      </c>
      <c r="P2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3.3444229611505838</v>
      </c>
    </row>
    <row r="22" spans="1:16" x14ac:dyDescent="0.2">
      <c r="A22" s="55" t="s">
        <v>21</v>
      </c>
      <c r="B22">
        <v>6</v>
      </c>
      <c r="C22">
        <v>6</v>
      </c>
      <c r="D22" s="73">
        <v>6</v>
      </c>
      <c r="E22" s="75">
        <v>6</v>
      </c>
      <c r="F22" s="58">
        <v>-0.46633386600000004</v>
      </c>
      <c r="G22" s="58">
        <v>1.44497345</v>
      </c>
      <c r="H22" s="58">
        <v>-0.136687213</v>
      </c>
      <c r="I22" s="58">
        <v>1.4636045200000001</v>
      </c>
      <c r="J22" s="58">
        <v>-1.0634367499999999</v>
      </c>
      <c r="K22" s="58">
        <v>0.76523252999999991</v>
      </c>
      <c r="L22" s="58">
        <v>0.716324395</v>
      </c>
      <c r="M22" s="58">
        <v>1.31318285</v>
      </c>
      <c r="N22" s="58">
        <v>6.2009122300000004E-2</v>
      </c>
      <c r="O22" s="58">
        <v>-0.44605260500000005</v>
      </c>
      <c r="P2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8.6230935717670043</v>
      </c>
    </row>
    <row r="23" spans="1:16" x14ac:dyDescent="0.2">
      <c r="A23" s="60" t="s">
        <v>22</v>
      </c>
      <c r="B23">
        <v>1</v>
      </c>
      <c r="D23" s="73">
        <v>1</v>
      </c>
      <c r="E23" s="75">
        <v>5</v>
      </c>
      <c r="F23" s="63">
        <v>-1.1405766500000001</v>
      </c>
      <c r="G23" s="63">
        <v>-0.95685928400000009</v>
      </c>
      <c r="H23" s="63">
        <v>-1.2468911300000001</v>
      </c>
      <c r="I23" s="63">
        <v>-2.2062575999999998</v>
      </c>
      <c r="J23" s="63">
        <v>-0.4875605830000001</v>
      </c>
      <c r="K23" s="63">
        <v>0.20706807000000002</v>
      </c>
      <c r="L23" s="63">
        <v>1.6459056700000003</v>
      </c>
      <c r="M23" s="63">
        <v>-0.98467456499999995</v>
      </c>
      <c r="N23" s="63">
        <v>-0.64515574000000009</v>
      </c>
      <c r="O23" s="63">
        <v>-0.50009529500000005</v>
      </c>
      <c r="P2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13.264308087463149</v>
      </c>
    </row>
    <row r="24" spans="1:16" x14ac:dyDescent="0.2">
      <c r="A24" s="55" t="s">
        <v>23</v>
      </c>
      <c r="B24">
        <v>4</v>
      </c>
      <c r="D24" s="73">
        <v>3</v>
      </c>
      <c r="E24" s="75">
        <v>4</v>
      </c>
      <c r="F24" s="58">
        <v>0.66923293400000006</v>
      </c>
      <c r="G24" s="58">
        <v>-0.52655427399999999</v>
      </c>
      <c r="H24" s="58">
        <v>-0.26578069100000007</v>
      </c>
      <c r="I24" s="58">
        <v>-0.55579051000000013</v>
      </c>
      <c r="J24" s="58">
        <v>-0.30179407800000002</v>
      </c>
      <c r="K24" s="58">
        <v>0.74662704800000013</v>
      </c>
      <c r="L24" s="58">
        <v>-1.1944815600000001</v>
      </c>
      <c r="M24" s="58">
        <v>-0.80772459000000008</v>
      </c>
      <c r="N24" s="58">
        <v>0.129429501</v>
      </c>
      <c r="O24" s="58">
        <v>3.6001000900000002</v>
      </c>
      <c r="P2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16.809884068641161</v>
      </c>
    </row>
    <row r="25" spans="1:16" x14ac:dyDescent="0.2">
      <c r="A25" s="60" t="s">
        <v>24</v>
      </c>
      <c r="B25">
        <v>5</v>
      </c>
      <c r="C25">
        <v>5</v>
      </c>
      <c r="D25" s="73">
        <v>5</v>
      </c>
      <c r="E25" s="75">
        <v>5</v>
      </c>
      <c r="F25" s="63">
        <v>0.70471939600000011</v>
      </c>
      <c r="G25" s="63">
        <v>-0.61751074899999991</v>
      </c>
      <c r="H25" s="63">
        <v>0.22477452699999997</v>
      </c>
      <c r="I25" s="63">
        <v>-8.9776272200000021E-2</v>
      </c>
      <c r="J25" s="63">
        <v>-0.54329053400000005</v>
      </c>
      <c r="K25" s="63">
        <v>-0.59296765600000001</v>
      </c>
      <c r="L25" s="63">
        <v>-0.52311730599999995</v>
      </c>
      <c r="M25" s="63">
        <v>0.23403723200000004</v>
      </c>
      <c r="N25" s="63">
        <v>-0.24213169800000001</v>
      </c>
      <c r="O25" s="63">
        <v>-0.32621881500000011</v>
      </c>
      <c r="P2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2.0767791807543334</v>
      </c>
    </row>
    <row r="26" spans="1:16" x14ac:dyDescent="0.2">
      <c r="A26" s="55" t="s">
        <v>25</v>
      </c>
      <c r="B26">
        <v>5</v>
      </c>
      <c r="C26">
        <v>5</v>
      </c>
      <c r="D26" s="73">
        <v>5</v>
      </c>
      <c r="E26" s="75">
        <v>5</v>
      </c>
      <c r="F26" s="58">
        <v>0.84666524600000015</v>
      </c>
      <c r="G26" s="58">
        <v>-0.498245667</v>
      </c>
      <c r="H26" s="58">
        <v>0.50878017999999992</v>
      </c>
      <c r="I26" s="58">
        <v>-0.32278339100000009</v>
      </c>
      <c r="J26" s="58">
        <v>-0.22748747600000002</v>
      </c>
      <c r="K26" s="58">
        <v>-0.36970187200000004</v>
      </c>
      <c r="L26" s="58">
        <v>-0.16161347700000001</v>
      </c>
      <c r="M26" s="58">
        <v>3.7149232499999997E-2</v>
      </c>
      <c r="N26" s="58">
        <v>-0.30206092300000009</v>
      </c>
      <c r="O26" s="58">
        <v>-0.43195451200000007</v>
      </c>
      <c r="P2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1.8218916812294683</v>
      </c>
    </row>
    <row r="27" spans="1:16" x14ac:dyDescent="0.2">
      <c r="A27" s="60" t="s">
        <v>26</v>
      </c>
      <c r="B27">
        <v>3</v>
      </c>
      <c r="C27">
        <v>3</v>
      </c>
      <c r="D27" s="73">
        <v>3</v>
      </c>
      <c r="E27" s="75">
        <v>3</v>
      </c>
      <c r="F27" s="63">
        <v>-5.0098535299999995E-3</v>
      </c>
      <c r="G27" s="63">
        <v>0.23877139100000003</v>
      </c>
      <c r="H27" s="63">
        <v>0.19895583200000003</v>
      </c>
      <c r="I27" s="63">
        <v>0.10439632700000001</v>
      </c>
      <c r="J27" s="63">
        <v>1.0543014100000001</v>
      </c>
      <c r="K27" s="63">
        <v>-0.25806898000000006</v>
      </c>
      <c r="L27" s="63">
        <v>4.4960140099999997E-2</v>
      </c>
      <c r="M27" s="63">
        <v>-0.13980074200000001</v>
      </c>
      <c r="N27" s="63">
        <v>-0.502823829</v>
      </c>
      <c r="O27" s="63">
        <v>0.47972216900000009</v>
      </c>
      <c r="P2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1.7902007767864467</v>
      </c>
    </row>
    <row r="28" spans="1:16" x14ac:dyDescent="0.2">
      <c r="A28" s="55" t="s">
        <v>27</v>
      </c>
      <c r="B28">
        <v>7</v>
      </c>
      <c r="D28" s="73">
        <v>3</v>
      </c>
      <c r="E28" s="75">
        <v>7</v>
      </c>
      <c r="F28" s="58">
        <v>-4.0496315999999997E-2</v>
      </c>
      <c r="G28" s="58">
        <v>-4.0341538200000006E-2</v>
      </c>
      <c r="H28" s="58">
        <v>-0.26578069100000007</v>
      </c>
      <c r="I28" s="58">
        <v>0.35682070500000013</v>
      </c>
      <c r="J28" s="58">
        <v>-0.32037072900000013</v>
      </c>
      <c r="K28" s="58">
        <v>9.5435178200000012E-2</v>
      </c>
      <c r="L28" s="58">
        <v>-0.78133432699999994</v>
      </c>
      <c r="M28" s="58">
        <v>0.187930549</v>
      </c>
      <c r="N28" s="58">
        <v>1.2710812499999999</v>
      </c>
      <c r="O28" s="58">
        <v>5.1790865000000004</v>
      </c>
      <c r="P2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29.397358799046774</v>
      </c>
    </row>
    <row r="29" spans="1:16" x14ac:dyDescent="0.2">
      <c r="A29" s="60" t="s">
        <v>28</v>
      </c>
      <c r="B29">
        <v>4</v>
      </c>
      <c r="D29" s="73">
        <v>4</v>
      </c>
      <c r="E29" s="75">
        <v>4</v>
      </c>
      <c r="F29" s="63">
        <v>1.02409756</v>
      </c>
      <c r="G29" s="63">
        <v>-0.78069319300000006</v>
      </c>
      <c r="H29" s="63">
        <v>-8.5049821099999992E-2</v>
      </c>
      <c r="I29" s="63">
        <v>-1.77907788</v>
      </c>
      <c r="J29" s="63">
        <v>-0.69190373800000005</v>
      </c>
      <c r="K29" s="63">
        <v>1.24897506</v>
      </c>
      <c r="L29" s="63">
        <v>0.7679677989999999</v>
      </c>
      <c r="M29" s="63">
        <v>-0.73544924800000011</v>
      </c>
      <c r="N29" s="63">
        <v>-0.50582029100000003</v>
      </c>
      <c r="O29" s="63">
        <v>-0.42960483000000005</v>
      </c>
      <c r="P2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8.4403533473571937</v>
      </c>
    </row>
    <row r="30" spans="1:16" x14ac:dyDescent="0.2">
      <c r="A30" s="55" t="s">
        <v>29</v>
      </c>
      <c r="B30">
        <v>5</v>
      </c>
      <c r="D30" s="73">
        <v>5</v>
      </c>
      <c r="E30" s="75">
        <v>5</v>
      </c>
      <c r="F30" s="58">
        <v>0.95312463400000014</v>
      </c>
      <c r="G30" s="58">
        <v>-0.22409916000000002</v>
      </c>
      <c r="H30" s="58">
        <v>1.18006627</v>
      </c>
      <c r="I30" s="58">
        <v>0.29856892600000007</v>
      </c>
      <c r="J30" s="58">
        <v>0.58988514499999989</v>
      </c>
      <c r="K30" s="58">
        <v>-0.55575669200000011</v>
      </c>
      <c r="L30" s="58">
        <v>-0.21325688100000004</v>
      </c>
      <c r="M30" s="58">
        <v>-0.4750087930000001</v>
      </c>
      <c r="N30" s="58">
        <v>-0.42491583600000005</v>
      </c>
      <c r="O30" s="58">
        <v>-0.39905896200000007</v>
      </c>
      <c r="P3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3.7081101636946903</v>
      </c>
    </row>
    <row r="31" spans="1:16" x14ac:dyDescent="0.2">
      <c r="A31" s="60" t="s">
        <v>30</v>
      </c>
      <c r="B31">
        <v>2</v>
      </c>
      <c r="D31" s="73">
        <v>2</v>
      </c>
      <c r="E31" s="75">
        <v>2</v>
      </c>
      <c r="F31" s="63">
        <v>6.5963071500000012E-2</v>
      </c>
      <c r="G31" s="63">
        <v>-1.1351822200000001E-4</v>
      </c>
      <c r="H31" s="63">
        <v>0.84442322400000003</v>
      </c>
      <c r="I31" s="63">
        <v>0.51215878399999992</v>
      </c>
      <c r="J31" s="63">
        <v>3.6550324700000001</v>
      </c>
      <c r="K31" s="63">
        <v>-0.36970187200000004</v>
      </c>
      <c r="L31" s="63">
        <v>-0.10997007200000002</v>
      </c>
      <c r="M31" s="63">
        <v>-0.51114646399999997</v>
      </c>
      <c r="N31" s="63">
        <v>0.44106147400000001</v>
      </c>
      <c r="O31" s="63">
        <v>-7.9502187200000018E-2</v>
      </c>
      <c r="P3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14.949870115806471</v>
      </c>
    </row>
    <row r="32" spans="1:16" x14ac:dyDescent="0.2">
      <c r="A32" s="55" t="s">
        <v>31</v>
      </c>
      <c r="B32">
        <v>5</v>
      </c>
      <c r="D32" s="73">
        <v>5</v>
      </c>
      <c r="E32" s="75">
        <v>5</v>
      </c>
      <c r="F32" s="58">
        <v>0.70471939600000011</v>
      </c>
      <c r="G32" s="58">
        <v>1.2160639499999999E-2</v>
      </c>
      <c r="H32" s="58">
        <v>1.4898906200000002</v>
      </c>
      <c r="I32" s="58">
        <v>0.55099330400000002</v>
      </c>
      <c r="J32" s="58">
        <v>0.162622184</v>
      </c>
      <c r="K32" s="58">
        <v>-0.31388542600000008</v>
      </c>
      <c r="L32" s="58">
        <v>-0.98790794399999993</v>
      </c>
      <c r="M32" s="58">
        <v>-0.54479188100000009</v>
      </c>
      <c r="N32" s="58">
        <v>0.42607916800000006</v>
      </c>
      <c r="O32" s="58">
        <v>0.19306094400000001</v>
      </c>
      <c r="P3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4.6366913077341163</v>
      </c>
    </row>
    <row r="33" spans="1:16" x14ac:dyDescent="0.2">
      <c r="A33" s="60" t="s">
        <v>32</v>
      </c>
      <c r="B33">
        <v>6</v>
      </c>
      <c r="D33" s="73">
        <v>6</v>
      </c>
      <c r="E33" s="75">
        <v>6</v>
      </c>
      <c r="F33" s="63">
        <v>-0.25341509100000004</v>
      </c>
      <c r="G33" s="63">
        <v>2.3448182100000001</v>
      </c>
      <c r="H33" s="63">
        <v>0.7153297460000001</v>
      </c>
      <c r="I33" s="63">
        <v>1.58010808</v>
      </c>
      <c r="J33" s="63">
        <v>-1.1191667000000001</v>
      </c>
      <c r="K33" s="63">
        <v>2.0117998199999998</v>
      </c>
      <c r="L33" s="63">
        <v>2.1106963099999998</v>
      </c>
      <c r="M33" s="63">
        <v>1.0053895900000001</v>
      </c>
      <c r="N33" s="63">
        <v>1.9273062699999999</v>
      </c>
      <c r="O33" s="63">
        <v>-0.39435959800000003</v>
      </c>
      <c r="P3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23.206578546403126</v>
      </c>
    </row>
    <row r="34" spans="1:16" x14ac:dyDescent="0.2">
      <c r="A34" s="55" t="s">
        <v>33</v>
      </c>
      <c r="B34">
        <v>2</v>
      </c>
      <c r="D34" s="73">
        <v>2</v>
      </c>
      <c r="E34" s="75">
        <v>3</v>
      </c>
      <c r="F34" s="58">
        <v>-0.11146924100000001</v>
      </c>
      <c r="G34" s="58">
        <v>1.05667018</v>
      </c>
      <c r="H34" s="58">
        <v>1.8255336600000001</v>
      </c>
      <c r="I34" s="58">
        <v>1.5024390400000001</v>
      </c>
      <c r="J34" s="58">
        <v>2.5404334400000002</v>
      </c>
      <c r="K34" s="58">
        <v>-0.36970187200000004</v>
      </c>
      <c r="L34" s="58">
        <v>-0.88462113600000014</v>
      </c>
      <c r="M34" s="58">
        <v>0.62781323200000017</v>
      </c>
      <c r="N34" s="58">
        <v>1.1069280499999999E-2</v>
      </c>
      <c r="O34" s="58">
        <v>-9.1250598099999983E-2</v>
      </c>
      <c r="P3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14.494508217803363</v>
      </c>
    </row>
    <row r="35" spans="1:16" x14ac:dyDescent="0.2">
      <c r="A35" s="60" t="s">
        <v>34</v>
      </c>
      <c r="B35">
        <v>7</v>
      </c>
      <c r="D35" s="73">
        <v>7</v>
      </c>
      <c r="E35" s="75">
        <v>3</v>
      </c>
      <c r="F35" s="63">
        <v>-0.32438801600000011</v>
      </c>
      <c r="G35" s="63">
        <v>0.84637767500000005</v>
      </c>
      <c r="H35" s="63">
        <v>-0.23996199500000004</v>
      </c>
      <c r="I35" s="63">
        <v>0.90050398199999993</v>
      </c>
      <c r="J35" s="63">
        <v>-1.3420865000000002</v>
      </c>
      <c r="K35" s="63">
        <v>1.2303695800000001</v>
      </c>
      <c r="L35" s="63">
        <v>-0.67804751900000015</v>
      </c>
      <c r="M35" s="63">
        <v>-0.25070600799999998</v>
      </c>
      <c r="N35" s="63">
        <v>4.6705665700000001</v>
      </c>
      <c r="O35" s="63">
        <v>7.436052979999999E-3</v>
      </c>
      <c r="P3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27.341926732283802</v>
      </c>
    </row>
    <row r="36" spans="1:16" x14ac:dyDescent="0.2">
      <c r="A36" s="55" t="s">
        <v>35</v>
      </c>
      <c r="B36">
        <v>6</v>
      </c>
      <c r="D36" s="73">
        <v>7</v>
      </c>
      <c r="E36" s="75">
        <v>7</v>
      </c>
      <c r="F36" s="58">
        <v>-1.3180089700000002</v>
      </c>
      <c r="G36" s="58">
        <v>3.4575805800000001</v>
      </c>
      <c r="H36" s="58">
        <v>-0.3174180820000001</v>
      </c>
      <c r="I36" s="58">
        <v>0.33740344500000008</v>
      </c>
      <c r="J36" s="58">
        <v>0.19977548500000003</v>
      </c>
      <c r="K36" s="58">
        <v>-0.81623343999999998</v>
      </c>
      <c r="L36" s="58">
        <v>3.96985886</v>
      </c>
      <c r="M36" s="58">
        <v>2.4687966600000003E-2</v>
      </c>
      <c r="N36" s="58">
        <v>1.0733147999999999</v>
      </c>
      <c r="O36" s="58">
        <v>-0.37791182300000009</v>
      </c>
      <c r="P3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31.667964576741834</v>
      </c>
    </row>
    <row r="37" spans="1:16" x14ac:dyDescent="0.2">
      <c r="A37" s="60" t="s">
        <v>106</v>
      </c>
      <c r="B37">
        <v>3</v>
      </c>
      <c r="D37" s="73">
        <v>5</v>
      </c>
      <c r="E37" s="75">
        <v>3</v>
      </c>
      <c r="F37" s="63">
        <v>0.81117878399999999</v>
      </c>
      <c r="G37" s="63">
        <v>0.10709025300000002</v>
      </c>
      <c r="H37" s="63">
        <v>0.35386800600000007</v>
      </c>
      <c r="I37" s="63">
        <v>1.01700754</v>
      </c>
      <c r="J37" s="63">
        <v>0.23692878600000003</v>
      </c>
      <c r="K37" s="63">
        <v>-0.29527994400000002</v>
      </c>
      <c r="L37" s="63">
        <v>0.66468099100000011</v>
      </c>
      <c r="M37" s="63">
        <v>0.50569282700000007</v>
      </c>
      <c r="N37" s="63">
        <v>-0.15073962900000001</v>
      </c>
      <c r="O37" s="63">
        <v>-0.15469201700000001</v>
      </c>
      <c r="P3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2.7165098488142747</v>
      </c>
    </row>
    <row r="38" spans="1:16" x14ac:dyDescent="0.2">
      <c r="A38" s="55" t="s">
        <v>37</v>
      </c>
      <c r="B38">
        <v>5</v>
      </c>
      <c r="D38" s="73">
        <v>5</v>
      </c>
      <c r="E38" s="75">
        <v>5</v>
      </c>
      <c r="F38" s="58">
        <v>1.44993511</v>
      </c>
      <c r="G38" s="58">
        <v>-0.44730436500000009</v>
      </c>
      <c r="H38" s="58">
        <v>1.5931654</v>
      </c>
      <c r="I38" s="58">
        <v>0.18206536600000001</v>
      </c>
      <c r="J38" s="58">
        <v>0.12546888300000003</v>
      </c>
      <c r="K38" s="58">
        <v>0.44893933599999997</v>
      </c>
      <c r="L38" s="58">
        <v>0.7679677989999999</v>
      </c>
      <c r="M38" s="58">
        <v>-9.3694058600000005E-2</v>
      </c>
      <c r="N38" s="58">
        <v>-0.3155449990000001</v>
      </c>
      <c r="O38" s="58">
        <v>-0.39200991600000001</v>
      </c>
      <c r="P3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5.942799312045457</v>
      </c>
    </row>
    <row r="39" spans="1:16" x14ac:dyDescent="0.2">
      <c r="A39" s="60" t="s">
        <v>107</v>
      </c>
      <c r="B39">
        <v>3</v>
      </c>
      <c r="D39" s="73">
        <v>3</v>
      </c>
      <c r="E39" s="75">
        <v>3</v>
      </c>
      <c r="F39" s="63">
        <v>0.13693599600000003</v>
      </c>
      <c r="G39" s="63">
        <v>-0.12576400000000001</v>
      </c>
      <c r="H39" s="63">
        <v>-0.162505908</v>
      </c>
      <c r="I39" s="63">
        <v>4.6144547000000001E-2</v>
      </c>
      <c r="J39" s="63">
        <v>0.55273184400000008</v>
      </c>
      <c r="K39" s="63">
        <v>-0.83483892200000009</v>
      </c>
      <c r="L39" s="63">
        <v>0.25153375699999997</v>
      </c>
      <c r="M39" s="63">
        <v>1.90633911</v>
      </c>
      <c r="N39" s="63">
        <v>-0.61968581900000019</v>
      </c>
      <c r="O39" s="63">
        <v>-0.21578375300000002</v>
      </c>
      <c r="P3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5.1935452325272422</v>
      </c>
    </row>
    <row r="40" spans="1:16" x14ac:dyDescent="0.2">
      <c r="A40" s="55" t="s">
        <v>39</v>
      </c>
      <c r="B40">
        <v>4</v>
      </c>
      <c r="C40">
        <v>4</v>
      </c>
      <c r="D40" s="73">
        <v>4</v>
      </c>
      <c r="E40" s="75">
        <v>4</v>
      </c>
      <c r="F40" s="58">
        <v>0.10144953399999999</v>
      </c>
      <c r="G40" s="58">
        <v>-0.37883868700000012</v>
      </c>
      <c r="H40" s="58">
        <v>-0.26578069100000007</v>
      </c>
      <c r="I40" s="58">
        <v>0.22089988600000002</v>
      </c>
      <c r="J40" s="58">
        <v>-1.3049332</v>
      </c>
      <c r="K40" s="58">
        <v>0.39312289000000006</v>
      </c>
      <c r="L40" s="58">
        <v>0.7679677989999999</v>
      </c>
      <c r="M40" s="58">
        <v>-0.15475426100000003</v>
      </c>
      <c r="N40" s="58">
        <v>-0.14474670600000003</v>
      </c>
      <c r="O40" s="58">
        <v>-0.18053851999999998</v>
      </c>
      <c r="P4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2.797912345417028</v>
      </c>
    </row>
    <row r="41" spans="1:16" x14ac:dyDescent="0.2">
      <c r="A41" s="60" t="s">
        <v>40</v>
      </c>
      <c r="B41">
        <v>4</v>
      </c>
      <c r="C41">
        <v>4</v>
      </c>
      <c r="D41" s="73">
        <v>4</v>
      </c>
      <c r="E41" s="75">
        <v>4</v>
      </c>
      <c r="F41" s="63">
        <v>0.24339538400000005</v>
      </c>
      <c r="G41" s="63">
        <v>-0.55514667600000012</v>
      </c>
      <c r="H41" s="63">
        <v>0.14731844000000005</v>
      </c>
      <c r="I41" s="63">
        <v>-0.53637325000000002</v>
      </c>
      <c r="J41" s="63">
        <v>-0.15318087399999999</v>
      </c>
      <c r="K41" s="63">
        <v>0.83965445800000016</v>
      </c>
      <c r="L41" s="63">
        <v>0.14824694900000004</v>
      </c>
      <c r="M41" s="63">
        <v>-0.59463694499999986</v>
      </c>
      <c r="N41" s="63">
        <v>-0.33951668900000015</v>
      </c>
      <c r="O41" s="63">
        <v>0.52671581200000017</v>
      </c>
      <c r="P4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2.1735835033936892</v>
      </c>
    </row>
    <row r="42" spans="1:16" x14ac:dyDescent="0.2">
      <c r="A42" s="55" t="s">
        <v>41</v>
      </c>
      <c r="B42">
        <v>5</v>
      </c>
      <c r="D42" s="73">
        <v>5</v>
      </c>
      <c r="E42" s="75">
        <v>5</v>
      </c>
      <c r="F42" s="58">
        <v>1.05958402</v>
      </c>
      <c r="G42" s="58">
        <v>-0.44297648200000006</v>
      </c>
      <c r="H42" s="58">
        <v>0.79278583300000016</v>
      </c>
      <c r="I42" s="58">
        <v>-1.09947379</v>
      </c>
      <c r="J42" s="58">
        <v>-0.30179407800000002</v>
      </c>
      <c r="K42" s="58">
        <v>-0.83483892200000009</v>
      </c>
      <c r="L42" s="58">
        <v>-6.6832640699999992E-3</v>
      </c>
      <c r="M42" s="58">
        <v>-0.56223765300000006</v>
      </c>
      <c r="N42" s="58">
        <v>-0.63616635600000004</v>
      </c>
      <c r="O42" s="58">
        <v>-0.47424879100000006</v>
      </c>
      <c r="P4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4.8901095342307013</v>
      </c>
    </row>
    <row r="43" spans="1:16" x14ac:dyDescent="0.2">
      <c r="A43" s="60" t="s">
        <v>42</v>
      </c>
      <c r="B43">
        <v>5</v>
      </c>
      <c r="D43" s="73">
        <v>5</v>
      </c>
      <c r="E43" s="75">
        <v>5</v>
      </c>
      <c r="F43" s="63">
        <v>0.59826000899999987</v>
      </c>
      <c r="G43" s="63">
        <v>-0.66256329300000005</v>
      </c>
      <c r="H43" s="63">
        <v>1.0509727900000001</v>
      </c>
      <c r="I43" s="63">
        <v>-0.34220065100000002</v>
      </c>
      <c r="J43" s="63">
        <v>-0.76621033999999988</v>
      </c>
      <c r="K43" s="63">
        <v>-0.68599506600000015</v>
      </c>
      <c r="L43" s="63">
        <v>-1.0911947500000001</v>
      </c>
      <c r="M43" s="63">
        <v>-0.51363871700000008</v>
      </c>
      <c r="N43" s="63">
        <v>-0.66762920000000026</v>
      </c>
      <c r="O43" s="63">
        <v>-0.46954942700000002</v>
      </c>
      <c r="P4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5.1969538888112305</v>
      </c>
    </row>
    <row r="44" spans="1:16" x14ac:dyDescent="0.2">
      <c r="A44" s="55" t="s">
        <v>43</v>
      </c>
      <c r="B44">
        <v>3</v>
      </c>
      <c r="C44">
        <v>3</v>
      </c>
      <c r="D44" s="73">
        <v>3</v>
      </c>
      <c r="E44" s="75">
        <v>3</v>
      </c>
      <c r="F44" s="58">
        <v>0.31436830900000012</v>
      </c>
      <c r="G44" s="58">
        <v>-0.12200370900000002</v>
      </c>
      <c r="H44" s="58">
        <v>-0.47233025700000003</v>
      </c>
      <c r="I44" s="58">
        <v>-0.73054584900000008</v>
      </c>
      <c r="J44" s="58">
        <v>-0.39467732999999999</v>
      </c>
      <c r="K44" s="58">
        <v>0.35591192600000005</v>
      </c>
      <c r="L44" s="58">
        <v>0.716324395</v>
      </c>
      <c r="M44" s="58">
        <v>0.25646751100000004</v>
      </c>
      <c r="N44" s="58">
        <v>7.5493198000000011E-2</v>
      </c>
      <c r="O44" s="58">
        <v>0.15311634700000004</v>
      </c>
      <c r="P4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1.7609890042556162</v>
      </c>
    </row>
    <row r="45" spans="1:16" x14ac:dyDescent="0.2">
      <c r="A45" s="60" t="s">
        <v>44</v>
      </c>
      <c r="B45">
        <v>4</v>
      </c>
      <c r="D45" s="73">
        <v>4</v>
      </c>
      <c r="E45" s="75">
        <v>4</v>
      </c>
      <c r="F45" s="63">
        <v>0.45631415900000005</v>
      </c>
      <c r="G45" s="63">
        <v>0.32461954600000004</v>
      </c>
      <c r="H45" s="63">
        <v>-0.75633590900000003</v>
      </c>
      <c r="I45" s="63">
        <v>0.16264810600000001</v>
      </c>
      <c r="J45" s="63">
        <v>-6.0297621900000001E-2</v>
      </c>
      <c r="K45" s="63">
        <v>1.7699285599999999</v>
      </c>
      <c r="L45" s="63">
        <v>-0.47147390200000006</v>
      </c>
      <c r="M45" s="63">
        <v>0.99542057399999995</v>
      </c>
      <c r="N45" s="63">
        <v>-0.26460515699999998</v>
      </c>
      <c r="O45" s="63">
        <v>-0.11709710200000001</v>
      </c>
      <c r="P4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5.3452591674807826</v>
      </c>
    </row>
    <row r="46" spans="1:16" x14ac:dyDescent="0.2">
      <c r="A46" s="55" t="s">
        <v>45</v>
      </c>
      <c r="B46">
        <v>5</v>
      </c>
      <c r="D46" s="73">
        <v>5</v>
      </c>
      <c r="E46" s="75">
        <v>5</v>
      </c>
      <c r="F46" s="58">
        <v>1.5918809599999999</v>
      </c>
      <c r="G46" s="58">
        <v>-0.48128888200000008</v>
      </c>
      <c r="H46" s="58">
        <v>1.3607971399999998</v>
      </c>
      <c r="I46" s="58">
        <v>-0.20627983200000002</v>
      </c>
      <c r="J46" s="58">
        <v>0.38554198900000008</v>
      </c>
      <c r="K46" s="58">
        <v>0.89547090399999996</v>
      </c>
      <c r="L46" s="58">
        <v>-0.26490028500000007</v>
      </c>
      <c r="M46" s="58">
        <v>-2.7649349799999997E-2</v>
      </c>
      <c r="N46" s="58">
        <v>-0.58073182300000004</v>
      </c>
      <c r="O46" s="58">
        <v>-0.44135324100000001</v>
      </c>
      <c r="P4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6.2135337502751957</v>
      </c>
    </row>
    <row r="47" spans="1:16" x14ac:dyDescent="0.2">
      <c r="A47" s="60" t="s">
        <v>46</v>
      </c>
      <c r="B47">
        <v>2</v>
      </c>
      <c r="D47" s="73">
        <v>2</v>
      </c>
      <c r="E47" s="75">
        <v>2</v>
      </c>
      <c r="F47" s="63">
        <v>-5.0098535299999995E-3</v>
      </c>
      <c r="G47" s="63">
        <v>-0.22651142300000002</v>
      </c>
      <c r="H47" s="63">
        <v>0.12149974400000002</v>
      </c>
      <c r="I47" s="63">
        <v>-1.5849052800000001</v>
      </c>
      <c r="J47" s="63">
        <v>3.8407989800000002</v>
      </c>
      <c r="K47" s="63">
        <v>-1.15113212</v>
      </c>
      <c r="L47" s="63">
        <v>2.4205567299999999</v>
      </c>
      <c r="M47" s="63">
        <v>-0.91613760300000002</v>
      </c>
      <c r="N47" s="63">
        <v>-0.67961504500000014</v>
      </c>
      <c r="O47" s="63">
        <v>-0.521242435</v>
      </c>
      <c r="P4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26.08683469448523</v>
      </c>
    </row>
    <row r="48" spans="1:16" x14ac:dyDescent="0.2">
      <c r="A48" s="55" t="s">
        <v>47</v>
      </c>
      <c r="B48">
        <v>1</v>
      </c>
      <c r="C48">
        <v>1</v>
      </c>
      <c r="D48" s="73">
        <v>1</v>
      </c>
      <c r="E48" s="75">
        <v>1</v>
      </c>
      <c r="F48" s="58">
        <v>-0.78571202799999995</v>
      </c>
      <c r="G48" s="58">
        <v>-0.85504762900000009</v>
      </c>
      <c r="H48" s="58">
        <v>-1.2985285200000001</v>
      </c>
      <c r="I48" s="58">
        <v>-1.4489844600000001</v>
      </c>
      <c r="J48" s="58">
        <v>0.32981203800000009</v>
      </c>
      <c r="K48" s="58">
        <v>-0.10922512400000003</v>
      </c>
      <c r="L48" s="58">
        <v>-0.31654368900000007</v>
      </c>
      <c r="M48" s="58">
        <v>0.10693232100000001</v>
      </c>
      <c r="N48" s="58">
        <v>-0.39495122300000002</v>
      </c>
      <c r="O48" s="58">
        <v>-0.521242435</v>
      </c>
      <c r="P4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5.7942028041331639</v>
      </c>
    </row>
    <row r="49" spans="1:16" x14ac:dyDescent="0.2">
      <c r="A49" s="60" t="s">
        <v>48</v>
      </c>
      <c r="B49">
        <v>3</v>
      </c>
      <c r="C49">
        <v>3</v>
      </c>
      <c r="D49" s="73">
        <v>3</v>
      </c>
      <c r="E49" s="75">
        <v>3</v>
      </c>
      <c r="F49" s="63">
        <v>-7.5982778500000014E-2</v>
      </c>
      <c r="G49" s="63">
        <v>-0.12349363600000002</v>
      </c>
      <c r="H49" s="63">
        <v>4.4043657400000005E-2</v>
      </c>
      <c r="I49" s="63">
        <v>-0.59462502900000003</v>
      </c>
      <c r="J49" s="63">
        <v>-0.39467732999999999</v>
      </c>
      <c r="K49" s="63">
        <v>0.13264614200000002</v>
      </c>
      <c r="L49" s="63">
        <v>-0.41983049800000005</v>
      </c>
      <c r="M49" s="63">
        <v>-0.29805881800000006</v>
      </c>
      <c r="N49" s="63">
        <v>-0.216661777</v>
      </c>
      <c r="O49" s="63">
        <v>0.57135977300000007</v>
      </c>
      <c r="P4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1.1883990456298035</v>
      </c>
    </row>
    <row r="50" spans="1:16" x14ac:dyDescent="0.2">
      <c r="A50" s="55" t="s">
        <v>49</v>
      </c>
      <c r="B50">
        <v>1</v>
      </c>
      <c r="C50">
        <v>1</v>
      </c>
      <c r="D50" s="73">
        <v>1</v>
      </c>
      <c r="E50" s="75">
        <v>1</v>
      </c>
      <c r="F50" s="58">
        <v>-0.46633386600000004</v>
      </c>
      <c r="G50" s="58">
        <v>-0.499451798</v>
      </c>
      <c r="H50" s="58">
        <v>-1.1952537400000001</v>
      </c>
      <c r="I50" s="58">
        <v>-1.5072362399999999</v>
      </c>
      <c r="J50" s="58">
        <v>6.9738931400000009E-2</v>
      </c>
      <c r="K50" s="58">
        <v>0.20706807000000002</v>
      </c>
      <c r="L50" s="58">
        <v>-0.62640411500000004</v>
      </c>
      <c r="M50" s="58">
        <v>-0.26690565399999999</v>
      </c>
      <c r="N50" s="58">
        <v>-0.251121082</v>
      </c>
      <c r="O50" s="58">
        <v>-0.37321245800000002</v>
      </c>
      <c r="P5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4.8810227452666881</v>
      </c>
    </row>
    <row r="51" spans="1:16" x14ac:dyDescent="0.2">
      <c r="A51" s="60" t="s">
        <v>50</v>
      </c>
      <c r="B51">
        <v>1</v>
      </c>
      <c r="D51" s="73">
        <v>1</v>
      </c>
      <c r="E51" s="75">
        <v>1</v>
      </c>
      <c r="F51" s="63">
        <v>-2.66649454</v>
      </c>
      <c r="G51" s="63">
        <v>-0.34762117600000003</v>
      </c>
      <c r="H51" s="63">
        <v>-1.7374463499999999</v>
      </c>
      <c r="I51" s="63">
        <v>-1.7208261</v>
      </c>
      <c r="J51" s="63">
        <v>-0.50613723300000002</v>
      </c>
      <c r="K51" s="63">
        <v>-0.92786633200000002</v>
      </c>
      <c r="L51" s="63">
        <v>-0.21325688100000004</v>
      </c>
      <c r="M51" s="63">
        <v>-1.4968325899999999</v>
      </c>
      <c r="N51" s="63">
        <v>-0.81295757200000007</v>
      </c>
      <c r="O51" s="63">
        <v>-0.50479466000000006</v>
      </c>
      <c r="P5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17.529810692027272</v>
      </c>
    </row>
    <row r="52" spans="1:16" x14ac:dyDescent="0.2">
      <c r="A52" s="55" t="s">
        <v>104</v>
      </c>
      <c r="B52">
        <v>1</v>
      </c>
      <c r="D52" s="73">
        <v>1</v>
      </c>
      <c r="E52" s="75">
        <v>1</v>
      </c>
      <c r="F52" s="58">
        <v>-3.3052508700000001</v>
      </c>
      <c r="G52" s="58">
        <v>-1.1134434799999999</v>
      </c>
      <c r="H52" s="58">
        <v>-2.8218315700000001</v>
      </c>
      <c r="I52" s="58">
        <v>-1.6043225400000001</v>
      </c>
      <c r="J52" s="58">
        <v>0.96141815399999986</v>
      </c>
      <c r="K52" s="58">
        <v>-1.28137049</v>
      </c>
      <c r="L52" s="58">
        <v>-0.88462113600000014</v>
      </c>
      <c r="M52" s="58">
        <v>-1.4120959800000001</v>
      </c>
      <c r="N52" s="58">
        <v>-0.70658319599999997</v>
      </c>
      <c r="O52" s="58">
        <v>-0.51654306999999999</v>
      </c>
      <c r="P5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28.809905286883588</v>
      </c>
    </row>
    <row r="53" spans="1:16" x14ac:dyDescent="0.2">
      <c r="A53" s="60" t="s">
        <v>52</v>
      </c>
      <c r="B53">
        <v>1</v>
      </c>
      <c r="C53">
        <v>1</v>
      </c>
      <c r="D53" s="73">
        <v>1</v>
      </c>
      <c r="E53" s="75">
        <v>1</v>
      </c>
      <c r="F53" s="63">
        <v>-1.0341172700000001</v>
      </c>
      <c r="G53" s="63">
        <v>-0.97906628699999987</v>
      </c>
      <c r="H53" s="63">
        <v>-0.3174180820000001</v>
      </c>
      <c r="I53" s="63">
        <v>-0.82763214799999996</v>
      </c>
      <c r="J53" s="63">
        <v>-1.3420865000000002</v>
      </c>
      <c r="K53" s="63">
        <v>-0.20225253400000001</v>
      </c>
      <c r="L53" s="63">
        <v>0.40646397000000006</v>
      </c>
      <c r="M53" s="63">
        <v>-0.99962808400000003</v>
      </c>
      <c r="N53" s="63">
        <v>-0.68261150600000009</v>
      </c>
      <c r="O53" s="63">
        <v>-0.521242435</v>
      </c>
      <c r="P5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6.5579222049267543</v>
      </c>
    </row>
    <row r="54" spans="1:16" x14ac:dyDescent="0.2">
      <c r="A54" s="55" t="s">
        <v>53</v>
      </c>
      <c r="B54">
        <v>3</v>
      </c>
      <c r="D54" s="73">
        <v>3</v>
      </c>
      <c r="E54" s="75">
        <v>3</v>
      </c>
      <c r="F54" s="58">
        <v>0.66923293400000006</v>
      </c>
      <c r="G54" s="58">
        <v>-0.10313130500000001</v>
      </c>
      <c r="H54" s="58">
        <v>0.22477452699999997</v>
      </c>
      <c r="I54" s="58">
        <v>-0.63345954900000001</v>
      </c>
      <c r="J54" s="58">
        <v>-0.35752402900000008</v>
      </c>
      <c r="K54" s="58">
        <v>-0.38830735400000005</v>
      </c>
      <c r="L54" s="58">
        <v>-6.6832640699999992E-3</v>
      </c>
      <c r="M54" s="58">
        <v>1.2832758100000001</v>
      </c>
      <c r="N54" s="58">
        <v>-0.11028740099999999</v>
      </c>
      <c r="O54" s="58">
        <v>-0.24867930300000002</v>
      </c>
      <c r="P5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2.9097555841277609</v>
      </c>
    </row>
    <row r="55" spans="1:16" x14ac:dyDescent="0.2">
      <c r="A55" s="60" t="s">
        <v>54</v>
      </c>
      <c r="B55">
        <v>4</v>
      </c>
      <c r="D55" s="73">
        <v>3</v>
      </c>
      <c r="E55" s="75">
        <v>4</v>
      </c>
      <c r="F55" s="63">
        <v>-0.11146924100000001</v>
      </c>
      <c r="G55" s="63">
        <v>0.21628059300000002</v>
      </c>
      <c r="H55" s="63">
        <v>0.56041757099999989</v>
      </c>
      <c r="I55" s="63">
        <v>-0.16744531200000004</v>
      </c>
      <c r="J55" s="63">
        <v>-1.8808093700000001</v>
      </c>
      <c r="K55" s="63">
        <v>0.78383801200000014</v>
      </c>
      <c r="L55" s="63">
        <v>1.3876886500000001</v>
      </c>
      <c r="M55" s="63">
        <v>-0.19089193200000001</v>
      </c>
      <c r="N55" s="63">
        <v>0.93997227800000005</v>
      </c>
      <c r="O55" s="63">
        <v>0.38573488200000006</v>
      </c>
      <c r="P5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7.5476131903500274</v>
      </c>
    </row>
    <row r="56" spans="1:16" x14ac:dyDescent="0.2">
      <c r="A56" s="55" t="s">
        <v>55</v>
      </c>
      <c r="B56">
        <v>1</v>
      </c>
      <c r="D56" s="73">
        <v>4</v>
      </c>
      <c r="E56" s="75">
        <v>1</v>
      </c>
      <c r="F56" s="58">
        <v>0.59826000899999987</v>
      </c>
      <c r="G56" s="58">
        <v>-0.70931861100000004</v>
      </c>
      <c r="H56" s="58">
        <v>-1.9439959100000002</v>
      </c>
      <c r="I56" s="58">
        <v>-0.49753872999999998</v>
      </c>
      <c r="J56" s="58">
        <v>0.68276839700000003</v>
      </c>
      <c r="K56" s="58">
        <v>-0.51854572799999998</v>
      </c>
      <c r="L56" s="58">
        <v>-1.3494117700000001</v>
      </c>
      <c r="M56" s="58">
        <v>-0.62952848900000002</v>
      </c>
      <c r="N56" s="58">
        <v>-0.53578490300000003</v>
      </c>
      <c r="O56" s="58">
        <v>-0.46250038100000007</v>
      </c>
      <c r="P5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8.3409654812421667</v>
      </c>
    </row>
    <row r="57" spans="1:16" x14ac:dyDescent="0.2">
      <c r="A57" s="60" t="s">
        <v>56</v>
      </c>
      <c r="B57">
        <v>3</v>
      </c>
      <c r="D57" s="73">
        <v>5</v>
      </c>
      <c r="E57" s="75">
        <v>5</v>
      </c>
      <c r="F57" s="63">
        <v>-0.11146924100000001</v>
      </c>
      <c r="G57" s="63">
        <v>-0.81191070399999998</v>
      </c>
      <c r="H57" s="63">
        <v>0.32804931000000004</v>
      </c>
      <c r="I57" s="63">
        <v>-0.24511435100000004</v>
      </c>
      <c r="J57" s="63">
        <v>1.4008979899999999E-2</v>
      </c>
      <c r="K57" s="63">
        <v>-0.96507729600000003</v>
      </c>
      <c r="L57" s="63">
        <v>4.4960140099999997E-2</v>
      </c>
      <c r="M57" s="63">
        <v>-0.58591405899999993</v>
      </c>
      <c r="N57" s="63">
        <v>-0.40843529900000003</v>
      </c>
      <c r="O57" s="63">
        <v>-0.44840228800000004</v>
      </c>
      <c r="P5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2.4840929199813506</v>
      </c>
    </row>
    <row r="58" spans="1:16" x14ac:dyDescent="0.2">
      <c r="A58" s="55" t="s">
        <v>57</v>
      </c>
      <c r="B58">
        <v>3</v>
      </c>
      <c r="D58" s="73">
        <v>5</v>
      </c>
      <c r="E58" s="75">
        <v>5</v>
      </c>
      <c r="F58" s="58">
        <v>0.31436830900000012</v>
      </c>
      <c r="G58" s="58">
        <v>-0.891089664</v>
      </c>
      <c r="H58" s="58">
        <v>0.53459887600000011</v>
      </c>
      <c r="I58" s="58">
        <v>0.66749686400000008</v>
      </c>
      <c r="J58" s="58">
        <v>-0.32037072900000013</v>
      </c>
      <c r="K58" s="58">
        <v>-0.59296765600000001</v>
      </c>
      <c r="L58" s="58">
        <v>2.1106963099999998</v>
      </c>
      <c r="M58" s="58">
        <v>-0.478747172</v>
      </c>
      <c r="N58" s="58">
        <v>-0.47285921600000003</v>
      </c>
      <c r="O58" s="58">
        <v>-0.41550673700000007</v>
      </c>
      <c r="P5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7.1589437427329585</v>
      </c>
    </row>
    <row r="59" spans="1:16" x14ac:dyDescent="0.2">
      <c r="A59" s="60" t="s">
        <v>58</v>
      </c>
      <c r="B59">
        <v>7</v>
      </c>
      <c r="C59">
        <v>7</v>
      </c>
      <c r="D59" s="73">
        <v>7</v>
      </c>
      <c r="E59" s="75">
        <v>7</v>
      </c>
      <c r="F59" s="63">
        <v>-1.60190067</v>
      </c>
      <c r="G59" s="63">
        <v>0.93300626799999997</v>
      </c>
      <c r="H59" s="63">
        <v>-0.8337919960000002</v>
      </c>
      <c r="I59" s="63">
        <v>-0.59462502900000003</v>
      </c>
      <c r="J59" s="63">
        <v>-0.17175752499999999</v>
      </c>
      <c r="K59" s="63">
        <v>-1.2999759700000002</v>
      </c>
      <c r="L59" s="63">
        <v>-0.36818709400000005</v>
      </c>
      <c r="M59" s="63">
        <v>0.42594072600000005</v>
      </c>
      <c r="N59" s="63">
        <v>2.2793904700000001</v>
      </c>
      <c r="O59" s="63">
        <v>0.14136793700000003</v>
      </c>
      <c r="P5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11.737405687038972</v>
      </c>
    </row>
    <row r="60" spans="1:16" x14ac:dyDescent="0.2">
      <c r="A60" s="55" t="s">
        <v>59</v>
      </c>
      <c r="B60">
        <v>4</v>
      </c>
      <c r="D60" s="73">
        <v>4</v>
      </c>
      <c r="E60" s="75">
        <v>1</v>
      </c>
      <c r="F60" s="58">
        <v>-0.7147391030000001</v>
      </c>
      <c r="G60" s="58">
        <v>-0.55429528900000002</v>
      </c>
      <c r="H60" s="58">
        <v>0.7153297460000001</v>
      </c>
      <c r="I60" s="58">
        <v>-1.9149986999999999</v>
      </c>
      <c r="J60" s="58">
        <v>-1.13774335</v>
      </c>
      <c r="K60" s="58">
        <v>3.7979260999999997</v>
      </c>
      <c r="L60" s="58">
        <v>2.47220014</v>
      </c>
      <c r="M60" s="58">
        <v>-1.0631805400000001</v>
      </c>
      <c r="N60" s="58">
        <v>-0.44888752600000004</v>
      </c>
      <c r="O60" s="58">
        <v>-0.51889275300000004</v>
      </c>
      <c r="P6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28.42859060698661</v>
      </c>
    </row>
    <row r="61" spans="1:16" x14ac:dyDescent="0.2">
      <c r="A61" s="60" t="s">
        <v>60</v>
      </c>
      <c r="B61">
        <v>3</v>
      </c>
      <c r="C61">
        <v>3</v>
      </c>
      <c r="D61" s="73">
        <v>3</v>
      </c>
      <c r="E61" s="75">
        <v>3</v>
      </c>
      <c r="F61" s="63">
        <v>-0.46633386600000004</v>
      </c>
      <c r="G61" s="63">
        <v>0.241183653</v>
      </c>
      <c r="H61" s="63">
        <v>0.22477452699999997</v>
      </c>
      <c r="I61" s="63">
        <v>0.84225220300000003</v>
      </c>
      <c r="J61" s="63">
        <v>6.9738931400000009E-2</v>
      </c>
      <c r="K61" s="63">
        <v>-0.36970187200000004</v>
      </c>
      <c r="L61" s="63">
        <v>-0.47147390200000006</v>
      </c>
      <c r="M61" s="63">
        <v>0.75990265000000012</v>
      </c>
      <c r="N61" s="63">
        <v>0.19085695699999999</v>
      </c>
      <c r="O61" s="63">
        <v>0.14606730100000004</v>
      </c>
      <c r="P6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2.0345938949927471</v>
      </c>
    </row>
    <row r="62" spans="1:16" x14ac:dyDescent="0.2">
      <c r="A62" s="55" t="s">
        <v>61</v>
      </c>
      <c r="B62">
        <v>1</v>
      </c>
      <c r="D62" s="73">
        <v>1</v>
      </c>
      <c r="E62" s="75">
        <v>1</v>
      </c>
      <c r="F62" s="58">
        <v>-1.4244683500000002</v>
      </c>
      <c r="G62" s="58">
        <v>-1.1156429000000001</v>
      </c>
      <c r="H62" s="58">
        <v>-3.15747461</v>
      </c>
      <c r="I62" s="58">
        <v>-2.74994088</v>
      </c>
      <c r="J62" s="58">
        <v>-0.35752402900000008</v>
      </c>
      <c r="K62" s="58">
        <v>2.90486296</v>
      </c>
      <c r="L62" s="58">
        <v>-1.4526985800000001</v>
      </c>
      <c r="M62" s="58">
        <v>-1.35726641</v>
      </c>
      <c r="N62" s="58">
        <v>-0.55226544</v>
      </c>
      <c r="O62" s="58">
        <v>-0.52359211699999997</v>
      </c>
      <c r="P6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33.90329326344645</v>
      </c>
    </row>
    <row r="63" spans="1:16" x14ac:dyDescent="0.2">
      <c r="A63" s="60" t="s">
        <v>62</v>
      </c>
      <c r="B63">
        <v>4</v>
      </c>
      <c r="C63">
        <v>4</v>
      </c>
      <c r="D63" s="73">
        <v>4</v>
      </c>
      <c r="E63" s="75">
        <v>4</v>
      </c>
      <c r="F63" s="63">
        <v>6.5963071500000012E-2</v>
      </c>
      <c r="G63" s="63">
        <v>-0.68242898200000002</v>
      </c>
      <c r="H63" s="63">
        <v>-0.23996199500000004</v>
      </c>
      <c r="I63" s="63">
        <v>-0.96355296699999982</v>
      </c>
      <c r="J63" s="63">
        <v>-0.41325398100000005</v>
      </c>
      <c r="K63" s="63">
        <v>1.5094518100000001</v>
      </c>
      <c r="L63" s="63">
        <v>-0.10997007200000002</v>
      </c>
      <c r="M63" s="63">
        <v>-0.8239242360000002</v>
      </c>
      <c r="N63" s="63">
        <v>-0.14924139800000005</v>
      </c>
      <c r="O63" s="63">
        <v>-0.28862390000000004</v>
      </c>
      <c r="P6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4.7018214567646552</v>
      </c>
    </row>
    <row r="64" spans="1:16" x14ac:dyDescent="0.2">
      <c r="A64" s="55" t="s">
        <v>63</v>
      </c>
      <c r="B64">
        <v>3</v>
      </c>
      <c r="C64">
        <v>3</v>
      </c>
      <c r="D64" s="73">
        <v>3</v>
      </c>
      <c r="E64" s="75">
        <v>3</v>
      </c>
      <c r="F64" s="58">
        <v>0.34985477100000012</v>
      </c>
      <c r="G64" s="58">
        <v>-0.11036809199999999</v>
      </c>
      <c r="H64" s="58">
        <v>-0.162505908</v>
      </c>
      <c r="I64" s="58">
        <v>-0.18686257199999998</v>
      </c>
      <c r="J64" s="58">
        <v>0.45984859100000008</v>
      </c>
      <c r="K64" s="58">
        <v>-1.6197713699999998E-2</v>
      </c>
      <c r="L64" s="58">
        <v>-0.88462113600000014</v>
      </c>
      <c r="M64" s="58">
        <v>-0.28684367900000007</v>
      </c>
      <c r="N64" s="58">
        <v>-0.62867520300000024</v>
      </c>
      <c r="O64" s="58">
        <v>-0.16409074500000001</v>
      </c>
      <c r="P6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1.6946204940931926</v>
      </c>
    </row>
    <row r="65" spans="1:16" x14ac:dyDescent="0.2">
      <c r="A65" s="60" t="s">
        <v>64</v>
      </c>
      <c r="B65">
        <v>5</v>
      </c>
      <c r="D65" s="73">
        <v>5</v>
      </c>
      <c r="E65" s="75">
        <v>5</v>
      </c>
      <c r="F65" s="63">
        <v>1.02409756</v>
      </c>
      <c r="G65" s="63">
        <v>-0.38465649600000007</v>
      </c>
      <c r="H65" s="63">
        <v>1.6189841</v>
      </c>
      <c r="I65" s="63">
        <v>-0.55579051000000013</v>
      </c>
      <c r="J65" s="63">
        <v>0.25550543599999997</v>
      </c>
      <c r="K65" s="63">
        <v>-0.29527994400000002</v>
      </c>
      <c r="L65" s="63">
        <v>-0.41983049800000005</v>
      </c>
      <c r="M65" s="63">
        <v>0.20662244800000001</v>
      </c>
      <c r="N65" s="63">
        <v>-0.48035037000000008</v>
      </c>
      <c r="O65" s="63">
        <v>-0.29567294700000007</v>
      </c>
      <c r="P6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4.8163317643663808</v>
      </c>
    </row>
    <row r="66" spans="1:16" x14ac:dyDescent="0.2">
      <c r="A66" s="55" t="s">
        <v>65</v>
      </c>
      <c r="B66">
        <v>3</v>
      </c>
      <c r="D66" s="73">
        <v>5</v>
      </c>
      <c r="E66" s="75">
        <v>5</v>
      </c>
      <c r="F66" s="58">
        <v>0.31436830900000012</v>
      </c>
      <c r="G66" s="58">
        <v>-0.20480106300000001</v>
      </c>
      <c r="H66" s="58">
        <v>0.25059322299999998</v>
      </c>
      <c r="I66" s="58">
        <v>0.6480796040000002</v>
      </c>
      <c r="J66" s="58">
        <v>0.38554198900000008</v>
      </c>
      <c r="K66" s="58">
        <v>0.13264614200000002</v>
      </c>
      <c r="L66" s="58">
        <v>0.66468099100000011</v>
      </c>
      <c r="M66" s="58">
        <v>1.10881809</v>
      </c>
      <c r="N66" s="58">
        <v>-7.4329865999999994E-2</v>
      </c>
      <c r="O66" s="58">
        <v>6.1478742799999993E-2</v>
      </c>
      <c r="P6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2.4703956109264369</v>
      </c>
    </row>
    <row r="67" spans="1:16" x14ac:dyDescent="0.2">
      <c r="A67" s="60" t="s">
        <v>66</v>
      </c>
      <c r="B67">
        <v>5</v>
      </c>
      <c r="C67">
        <v>5</v>
      </c>
      <c r="D67" s="73">
        <v>5</v>
      </c>
      <c r="E67" s="75">
        <v>5</v>
      </c>
      <c r="F67" s="63">
        <v>0.49180062100000005</v>
      </c>
      <c r="G67" s="63">
        <v>-0.67760445800000024</v>
      </c>
      <c r="H67" s="63">
        <v>0.89606061600000009</v>
      </c>
      <c r="I67" s="63">
        <v>-0.34220065100000002</v>
      </c>
      <c r="J67" s="63">
        <v>-0.56186718499999988</v>
      </c>
      <c r="K67" s="63">
        <v>-0.5371512100000001</v>
      </c>
      <c r="L67" s="63">
        <v>-6.6832640699999992E-3</v>
      </c>
      <c r="M67" s="63">
        <v>-0.51363871700000008</v>
      </c>
      <c r="N67" s="63">
        <v>-0.52529728899999995</v>
      </c>
      <c r="O67" s="63">
        <v>-0.25337866800000008</v>
      </c>
      <c r="P6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2.8292751096101472</v>
      </c>
    </row>
    <row r="68" spans="1:16" x14ac:dyDescent="0.2">
      <c r="A68" s="55" t="s">
        <v>67</v>
      </c>
      <c r="B68">
        <v>6</v>
      </c>
      <c r="C68">
        <v>6</v>
      </c>
      <c r="D68" s="73">
        <v>6</v>
      </c>
      <c r="E68" s="75">
        <v>6</v>
      </c>
      <c r="F68" s="58">
        <v>6.5963071500000012E-2</v>
      </c>
      <c r="G68" s="58">
        <v>1.8948603500000001</v>
      </c>
      <c r="H68" s="58">
        <v>0.17313713600000002</v>
      </c>
      <c r="I68" s="58">
        <v>1.05584206</v>
      </c>
      <c r="J68" s="58">
        <v>-0.54329053400000005</v>
      </c>
      <c r="K68" s="58">
        <v>0.95128734999999998</v>
      </c>
      <c r="L68" s="58">
        <v>-0.36818709400000005</v>
      </c>
      <c r="M68" s="58">
        <v>1.10881809</v>
      </c>
      <c r="N68" s="58">
        <v>0.72572529600000024</v>
      </c>
      <c r="O68" s="58">
        <v>-0.40140864400000004</v>
      </c>
      <c r="P6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7.9925834210850235</v>
      </c>
    </row>
    <row r="69" spans="1:16" x14ac:dyDescent="0.2">
      <c r="A69" s="60" t="s">
        <v>108</v>
      </c>
      <c r="B69">
        <v>3</v>
      </c>
      <c r="D69" s="73">
        <v>3</v>
      </c>
      <c r="E69" s="75">
        <v>5</v>
      </c>
      <c r="F69" s="63">
        <v>0.34985477100000012</v>
      </c>
      <c r="G69" s="63">
        <v>0.48148753900000008</v>
      </c>
      <c r="H69" s="63">
        <v>4.4043657400000005E-2</v>
      </c>
      <c r="I69" s="63">
        <v>-5.0941752399999998E-2</v>
      </c>
      <c r="J69" s="63">
        <v>0.14404553300000003</v>
      </c>
      <c r="K69" s="63">
        <v>0.11404066</v>
      </c>
      <c r="L69" s="63">
        <v>-0.72969092300000016</v>
      </c>
      <c r="M69" s="63">
        <v>0.94432938399999999</v>
      </c>
      <c r="N69" s="63">
        <v>0.12643304000000002</v>
      </c>
      <c r="O69" s="63">
        <v>1.57467406</v>
      </c>
      <c r="P6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4.3123084419459703</v>
      </c>
    </row>
    <row r="70" spans="1:16" x14ac:dyDescent="0.2">
      <c r="A70" s="55" t="s">
        <v>69</v>
      </c>
      <c r="B70">
        <v>5</v>
      </c>
      <c r="C70">
        <v>5</v>
      </c>
      <c r="D70" s="73">
        <v>5</v>
      </c>
      <c r="E70" s="75">
        <v>5</v>
      </c>
      <c r="F70" s="58">
        <v>0.98861109600000008</v>
      </c>
      <c r="G70" s="58">
        <v>-0.34904015399999999</v>
      </c>
      <c r="H70" s="58">
        <v>0.76696713699999997</v>
      </c>
      <c r="I70" s="58">
        <v>-0.24511435100000004</v>
      </c>
      <c r="J70" s="58">
        <v>-0.20891082600000002</v>
      </c>
      <c r="K70" s="58">
        <v>0.20706807000000002</v>
      </c>
      <c r="L70" s="58">
        <v>-0.16161347700000001</v>
      </c>
      <c r="M70" s="58">
        <v>0.8982227009999999</v>
      </c>
      <c r="N70" s="58">
        <v>-0.58223005299999997</v>
      </c>
      <c r="O70" s="58">
        <v>-0.41080737300000009</v>
      </c>
      <c r="P7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3.1746989504574081</v>
      </c>
    </row>
    <row r="71" spans="1:16" x14ac:dyDescent="0.2">
      <c r="A71" s="60" t="s">
        <v>70</v>
      </c>
      <c r="B71">
        <v>3</v>
      </c>
      <c r="D71" s="73">
        <v>4</v>
      </c>
      <c r="E71" s="75">
        <v>3</v>
      </c>
      <c r="F71" s="63">
        <v>-0.35987447800000011</v>
      </c>
      <c r="G71" s="63">
        <v>-0.56344769600000011</v>
      </c>
      <c r="H71" s="63">
        <v>-0.44651156100000006</v>
      </c>
      <c r="I71" s="63">
        <v>-0.10919353200000002</v>
      </c>
      <c r="J71" s="63">
        <v>0.66419174600000019</v>
      </c>
      <c r="K71" s="63">
        <v>-0.29527994400000002</v>
      </c>
      <c r="L71" s="63">
        <v>1.2844018400000001</v>
      </c>
      <c r="M71" s="63">
        <v>-1.04199639</v>
      </c>
      <c r="N71" s="63">
        <v>-0.55825836299999998</v>
      </c>
      <c r="O71" s="63">
        <v>-0.29567294700000007</v>
      </c>
      <c r="P7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4.3211391226875007</v>
      </c>
    </row>
    <row r="72" spans="1:16" x14ac:dyDescent="0.2">
      <c r="A72" s="55" t="s">
        <v>71</v>
      </c>
      <c r="B72">
        <v>5</v>
      </c>
      <c r="D72" s="73">
        <v>5</v>
      </c>
      <c r="E72" s="75">
        <v>5</v>
      </c>
      <c r="F72" s="58">
        <v>0.95312463400000014</v>
      </c>
      <c r="G72" s="58">
        <v>-0.29469330500000002</v>
      </c>
      <c r="H72" s="58">
        <v>1.18006627</v>
      </c>
      <c r="I72" s="58">
        <v>-0.51695599000000003</v>
      </c>
      <c r="J72" s="58">
        <v>-0.46898393200000005</v>
      </c>
      <c r="K72" s="58">
        <v>9.5435178200000012E-2</v>
      </c>
      <c r="L72" s="58">
        <v>-0.83297773100000005</v>
      </c>
      <c r="M72" s="58">
        <v>-0.75164889400000023</v>
      </c>
      <c r="N72" s="58">
        <v>-0.5163079049999999</v>
      </c>
      <c r="O72" s="58">
        <v>-0.36381373000000006</v>
      </c>
      <c r="P7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4.5419066536926795</v>
      </c>
    </row>
    <row r="73" spans="1:16" x14ac:dyDescent="0.2">
      <c r="A73" s="60" t="s">
        <v>72</v>
      </c>
      <c r="B73">
        <v>5</v>
      </c>
      <c r="D73" s="73">
        <v>5</v>
      </c>
      <c r="E73" s="75">
        <v>5</v>
      </c>
      <c r="F73" s="63">
        <v>1.41444865</v>
      </c>
      <c r="G73" s="63">
        <v>-0.36159810700000006</v>
      </c>
      <c r="H73" s="63">
        <v>1.64480279</v>
      </c>
      <c r="I73" s="63">
        <v>0.66749686400000008</v>
      </c>
      <c r="J73" s="63">
        <v>-4.1720971499999995E-2</v>
      </c>
      <c r="K73" s="63">
        <v>-0.25806898000000006</v>
      </c>
      <c r="L73" s="63">
        <v>-0.83297773100000005</v>
      </c>
      <c r="M73" s="63">
        <v>0.3075587010000001</v>
      </c>
      <c r="N73" s="63">
        <v>-0.35000430400000004</v>
      </c>
      <c r="O73" s="63">
        <v>-0.37791182300000009</v>
      </c>
      <c r="P7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6.4044513063279513</v>
      </c>
    </row>
    <row r="74" spans="1:16" x14ac:dyDescent="0.2">
      <c r="A74" s="55" t="s">
        <v>73</v>
      </c>
      <c r="B74">
        <v>3</v>
      </c>
      <c r="C74">
        <v>3</v>
      </c>
      <c r="D74" s="73">
        <v>3</v>
      </c>
      <c r="E74" s="75">
        <v>3</v>
      </c>
      <c r="F74" s="58">
        <v>-0.35987447800000011</v>
      </c>
      <c r="G74" s="58">
        <v>-0.27858790700000008</v>
      </c>
      <c r="H74" s="58">
        <v>-0.39487417000000008</v>
      </c>
      <c r="I74" s="58">
        <v>-0.18686257199999998</v>
      </c>
      <c r="J74" s="58">
        <v>0.42269529</v>
      </c>
      <c r="K74" s="58">
        <v>0.74662704800000013</v>
      </c>
      <c r="L74" s="58">
        <v>-0.16161347700000001</v>
      </c>
      <c r="M74" s="58">
        <v>0.40600270100000008</v>
      </c>
      <c r="N74" s="58">
        <v>0.41858801500000009</v>
      </c>
      <c r="O74" s="58">
        <v>-6.66204003E-3</v>
      </c>
      <c r="P7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1.5003047690563112</v>
      </c>
    </row>
    <row r="75" spans="1:16" x14ac:dyDescent="0.2">
      <c r="A75" s="60" t="s">
        <v>74</v>
      </c>
      <c r="B75">
        <v>5</v>
      </c>
      <c r="D75" s="73">
        <v>5</v>
      </c>
      <c r="E75" s="75">
        <v>5</v>
      </c>
      <c r="F75" s="63">
        <v>1.2725028</v>
      </c>
      <c r="G75" s="63">
        <v>-0.26610090300000006</v>
      </c>
      <c r="H75" s="63">
        <v>0.79278583300000016</v>
      </c>
      <c r="I75" s="63">
        <v>0.6480796040000002</v>
      </c>
      <c r="J75" s="63">
        <v>-0.20891082600000002</v>
      </c>
      <c r="K75" s="63">
        <v>-1.07671019</v>
      </c>
      <c r="L75" s="63">
        <v>-5.8326668300000009E-2</v>
      </c>
      <c r="M75" s="63">
        <v>-6.0048640899999998E-2</v>
      </c>
      <c r="N75" s="63">
        <v>-0.41292999100000011</v>
      </c>
      <c r="O75" s="63">
        <v>-0.28392453600000006</v>
      </c>
      <c r="P7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4.1996703406761933</v>
      </c>
    </row>
    <row r="76" spans="1:16" x14ac:dyDescent="0.2">
      <c r="A76" s="55" t="s">
        <v>75</v>
      </c>
      <c r="B76">
        <v>7</v>
      </c>
      <c r="D76" s="73">
        <v>7</v>
      </c>
      <c r="E76" s="75">
        <v>7</v>
      </c>
      <c r="F76" s="58">
        <v>-1.63738713</v>
      </c>
      <c r="G76" s="58">
        <v>1.1371262200000001</v>
      </c>
      <c r="H76" s="58">
        <v>-0.57560503900000015</v>
      </c>
      <c r="I76" s="58">
        <v>0.95875576200000012</v>
      </c>
      <c r="J76" s="58">
        <v>0.58988514499999989</v>
      </c>
      <c r="K76" s="58">
        <v>-1.1697375999999999</v>
      </c>
      <c r="L76" s="58">
        <v>-1.81420241</v>
      </c>
      <c r="M76" s="58">
        <v>-1.89264637E-2</v>
      </c>
      <c r="N76" s="58">
        <v>1.35947686</v>
      </c>
      <c r="O76" s="58">
        <v>4.6809538899999996</v>
      </c>
      <c r="P7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33.992072209656612</v>
      </c>
    </row>
    <row r="77" spans="1:16" x14ac:dyDescent="0.2">
      <c r="A77" s="60" t="s">
        <v>76</v>
      </c>
      <c r="B77">
        <v>4</v>
      </c>
      <c r="C77">
        <v>4</v>
      </c>
      <c r="D77" s="73">
        <v>4</v>
      </c>
      <c r="E77" s="75">
        <v>4</v>
      </c>
      <c r="F77" s="63">
        <v>-0.14695570300000002</v>
      </c>
      <c r="G77" s="63">
        <v>-0.51378347400000002</v>
      </c>
      <c r="H77" s="63">
        <v>-0.85961069200000018</v>
      </c>
      <c r="I77" s="63">
        <v>0.27915166600000002</v>
      </c>
      <c r="J77" s="63">
        <v>-0.52471388399999996</v>
      </c>
      <c r="K77" s="63">
        <v>0.74662704800000013</v>
      </c>
      <c r="L77" s="63">
        <v>0.61303758600000002</v>
      </c>
      <c r="M77" s="63">
        <v>0.21285308100000003</v>
      </c>
      <c r="N77" s="63">
        <v>-0.43390522000000004</v>
      </c>
      <c r="O77" s="63">
        <v>-7.2453140700000015E-2</v>
      </c>
      <c r="P77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2.5498469546667151</v>
      </c>
    </row>
    <row r="78" spans="1:16" x14ac:dyDescent="0.2">
      <c r="A78" s="55" t="s">
        <v>77</v>
      </c>
      <c r="B78">
        <v>5</v>
      </c>
      <c r="C78">
        <v>5</v>
      </c>
      <c r="D78" s="73">
        <v>5</v>
      </c>
      <c r="E78" s="75">
        <v>5</v>
      </c>
      <c r="F78" s="58">
        <v>0.52728708399999991</v>
      </c>
      <c r="G78" s="58">
        <v>-0.6108415530000002</v>
      </c>
      <c r="H78" s="58">
        <v>0.68951105000000001</v>
      </c>
      <c r="I78" s="58">
        <v>-0.30336613100000009</v>
      </c>
      <c r="J78" s="58">
        <v>-0.4875605830000001</v>
      </c>
      <c r="K78" s="58">
        <v>-0.63017862000000013</v>
      </c>
      <c r="L78" s="58">
        <v>-0.16161347700000001</v>
      </c>
      <c r="M78" s="58">
        <v>-0.15849264100000005</v>
      </c>
      <c r="N78" s="58">
        <v>-0.50731852099999986</v>
      </c>
      <c r="O78" s="58">
        <v>-0.46954942700000002</v>
      </c>
      <c r="P78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2.3825435634330079</v>
      </c>
    </row>
    <row r="79" spans="1:16" x14ac:dyDescent="0.2">
      <c r="A79" s="60" t="s">
        <v>109</v>
      </c>
      <c r="B79">
        <v>3</v>
      </c>
      <c r="D79" s="73">
        <v>3</v>
      </c>
      <c r="E79" s="75">
        <v>5</v>
      </c>
      <c r="F79" s="63">
        <v>0.34985477100000012</v>
      </c>
      <c r="G79" s="63">
        <v>0.64928166100000007</v>
      </c>
      <c r="H79" s="63">
        <v>-0.60142373500000001</v>
      </c>
      <c r="I79" s="63">
        <v>0.62866234399999998</v>
      </c>
      <c r="J79" s="63">
        <v>-0.52471388399999996</v>
      </c>
      <c r="K79" s="63">
        <v>-5.3408677700000011E-2</v>
      </c>
      <c r="L79" s="63">
        <v>-0.83297773100000005</v>
      </c>
      <c r="M79" s="63">
        <v>0.76114877700000005</v>
      </c>
      <c r="N79" s="63">
        <v>0.16239057499999998</v>
      </c>
      <c r="O79" s="63">
        <v>-0.27217612500000005</v>
      </c>
      <c r="P79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2.9527189381845433</v>
      </c>
    </row>
    <row r="80" spans="1:16" x14ac:dyDescent="0.2">
      <c r="A80" s="55" t="s">
        <v>79</v>
      </c>
      <c r="B80">
        <v>7</v>
      </c>
      <c r="C80">
        <v>7</v>
      </c>
      <c r="D80" s="73">
        <v>7</v>
      </c>
      <c r="E80" s="75">
        <v>7</v>
      </c>
      <c r="F80" s="58">
        <v>-2.2406569900000002</v>
      </c>
      <c r="G80" s="58">
        <v>1.48286016</v>
      </c>
      <c r="H80" s="58">
        <v>-1.32434721</v>
      </c>
      <c r="I80" s="58">
        <v>1.5024390400000001</v>
      </c>
      <c r="J80" s="58">
        <v>-0.11602757300000001</v>
      </c>
      <c r="K80" s="58">
        <v>0.56057222799999995</v>
      </c>
      <c r="L80" s="58">
        <v>-0.26490028500000007</v>
      </c>
      <c r="M80" s="58">
        <v>-0.34665775500000001</v>
      </c>
      <c r="N80" s="58">
        <v>1.9887337299999999</v>
      </c>
      <c r="O80" s="58">
        <v>2.4487558300000001</v>
      </c>
      <c r="P80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21.700150946841674</v>
      </c>
    </row>
    <row r="81" spans="1:16" x14ac:dyDescent="0.2">
      <c r="A81" s="60" t="s">
        <v>80</v>
      </c>
      <c r="B81">
        <v>4</v>
      </c>
      <c r="C81">
        <v>4</v>
      </c>
      <c r="D81" s="73">
        <v>4</v>
      </c>
      <c r="E81" s="75">
        <v>3</v>
      </c>
      <c r="F81" s="63">
        <v>0.27888184600000004</v>
      </c>
      <c r="G81" s="63">
        <v>-0.48831282200000009</v>
      </c>
      <c r="H81" s="63">
        <v>0.12149974400000002</v>
      </c>
      <c r="I81" s="63">
        <v>0.978173022</v>
      </c>
      <c r="J81" s="63">
        <v>-4.1720971499999995E-2</v>
      </c>
      <c r="K81" s="63">
        <v>1.7141121099999999</v>
      </c>
      <c r="L81" s="63">
        <v>9.660354430000001E-2</v>
      </c>
      <c r="M81" s="63">
        <v>0.15677738400000005</v>
      </c>
      <c r="N81" s="63">
        <v>-0.101298018</v>
      </c>
      <c r="O81" s="63">
        <v>0.62305278099999994</v>
      </c>
      <c r="P81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4.6600975599848198</v>
      </c>
    </row>
    <row r="82" spans="1:16" x14ac:dyDescent="0.2">
      <c r="A82" s="55" t="s">
        <v>105</v>
      </c>
      <c r="B82">
        <v>1</v>
      </c>
      <c r="D82" s="73">
        <v>1</v>
      </c>
      <c r="E82" s="75">
        <v>1</v>
      </c>
      <c r="F82" s="58">
        <v>-2.8439268499999999</v>
      </c>
      <c r="G82" s="58">
        <v>-0.57962404200000017</v>
      </c>
      <c r="H82" s="58">
        <v>-1.63417156</v>
      </c>
      <c r="I82" s="58">
        <v>-1.04122201</v>
      </c>
      <c r="J82" s="58">
        <v>-0.3389473790000001</v>
      </c>
      <c r="K82" s="58">
        <v>-1.5604527199999998</v>
      </c>
      <c r="L82" s="58">
        <v>-1.3494117700000001</v>
      </c>
      <c r="M82" s="58">
        <v>-1.8769012000000003</v>
      </c>
      <c r="N82" s="58">
        <v>-0.74104250100000002</v>
      </c>
      <c r="O82" s="58">
        <v>-0.49774561299999998</v>
      </c>
      <c r="P82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20.869006860891044</v>
      </c>
    </row>
    <row r="83" spans="1:16" x14ac:dyDescent="0.2">
      <c r="A83" s="60" t="s">
        <v>82</v>
      </c>
      <c r="B83">
        <v>3</v>
      </c>
      <c r="D83" s="73">
        <v>5</v>
      </c>
      <c r="E83" s="75">
        <v>3</v>
      </c>
      <c r="F83" s="63">
        <v>3.0476608999999998E-2</v>
      </c>
      <c r="G83" s="63">
        <v>-0.86171682400000005</v>
      </c>
      <c r="H83" s="63">
        <v>0.43132409300000013</v>
      </c>
      <c r="I83" s="63">
        <v>-7.0359012299999982E-2</v>
      </c>
      <c r="J83" s="63">
        <v>-0.43183063100000008</v>
      </c>
      <c r="K83" s="63">
        <v>-0.70460054800000005</v>
      </c>
      <c r="L83" s="63">
        <v>1.33604525</v>
      </c>
      <c r="M83" s="63">
        <v>-0.478747172</v>
      </c>
      <c r="N83" s="63">
        <v>-0.58223005299999997</v>
      </c>
      <c r="O83" s="63">
        <v>-0.44840228800000004</v>
      </c>
      <c r="P83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4.1716874088338818</v>
      </c>
    </row>
    <row r="84" spans="1:16" x14ac:dyDescent="0.2">
      <c r="A84" s="55" t="s">
        <v>83</v>
      </c>
      <c r="B84">
        <v>6</v>
      </c>
      <c r="D84" s="73">
        <v>7</v>
      </c>
      <c r="E84" s="75">
        <v>6</v>
      </c>
      <c r="F84" s="58">
        <v>-1.1405766500000001</v>
      </c>
      <c r="G84" s="58">
        <v>3.62388478</v>
      </c>
      <c r="H84" s="58">
        <v>-0.70469851800000016</v>
      </c>
      <c r="I84" s="58">
        <v>2.93931627</v>
      </c>
      <c r="J84" s="58">
        <v>1.9274039799999998</v>
      </c>
      <c r="K84" s="58">
        <v>-1.5232417599999999</v>
      </c>
      <c r="L84" s="58">
        <v>1.0261848200000001</v>
      </c>
      <c r="M84" s="58">
        <v>-2.7268181700000004E-3</v>
      </c>
      <c r="N84" s="58">
        <v>2.8427251900000003</v>
      </c>
      <c r="O84" s="58">
        <v>-0.49304624899999999</v>
      </c>
      <c r="P84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38.982031517824616</v>
      </c>
    </row>
    <row r="85" spans="1:16" x14ac:dyDescent="0.2">
      <c r="A85" s="60" t="s">
        <v>84</v>
      </c>
      <c r="B85">
        <v>7</v>
      </c>
      <c r="D85" s="73">
        <v>7</v>
      </c>
      <c r="E85" s="75">
        <v>7</v>
      </c>
      <c r="F85" s="63">
        <v>-2.701981</v>
      </c>
      <c r="G85" s="63">
        <v>3.6028129600000001</v>
      </c>
      <c r="H85" s="63">
        <v>-1.53089678</v>
      </c>
      <c r="I85" s="63">
        <v>2.3373812100000002</v>
      </c>
      <c r="J85" s="63">
        <v>-0.58044383499999996</v>
      </c>
      <c r="K85" s="63">
        <v>-0.44412380000000001</v>
      </c>
      <c r="L85" s="63">
        <v>-0.83297773100000005</v>
      </c>
      <c r="M85" s="63">
        <v>-0.60211370399999997</v>
      </c>
      <c r="N85" s="63">
        <v>4.5162488200000004</v>
      </c>
      <c r="O85" s="63">
        <v>1.2574669700000001</v>
      </c>
      <c r="P85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51.656238813112729</v>
      </c>
    </row>
    <row r="86" spans="1:16" x14ac:dyDescent="0.2">
      <c r="A86" s="55" t="s">
        <v>85</v>
      </c>
      <c r="B86">
        <v>5</v>
      </c>
      <c r="C86">
        <v>5</v>
      </c>
      <c r="D86" s="73">
        <v>5</v>
      </c>
      <c r="E86" s="75">
        <v>5</v>
      </c>
      <c r="F86" s="58">
        <v>0.84666524600000015</v>
      </c>
      <c r="G86" s="58">
        <v>-0.25893506500000002</v>
      </c>
      <c r="H86" s="58">
        <v>0.53459887600000011</v>
      </c>
      <c r="I86" s="58">
        <v>0.22089988600000002</v>
      </c>
      <c r="J86" s="58">
        <v>1.4008979899999999E-2</v>
      </c>
      <c r="K86" s="58">
        <v>-0.68599506600000015</v>
      </c>
      <c r="L86" s="58">
        <v>-0.41983049800000005</v>
      </c>
      <c r="M86" s="58">
        <v>0.89697657399999997</v>
      </c>
      <c r="N86" s="58">
        <v>-3.0881177399999998E-2</v>
      </c>
      <c r="O86" s="58">
        <v>-0.31916976800000008</v>
      </c>
      <c r="P86" s="67">
        <f>SUMSQ(Таблица32[[#This Row],[X1]]-Таблица32[[#Totals],[X1]],Таблица32[[#This Row],[X2]]-Таблица32[[#Totals],[X2]],Таблица32[[#This Row],[X3]]-Таблица32[[#Totals],[X3]],Таблица32[[#This Row],[X4]]-Таблица32[[#Totals],[X4]],Таблица32[[#This Row],[X5]]-Таблица32[[#Totals],[X5]],Таблица32[[#This Row],[X6]]-Таблица32[[#Totals],[X6]],Таблица32[[#This Row],[X7]]-Таблица32[[#Totals],[X7]],Таблица32[[#This Row],[X8]]-Таблица32[[#Totals],[X8]],Таблица32[[#This Row],[X9]]-Таблица32[[#Totals],[X9]],Таблица32[[#This Row],[X10]]-Таблица32[[#Totals],[X10]],)</f>
        <v>2.6729152153187354</v>
      </c>
    </row>
    <row r="87" spans="1:16" x14ac:dyDescent="0.2">
      <c r="A87" s="71"/>
      <c r="B87">
        <f>SUBTOTAL(102,Таблица32[K-средних])</f>
        <v>85</v>
      </c>
      <c r="C87">
        <f>SUBTOTAL(102,Таблица32[Обучающая выборка])</f>
        <v>29</v>
      </c>
      <c r="F87" s="72">
        <f>SUBTOTAL(101,Таблица32[X1])</f>
        <v>1.1694112606368676E-10</v>
      </c>
      <c r="G87" s="72">
        <f>SUBTOTAL(101,Таблица32[X2])</f>
        <v>8.2917627665951236E-11</v>
      </c>
      <c r="H87" s="72">
        <f>SUBTOTAL(101,Таблица32[X3])</f>
        <v>2.5058819072064447E-10</v>
      </c>
      <c r="I87" s="72">
        <f>SUBTOTAL(101,Таблица32[X4])</f>
        <v>2.2470584118906763E-10</v>
      </c>
      <c r="J87" s="72">
        <f>SUBTOTAL(101,Таблица32[X5])</f>
        <v>1.3647059760852113E-10</v>
      </c>
      <c r="K87" s="72">
        <f>SUBTOTAL(101,Таблица32[X6])</f>
        <v>-3.8235296889406058E-10</v>
      </c>
      <c r="L87" s="72">
        <f>SUBTOTAL(101,Таблица32[X7])</f>
        <v>1.1941177066762187E-10</v>
      </c>
      <c r="M87" s="72">
        <f>SUBTOTAL(101,Таблица32[X8])</f>
        <v>-1.5529414355759907E-10</v>
      </c>
      <c r="N87" s="72">
        <f>SUBTOTAL(101,Таблица32[X9])</f>
        <v>9.4117911585227016E-12</v>
      </c>
      <c r="O87" s="72">
        <f>SUBTOTAL(101,Таблица32[X10])</f>
        <v>1.4294116739927846E-10</v>
      </c>
      <c r="P87" s="72">
        <f>SUBTOTAL(109,Таблица32[Расстояния])</f>
        <v>840.00000004827348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2CD5-BA5C-0742-9C9A-47431BD888AB}">
  <dimension ref="A1:T36"/>
  <sheetViews>
    <sheetView workbookViewId="0">
      <selection activeCell="T21" sqref="T21"/>
    </sheetView>
  </sheetViews>
  <sheetFormatPr baseColWidth="10" defaultColWidth="11" defaultRowHeight="16" x14ac:dyDescent="0.2"/>
  <cols>
    <col min="1" max="1" width="16" customWidth="1"/>
  </cols>
  <sheetData>
    <row r="1" spans="1:20" x14ac:dyDescent="0.2">
      <c r="A1" s="42" t="s">
        <v>147</v>
      </c>
    </row>
    <row r="2" spans="1:20" x14ac:dyDescent="0.2">
      <c r="A2" s="43" t="s">
        <v>119</v>
      </c>
      <c r="B2" s="45" t="s">
        <v>113</v>
      </c>
      <c r="D2" s="44" t="s">
        <v>128</v>
      </c>
      <c r="E2" s="45" t="s">
        <v>113</v>
      </c>
      <c r="G2" s="44" t="s">
        <v>211</v>
      </c>
      <c r="H2" s="44" t="s">
        <v>113</v>
      </c>
      <c r="M2" s="44" t="s">
        <v>268</v>
      </c>
      <c r="N2" s="44" t="s">
        <v>113</v>
      </c>
      <c r="P2" s="44" t="s">
        <v>270</v>
      </c>
      <c r="Q2" s="44" t="s">
        <v>113</v>
      </c>
      <c r="S2" s="44" t="s">
        <v>275</v>
      </c>
      <c r="T2" s="44" t="s">
        <v>113</v>
      </c>
    </row>
    <row r="3" spans="1:20" x14ac:dyDescent="0.2">
      <c r="A3" s="43">
        <v>1</v>
      </c>
      <c r="B3" s="46">
        <v>22.165464083390901</v>
      </c>
      <c r="D3" s="44">
        <v>1</v>
      </c>
      <c r="E3" s="44">
        <v>0</v>
      </c>
      <c r="G3" s="44">
        <v>1</v>
      </c>
      <c r="H3" s="70">
        <v>54.807719381712957</v>
      </c>
      <c r="M3" s="44">
        <v>1</v>
      </c>
      <c r="N3" s="70">
        <v>58.84459113355269</v>
      </c>
      <c r="P3" s="44">
        <v>1</v>
      </c>
      <c r="Q3" s="70">
        <v>42.378676523045485</v>
      </c>
      <c r="S3" s="44">
        <v>1</v>
      </c>
      <c r="T3" s="70">
        <v>71.191230670997712</v>
      </c>
    </row>
    <row r="4" spans="1:20" x14ac:dyDescent="0.2">
      <c r="A4" s="43">
        <v>2</v>
      </c>
      <c r="B4" s="44">
        <v>21.426301418359007</v>
      </c>
      <c r="D4" s="44">
        <v>2</v>
      </c>
      <c r="E4" s="44">
        <v>0</v>
      </c>
      <c r="G4" s="44">
        <v>2</v>
      </c>
      <c r="H4" s="44">
        <v>27.1128954021897</v>
      </c>
      <c r="M4" s="44">
        <v>2</v>
      </c>
      <c r="N4" s="44">
        <v>22.954928217815155</v>
      </c>
      <c r="P4" s="44">
        <v>2</v>
      </c>
      <c r="Q4" s="44">
        <v>253.176210837257</v>
      </c>
      <c r="S4" s="44">
        <v>2</v>
      </c>
      <c r="T4" s="44">
        <v>273.73495169783354</v>
      </c>
    </row>
    <row r="5" spans="1:20" x14ac:dyDescent="0.2">
      <c r="A5" s="43">
        <v>3</v>
      </c>
      <c r="B5" s="44">
        <v>24.881088239650907</v>
      </c>
      <c r="D5" s="44">
        <v>3</v>
      </c>
      <c r="E5" s="44">
        <v>0</v>
      </c>
      <c r="G5" s="44">
        <v>3</v>
      </c>
      <c r="H5" s="44">
        <v>55.123916637185125</v>
      </c>
      <c r="M5" s="44">
        <v>3</v>
      </c>
      <c r="N5" s="44">
        <v>46.095387470505827</v>
      </c>
      <c r="P5" s="44">
        <v>3</v>
      </c>
      <c r="Q5" s="44">
        <v>51.328424863993185</v>
      </c>
      <c r="S5" s="44">
        <v>3</v>
      </c>
      <c r="T5" s="44">
        <v>7.4057078773703386</v>
      </c>
    </row>
    <row r="6" spans="1:20" x14ac:dyDescent="0.2">
      <c r="A6" s="43">
        <v>4</v>
      </c>
      <c r="B6" s="46">
        <v>128.98413016462436</v>
      </c>
      <c r="D6" s="44">
        <v>4</v>
      </c>
      <c r="E6" s="44">
        <v>0</v>
      </c>
      <c r="G6" s="44">
        <v>4</v>
      </c>
      <c r="H6" s="44">
        <v>68.259365345882401</v>
      </c>
      <c r="M6" s="44">
        <v>4</v>
      </c>
      <c r="N6" s="44">
        <v>145.00396935797227</v>
      </c>
      <c r="P6" s="44">
        <v>4</v>
      </c>
      <c r="Q6" s="44">
        <v>78.80932997212858</v>
      </c>
      <c r="S6" s="44">
        <v>4</v>
      </c>
      <c r="T6" s="44">
        <v>78.80932997212858</v>
      </c>
    </row>
    <row r="7" spans="1:20" x14ac:dyDescent="0.2">
      <c r="A7" s="43">
        <v>5</v>
      </c>
      <c r="B7" s="44">
        <v>131.52773596675007</v>
      </c>
      <c r="D7" s="44">
        <v>5</v>
      </c>
      <c r="E7" s="44">
        <v>0</v>
      </c>
      <c r="G7" s="44">
        <v>5</v>
      </c>
      <c r="H7" s="44">
        <v>35.987908936414414</v>
      </c>
      <c r="M7" s="44">
        <v>5</v>
      </c>
      <c r="N7" s="44">
        <v>216.04979261509473</v>
      </c>
      <c r="P7" s="44">
        <v>5</v>
      </c>
      <c r="Q7" s="44">
        <v>106.36315418636603</v>
      </c>
      <c r="S7" s="44">
        <v>5</v>
      </c>
      <c r="T7" s="44">
        <v>65.439074081880435</v>
      </c>
    </row>
    <row r="8" spans="1:20" x14ac:dyDescent="0.2">
      <c r="A8" s="43">
        <v>6</v>
      </c>
      <c r="B8" s="44">
        <v>91.934339764145989</v>
      </c>
      <c r="D8" s="44">
        <v>6</v>
      </c>
      <c r="E8" s="44">
        <v>0</v>
      </c>
      <c r="G8" s="44">
        <v>6</v>
      </c>
      <c r="H8" s="44">
        <v>73.210117647165831</v>
      </c>
      <c r="M8" s="44">
        <v>6</v>
      </c>
      <c r="N8" s="44">
        <v>87.973337225600929</v>
      </c>
      <c r="P8" s="44">
        <v>6</v>
      </c>
      <c r="Q8" s="44">
        <v>194.01137902066435</v>
      </c>
      <c r="S8" s="44">
        <v>6</v>
      </c>
      <c r="T8" s="102">
        <v>20.127044286163176</v>
      </c>
    </row>
    <row r="9" spans="1:20" x14ac:dyDescent="0.2">
      <c r="A9" t="s">
        <v>148</v>
      </c>
      <c r="B9">
        <f>SUM(B3:B8)</f>
        <v>420.91905963692125</v>
      </c>
      <c r="D9" s="47">
        <v>7</v>
      </c>
      <c r="E9" s="47">
        <v>609.55067873187591</v>
      </c>
      <c r="G9" s="44">
        <v>7</v>
      </c>
      <c r="H9" s="44">
        <v>65.238585990061324</v>
      </c>
      <c r="M9" s="44">
        <v>7</v>
      </c>
      <c r="N9" s="44">
        <v>191.08300983252971</v>
      </c>
      <c r="P9" s="44">
        <v>7</v>
      </c>
      <c r="Q9" s="44">
        <v>5.66201461446121</v>
      </c>
      <c r="S9" s="44">
        <v>7</v>
      </c>
      <c r="T9" s="44">
        <v>0</v>
      </c>
    </row>
    <row r="10" spans="1:20" x14ac:dyDescent="0.2">
      <c r="D10" s="48" t="s">
        <v>148</v>
      </c>
      <c r="E10" s="48">
        <f>SUM(E4:E9)</f>
        <v>609.55067873187591</v>
      </c>
      <c r="G10" t="s">
        <v>148</v>
      </c>
      <c r="H10">
        <f>SUM(H3:H9)</f>
        <v>379.74050934061177</v>
      </c>
      <c r="M10" t="s">
        <v>148</v>
      </c>
      <c r="N10">
        <f>SUM(N3:N9)</f>
        <v>768.00501585307131</v>
      </c>
      <c r="P10" t="s">
        <v>148</v>
      </c>
      <c r="Q10">
        <f>SUM(Q3:Q9)</f>
        <v>731.72919001791581</v>
      </c>
      <c r="S10" t="s">
        <v>148</v>
      </c>
      <c r="T10">
        <f>SUM(T3:T9)</f>
        <v>516.70733858637379</v>
      </c>
    </row>
    <row r="12" spans="1:20" x14ac:dyDescent="0.2">
      <c r="A12" s="44" t="s">
        <v>129</v>
      </c>
      <c r="B12" s="45" t="s">
        <v>113</v>
      </c>
      <c r="D12" s="44" t="s">
        <v>130</v>
      </c>
      <c r="E12" s="45" t="s">
        <v>113</v>
      </c>
      <c r="G12" s="44" t="s">
        <v>215</v>
      </c>
      <c r="H12" s="44" t="s">
        <v>113</v>
      </c>
      <c r="J12" s="44" t="s">
        <v>250</v>
      </c>
      <c r="K12" s="44" t="s">
        <v>113</v>
      </c>
      <c r="M12" s="44" t="s">
        <v>272</v>
      </c>
      <c r="N12" s="44" t="s">
        <v>113</v>
      </c>
      <c r="P12" s="44" t="s">
        <v>273</v>
      </c>
      <c r="Q12" s="44" t="s">
        <v>113</v>
      </c>
      <c r="S12" s="44" t="s">
        <v>276</v>
      </c>
      <c r="T12" s="44" t="s">
        <v>113</v>
      </c>
    </row>
    <row r="13" spans="1:20" x14ac:dyDescent="0.2">
      <c r="A13" s="44">
        <v>1</v>
      </c>
      <c r="B13" s="44">
        <v>0</v>
      </c>
      <c r="D13" s="44">
        <v>1</v>
      </c>
      <c r="E13" s="44">
        <v>3.9287780301862183</v>
      </c>
      <c r="G13" s="44">
        <v>1</v>
      </c>
      <c r="H13" s="44">
        <v>47.020356482807195</v>
      </c>
      <c r="J13" s="44">
        <v>1</v>
      </c>
      <c r="K13" s="44">
        <v>78.663556523444825</v>
      </c>
      <c r="M13" s="44">
        <v>1</v>
      </c>
      <c r="N13" s="70">
        <v>79.006206890812763</v>
      </c>
      <c r="P13" s="44">
        <v>1</v>
      </c>
      <c r="Q13" s="70">
        <v>54.915603643019494</v>
      </c>
      <c r="S13" s="44">
        <v>1</v>
      </c>
      <c r="T13" s="70">
        <v>8.4347395972597425</v>
      </c>
    </row>
    <row r="14" spans="1:20" x14ac:dyDescent="0.2">
      <c r="A14" s="44">
        <v>2</v>
      </c>
      <c r="B14" s="44">
        <v>7.4154557111290735</v>
      </c>
      <c r="D14" s="44">
        <v>2</v>
      </c>
      <c r="E14" s="44">
        <v>22.165464083390901</v>
      </c>
      <c r="G14" s="44">
        <v>2</v>
      </c>
      <c r="H14" s="44">
        <v>27.1128954021897</v>
      </c>
      <c r="J14" s="44">
        <v>2</v>
      </c>
      <c r="K14" s="44">
        <v>21.335137869704738</v>
      </c>
      <c r="M14" s="44">
        <v>2</v>
      </c>
      <c r="N14" s="44">
        <v>70.780942190866043</v>
      </c>
      <c r="P14" s="44">
        <v>2</v>
      </c>
      <c r="Q14" s="44">
        <v>54.90862852936521</v>
      </c>
      <c r="S14" s="44">
        <v>2</v>
      </c>
      <c r="T14" s="44">
        <v>151.45630884485115</v>
      </c>
    </row>
    <row r="15" spans="1:20" x14ac:dyDescent="0.2">
      <c r="A15" s="44">
        <v>3</v>
      </c>
      <c r="B15" s="44">
        <v>22.165464083390901</v>
      </c>
      <c r="D15" s="44">
        <v>3</v>
      </c>
      <c r="E15" s="44">
        <v>27.1128954021897</v>
      </c>
      <c r="G15" s="44">
        <v>3</v>
      </c>
      <c r="H15" s="44">
        <v>75.256854767554401</v>
      </c>
      <c r="J15" s="44">
        <v>3</v>
      </c>
      <c r="K15" s="44">
        <v>97.236813323783579</v>
      </c>
      <c r="M15" s="44">
        <v>3</v>
      </c>
      <c r="N15" s="44">
        <v>21.426301418359007</v>
      </c>
      <c r="P15" s="44">
        <v>3</v>
      </c>
      <c r="Q15" s="44">
        <v>103.643846482681</v>
      </c>
      <c r="S15" s="44">
        <v>3</v>
      </c>
      <c r="T15" s="44">
        <v>1.7237929631980038</v>
      </c>
    </row>
    <row r="16" spans="1:20" x14ac:dyDescent="0.2">
      <c r="A16" s="44">
        <v>4</v>
      </c>
      <c r="B16" s="44">
        <v>27.1128954021897</v>
      </c>
      <c r="D16" s="44">
        <v>4</v>
      </c>
      <c r="E16" s="44">
        <v>47.991485461650122</v>
      </c>
      <c r="G16" s="44">
        <v>4</v>
      </c>
      <c r="H16" s="44">
        <v>62.783479348544354</v>
      </c>
      <c r="J16" s="44">
        <v>4</v>
      </c>
      <c r="K16" s="44">
        <v>43.526261640899655</v>
      </c>
      <c r="M16" s="44">
        <v>4</v>
      </c>
      <c r="N16" s="44">
        <v>57.662771926952971</v>
      </c>
      <c r="P16" s="44">
        <v>4</v>
      </c>
      <c r="Q16" s="44">
        <v>81.219076202488807</v>
      </c>
      <c r="S16" s="44">
        <v>4</v>
      </c>
      <c r="T16" s="44">
        <v>100.27720357918126</v>
      </c>
    </row>
    <row r="17" spans="1:20" x14ac:dyDescent="0.2">
      <c r="A17" s="44">
        <v>5</v>
      </c>
      <c r="B17" s="44">
        <v>337.99137738101018</v>
      </c>
      <c r="D17" s="44">
        <v>5</v>
      </c>
      <c r="E17" s="44">
        <v>51.078663632034093</v>
      </c>
      <c r="G17" s="44">
        <v>5</v>
      </c>
      <c r="H17" s="44">
        <v>59.654200675640595</v>
      </c>
      <c r="J17" s="44">
        <v>5</v>
      </c>
      <c r="K17" s="44">
        <v>85.593349193949706</v>
      </c>
      <c r="M17" s="44">
        <v>5</v>
      </c>
      <c r="N17" s="44">
        <v>63.415518956653777</v>
      </c>
      <c r="P17" s="44">
        <v>5</v>
      </c>
      <c r="Q17" s="44">
        <v>187.36820699093678</v>
      </c>
      <c r="S17" s="44">
        <v>5</v>
      </c>
      <c r="T17" s="44">
        <v>180.25529638139656</v>
      </c>
    </row>
    <row r="18" spans="1:20" x14ac:dyDescent="0.2">
      <c r="A18" s="44">
        <v>6</v>
      </c>
      <c r="B18" s="44">
        <v>91.934339764145989</v>
      </c>
      <c r="D18" s="44">
        <v>6</v>
      </c>
      <c r="E18" s="44">
        <v>100.47061729319191</v>
      </c>
      <c r="G18" s="44">
        <v>6</v>
      </c>
      <c r="H18" s="44">
        <v>33.506019788559072</v>
      </c>
      <c r="J18" s="44">
        <v>6</v>
      </c>
      <c r="K18" s="44">
        <v>45.679300243473349</v>
      </c>
      <c r="M18" s="44">
        <v>6</v>
      </c>
      <c r="N18" s="44">
        <v>72.470927001667846</v>
      </c>
      <c r="P18" s="44">
        <v>6</v>
      </c>
      <c r="Q18" s="44">
        <v>9.0059514214878931</v>
      </c>
      <c r="S18" s="44">
        <v>6</v>
      </c>
      <c r="T18" s="102">
        <v>61.101001738854116</v>
      </c>
    </row>
    <row r="19" spans="1:20" x14ac:dyDescent="0.2">
      <c r="A19" t="s">
        <v>148</v>
      </c>
      <c r="B19">
        <f>SUM(B13:B18)</f>
        <v>486.61953234186586</v>
      </c>
      <c r="D19" s="44">
        <v>7</v>
      </c>
      <c r="E19" s="44">
        <v>134.90374833555509</v>
      </c>
      <c r="G19" s="44">
        <v>7</v>
      </c>
      <c r="H19" s="44">
        <v>92.501772663518111</v>
      </c>
      <c r="J19" s="44">
        <v>7</v>
      </c>
      <c r="K19" s="44">
        <v>115.31002039762066</v>
      </c>
      <c r="M19" s="44">
        <v>7</v>
      </c>
      <c r="N19" s="44">
        <v>32.528363375105641</v>
      </c>
      <c r="P19" s="44">
        <v>7</v>
      </c>
      <c r="Q19" s="44">
        <v>267.81053864491662</v>
      </c>
      <c r="S19" s="44">
        <v>7</v>
      </c>
      <c r="T19" s="44">
        <v>258.74411727019356</v>
      </c>
    </row>
    <row r="20" spans="1:20" x14ac:dyDescent="0.2">
      <c r="D20" t="s">
        <v>148</v>
      </c>
      <c r="E20">
        <f>SUM(E13:E19)</f>
        <v>387.65165223819804</v>
      </c>
      <c r="G20" t="s">
        <v>148</v>
      </c>
      <c r="H20">
        <f>SUM(H13:H19)</f>
        <v>397.83557912881344</v>
      </c>
      <c r="J20" t="s">
        <v>148</v>
      </c>
      <c r="K20">
        <f>SUM(K13:K19)</f>
        <v>487.34443919287651</v>
      </c>
      <c r="M20" t="s">
        <v>148</v>
      </c>
      <c r="N20">
        <f>SUM(N13:N19)</f>
        <v>397.29103176041809</v>
      </c>
      <c r="P20" t="s">
        <v>148</v>
      </c>
      <c r="Q20">
        <f>SUM(Q13:Q19)</f>
        <v>758.87185191489584</v>
      </c>
      <c r="S20" t="s">
        <v>148</v>
      </c>
      <c r="T20">
        <f>SUM(T13:T19)</f>
        <v>761.99246037493435</v>
      </c>
    </row>
    <row r="22" spans="1:20" x14ac:dyDescent="0.2">
      <c r="A22" s="49" t="s">
        <v>149</v>
      </c>
      <c r="B22" s="50">
        <f>SUM(D27:D36)</f>
        <v>379.74049999999994</v>
      </c>
    </row>
    <row r="24" spans="1:20" x14ac:dyDescent="0.2">
      <c r="A24" s="42" t="s">
        <v>150</v>
      </c>
    </row>
    <row r="25" spans="1:20" x14ac:dyDescent="0.2">
      <c r="A25" s="114" t="s">
        <v>143</v>
      </c>
      <c r="B25" s="116" t="s">
        <v>144</v>
      </c>
      <c r="C25" s="115"/>
      <c r="D25" s="115"/>
      <c r="E25" s="115"/>
      <c r="F25" s="115"/>
      <c r="G25" s="115"/>
    </row>
    <row r="26" spans="1:20" x14ac:dyDescent="0.2">
      <c r="A26" s="115"/>
      <c r="B26" s="37" t="s">
        <v>140</v>
      </c>
      <c r="C26" s="37" t="s">
        <v>141</v>
      </c>
      <c r="D26" s="37" t="s">
        <v>142</v>
      </c>
      <c r="E26" s="37" t="s">
        <v>141</v>
      </c>
      <c r="F26" s="37" t="s">
        <v>145</v>
      </c>
      <c r="G26" s="37" t="s">
        <v>146</v>
      </c>
    </row>
    <row r="27" spans="1:20" x14ac:dyDescent="0.2">
      <c r="A27" s="38" t="s">
        <v>94</v>
      </c>
      <c r="B27" s="39">
        <v>56.785209999999999</v>
      </c>
      <c r="C27" s="40">
        <v>6</v>
      </c>
      <c r="D27" s="39">
        <v>27.214790000000001</v>
      </c>
      <c r="E27" s="40">
        <v>78</v>
      </c>
      <c r="F27" s="39">
        <v>27.125240000000002</v>
      </c>
      <c r="G27" s="41">
        <v>3.1234209999999998E-17</v>
      </c>
    </row>
    <row r="28" spans="1:20" x14ac:dyDescent="0.2">
      <c r="A28" s="38" t="s">
        <v>95</v>
      </c>
      <c r="B28" s="39">
        <v>62.727969999999999</v>
      </c>
      <c r="C28" s="40">
        <v>6</v>
      </c>
      <c r="D28" s="39">
        <v>21.272030000000001</v>
      </c>
      <c r="E28" s="40">
        <v>78</v>
      </c>
      <c r="F28" s="39">
        <v>38.335030000000003</v>
      </c>
      <c r="G28" s="41">
        <v>2.5421019999999998E-21</v>
      </c>
    </row>
    <row r="29" spans="1:20" x14ac:dyDescent="0.2">
      <c r="A29" s="38" t="s">
        <v>96</v>
      </c>
      <c r="B29" s="39">
        <v>60.899209999999997</v>
      </c>
      <c r="C29" s="40">
        <v>6</v>
      </c>
      <c r="D29" s="39">
        <v>23.10079</v>
      </c>
      <c r="E29" s="40">
        <v>78</v>
      </c>
      <c r="F29" s="39">
        <v>34.27111</v>
      </c>
      <c r="G29" s="41">
        <v>5.9878230000000001E-20</v>
      </c>
    </row>
    <row r="30" spans="1:20" x14ac:dyDescent="0.2">
      <c r="A30" s="38" t="s">
        <v>97</v>
      </c>
      <c r="B30" s="39">
        <v>44.89875</v>
      </c>
      <c r="C30" s="40">
        <v>6</v>
      </c>
      <c r="D30" s="39">
        <v>39.10125</v>
      </c>
      <c r="E30" s="40">
        <v>78</v>
      </c>
      <c r="F30" s="39">
        <v>14.927490000000001</v>
      </c>
      <c r="G30" s="41">
        <v>2.7363E-11</v>
      </c>
    </row>
    <row r="31" spans="1:20" x14ac:dyDescent="0.2">
      <c r="A31" s="38" t="s">
        <v>98</v>
      </c>
      <c r="B31" s="39">
        <v>55.625549999999997</v>
      </c>
      <c r="C31" s="40">
        <v>6</v>
      </c>
      <c r="D31" s="39">
        <v>28.37445</v>
      </c>
      <c r="E31" s="40">
        <v>78</v>
      </c>
      <c r="F31" s="39">
        <v>25.485330000000001</v>
      </c>
      <c r="G31" s="41">
        <v>1.528102E-16</v>
      </c>
    </row>
    <row r="32" spans="1:20" x14ac:dyDescent="0.2">
      <c r="A32" s="38" t="s">
        <v>99</v>
      </c>
      <c r="B32" s="39">
        <v>33.12585</v>
      </c>
      <c r="C32" s="40">
        <v>6</v>
      </c>
      <c r="D32" s="39">
        <v>50.87415</v>
      </c>
      <c r="E32" s="40">
        <v>78</v>
      </c>
      <c r="F32" s="39">
        <v>8.4647310000000004</v>
      </c>
      <c r="G32" s="41">
        <v>4.419535E-7</v>
      </c>
    </row>
    <row r="33" spans="1:7" x14ac:dyDescent="0.2">
      <c r="A33" s="38" t="s">
        <v>100</v>
      </c>
      <c r="B33" s="39">
        <v>18.272860000000001</v>
      </c>
      <c r="C33" s="40">
        <v>6</v>
      </c>
      <c r="D33" s="39">
        <v>65.727130000000002</v>
      </c>
      <c r="E33" s="40">
        <v>78</v>
      </c>
      <c r="F33" s="39">
        <v>3.6141420000000002</v>
      </c>
      <c r="G33" s="41">
        <v>3.2480009999999999E-3</v>
      </c>
    </row>
    <row r="34" spans="1:7" x14ac:dyDescent="0.2">
      <c r="A34" s="38" t="s">
        <v>101</v>
      </c>
      <c r="B34" s="39">
        <v>33.129530000000003</v>
      </c>
      <c r="C34" s="40">
        <v>6</v>
      </c>
      <c r="D34" s="39">
        <v>50.870469999999997</v>
      </c>
      <c r="E34" s="40">
        <v>78</v>
      </c>
      <c r="F34" s="39">
        <v>8.4662839999999999</v>
      </c>
      <c r="G34" s="41">
        <v>4.4080030000000001E-7</v>
      </c>
    </row>
    <row r="35" spans="1:7" x14ac:dyDescent="0.2">
      <c r="A35" s="38" t="s">
        <v>102</v>
      </c>
      <c r="B35" s="39">
        <v>56.520589999999999</v>
      </c>
      <c r="C35" s="40">
        <v>6</v>
      </c>
      <c r="D35" s="39">
        <v>27.479410000000001</v>
      </c>
      <c r="E35" s="40">
        <v>78</v>
      </c>
      <c r="F35" s="39">
        <v>26.73884</v>
      </c>
      <c r="G35" s="41">
        <v>4.5146029999999998E-17</v>
      </c>
    </row>
    <row r="36" spans="1:7" x14ac:dyDescent="0.2">
      <c r="A36" s="38" t="s">
        <v>103</v>
      </c>
      <c r="B36" s="39">
        <v>38.273969999999998</v>
      </c>
      <c r="C36" s="40">
        <v>6</v>
      </c>
      <c r="D36" s="39">
        <v>45.726030000000002</v>
      </c>
      <c r="E36" s="40">
        <v>78</v>
      </c>
      <c r="F36" s="39">
        <v>10.881360000000001</v>
      </c>
      <c r="G36" s="41">
        <v>9.0460129999999996E-9</v>
      </c>
    </row>
  </sheetData>
  <mergeCells count="2">
    <mergeCell ref="A25:A26"/>
    <mergeCell ref="B25:G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73960-15DF-414D-8E24-4227FDC7E3B1}">
  <dimension ref="A1:BO87"/>
  <sheetViews>
    <sheetView topLeftCell="AY1" zoomScale="75" zoomScaleNormal="70" workbookViewId="0">
      <selection activeCell="BN1" sqref="BN1"/>
    </sheetView>
  </sheetViews>
  <sheetFormatPr baseColWidth="10" defaultColWidth="8.83203125" defaultRowHeight="16" x14ac:dyDescent="0.2"/>
  <cols>
    <col min="1" max="45" width="20.6640625" customWidth="1"/>
    <col min="46" max="48" width="12.33203125" bestFit="1" customWidth="1"/>
    <col min="49" max="49" width="12.83203125" bestFit="1" customWidth="1"/>
    <col min="50" max="50" width="12.33203125" bestFit="1" customWidth="1"/>
    <col min="51" max="51" width="12.83203125" bestFit="1" customWidth="1"/>
    <col min="52" max="53" width="12.33203125" bestFit="1" customWidth="1"/>
    <col min="54" max="54" width="9" bestFit="1" customWidth="1"/>
    <col min="55" max="57" width="9" customWidth="1"/>
    <col min="58" max="61" width="9" bestFit="1" customWidth="1"/>
    <col min="62" max="63" width="9" customWidth="1"/>
  </cols>
  <sheetData>
    <row r="1" spans="1:67" ht="225.75" customHeight="1" thickBot="1" x14ac:dyDescent="0.25">
      <c r="A1" s="78" t="s">
        <v>131</v>
      </c>
      <c r="B1" s="78" t="s">
        <v>210</v>
      </c>
      <c r="C1" s="78" t="s">
        <v>212</v>
      </c>
      <c r="D1" s="79" t="s">
        <v>215</v>
      </c>
      <c r="E1" s="79" t="s">
        <v>214</v>
      </c>
      <c r="F1" s="80" t="s">
        <v>119</v>
      </c>
      <c r="G1" s="80" t="s">
        <v>128</v>
      </c>
      <c r="H1" s="80" t="s">
        <v>129</v>
      </c>
      <c r="I1" s="80" t="s">
        <v>130</v>
      </c>
      <c r="J1" s="80" t="s">
        <v>216</v>
      </c>
      <c r="K1" s="80" t="s">
        <v>217</v>
      </c>
      <c r="L1" s="80" t="s">
        <v>218</v>
      </c>
      <c r="M1" s="80" t="s">
        <v>219</v>
      </c>
      <c r="N1" s="80" t="s">
        <v>220</v>
      </c>
      <c r="O1" s="80" t="s">
        <v>221</v>
      </c>
      <c r="P1" s="80" t="s">
        <v>223</v>
      </c>
      <c r="Q1" s="80" t="s">
        <v>222</v>
      </c>
      <c r="R1" s="83" t="s">
        <v>224</v>
      </c>
      <c r="S1" s="83" t="s">
        <v>225</v>
      </c>
      <c r="T1" s="83" t="s">
        <v>226</v>
      </c>
      <c r="U1" s="83" t="s">
        <v>227</v>
      </c>
      <c r="V1" s="83" t="s">
        <v>228</v>
      </c>
      <c r="W1" s="83" t="s">
        <v>229</v>
      </c>
      <c r="X1" s="83" t="s">
        <v>230</v>
      </c>
      <c r="Y1" s="82" t="s">
        <v>231</v>
      </c>
      <c r="Z1" s="85" t="s">
        <v>249</v>
      </c>
      <c r="AA1" s="85" t="s">
        <v>232</v>
      </c>
      <c r="AB1" s="82" t="s">
        <v>233</v>
      </c>
      <c r="AC1" s="82" t="s">
        <v>234</v>
      </c>
      <c r="AD1" s="82" t="s">
        <v>235</v>
      </c>
      <c r="AE1" s="82" t="s">
        <v>236</v>
      </c>
      <c r="AF1" s="82" t="s">
        <v>237</v>
      </c>
      <c r="AG1" s="85" t="s">
        <v>238</v>
      </c>
      <c r="AH1" s="82" t="s">
        <v>239</v>
      </c>
      <c r="AI1" s="82" t="s">
        <v>240</v>
      </c>
      <c r="AJ1" s="86" t="s">
        <v>241</v>
      </c>
      <c r="AK1" s="86" t="s">
        <v>242</v>
      </c>
      <c r="AL1" s="86" t="s">
        <v>243</v>
      </c>
      <c r="AM1" s="86" t="s">
        <v>244</v>
      </c>
      <c r="AN1" s="86" t="s">
        <v>245</v>
      </c>
      <c r="AO1" s="86" t="s">
        <v>246</v>
      </c>
      <c r="AP1" s="86" t="s">
        <v>247</v>
      </c>
      <c r="AQ1" s="86" t="s">
        <v>248</v>
      </c>
      <c r="AR1" s="87" t="s">
        <v>94</v>
      </c>
      <c r="AS1" s="87" t="s">
        <v>95</v>
      </c>
      <c r="AT1" s="87" t="s">
        <v>96</v>
      </c>
      <c r="AU1" s="87" t="s">
        <v>97</v>
      </c>
      <c r="AV1" s="87" t="s">
        <v>98</v>
      </c>
      <c r="AW1" s="87" t="s">
        <v>99</v>
      </c>
      <c r="AX1" s="87" t="s">
        <v>100</v>
      </c>
      <c r="AY1" s="87" t="s">
        <v>101</v>
      </c>
      <c r="AZ1" s="87" t="s">
        <v>102</v>
      </c>
      <c r="BA1" s="87" t="s">
        <v>103</v>
      </c>
      <c r="BB1" s="86" t="s">
        <v>113</v>
      </c>
      <c r="BC1" s="86" t="s">
        <v>294</v>
      </c>
      <c r="BD1" s="86" t="s">
        <v>296</v>
      </c>
      <c r="BE1" s="86" t="s">
        <v>295</v>
      </c>
      <c r="BF1" s="99" t="s">
        <v>268</v>
      </c>
      <c r="BG1" s="99" t="s">
        <v>269</v>
      </c>
      <c r="BH1" s="99" t="s">
        <v>270</v>
      </c>
      <c r="BI1" s="99" t="s">
        <v>271</v>
      </c>
      <c r="BJ1" s="99" t="s">
        <v>283</v>
      </c>
      <c r="BK1" s="99" t="s">
        <v>284</v>
      </c>
      <c r="BL1" s="86" t="s">
        <v>285</v>
      </c>
      <c r="BM1" s="86" t="s">
        <v>286</v>
      </c>
      <c r="BN1" s="86" t="s">
        <v>274</v>
      </c>
      <c r="BO1" s="86" t="s">
        <v>287</v>
      </c>
    </row>
    <row r="2" spans="1:67" ht="17" thickBot="1" x14ac:dyDescent="0.25">
      <c r="A2" s="55" t="s">
        <v>1</v>
      </c>
      <c r="B2">
        <v>3</v>
      </c>
      <c r="D2" s="73">
        <v>5</v>
      </c>
      <c r="E2" s="75">
        <v>3</v>
      </c>
      <c r="F2" s="56">
        <v>5</v>
      </c>
      <c r="G2" s="57">
        <v>7</v>
      </c>
      <c r="H2" s="58">
        <v>5</v>
      </c>
      <c r="I2" s="59">
        <v>6</v>
      </c>
      <c r="J2" s="76">
        <v>55.859163013102204</v>
      </c>
      <c r="K2" s="76">
        <v>87.950109704728064</v>
      </c>
      <c r="L2" s="76">
        <v>28.22766576015146</v>
      </c>
      <c r="M2" s="76">
        <v>30.520254789934416</v>
      </c>
      <c r="N2" s="76">
        <v>37.264749289308398</v>
      </c>
      <c r="O2" s="77">
        <v>195.40729073746553</v>
      </c>
      <c r="P2" s="77">
        <v>332.55882576113271</v>
      </c>
      <c r="Q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" s="81">
        <v>3.4568706336414281E-7</v>
      </c>
      <c r="S2" s="81">
        <v>2.4781713658254175E-14</v>
      </c>
      <c r="T2" s="81">
        <v>0.80679519751970474</v>
      </c>
      <c r="U2" s="81">
        <v>0.1831495627886407</v>
      </c>
      <c r="V2" s="81">
        <v>1.0054894004566509E-2</v>
      </c>
      <c r="W2" s="81">
        <v>0</v>
      </c>
      <c r="X2" s="81">
        <v>0</v>
      </c>
      <c r="Y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" s="73">
        <v>5</v>
      </c>
      <c r="AA2" s="75">
        <v>3</v>
      </c>
      <c r="AB2" s="77">
        <v>39.220808167291032</v>
      </c>
      <c r="AC2" s="76">
        <v>46.031033305512764</v>
      </c>
      <c r="AD2" s="77">
        <v>12.105864770686772</v>
      </c>
      <c r="AE2" s="76">
        <v>19.973424737757714</v>
      </c>
      <c r="AF2" s="76">
        <v>7.3200971412598372</v>
      </c>
      <c r="AG2" s="77">
        <v>167.43954296120475</v>
      </c>
      <c r="AH2" s="77">
        <v>307.61550812670612</v>
      </c>
      <c r="AI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" s="81">
        <v>4.1023152186205408E-8</v>
      </c>
      <c r="AK2" s="81">
        <v>9.0806339691948025E-10</v>
      </c>
      <c r="AL2" s="81">
        <v>7.3950473752210075E-2</v>
      </c>
      <c r="AM2" s="81">
        <v>1.0336987355508511E-3</v>
      </c>
      <c r="AN2" s="81">
        <v>0.92501578558102349</v>
      </c>
      <c r="AO2" s="81">
        <v>0</v>
      </c>
      <c r="AP2" s="81">
        <v>0</v>
      </c>
      <c r="AQ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" s="58">
        <v>0.59826000899999987</v>
      </c>
      <c r="AS2" s="58">
        <v>-0.59388476899999987</v>
      </c>
      <c r="AT2" s="58">
        <v>-0.44651156100000006</v>
      </c>
      <c r="AU2" s="58">
        <v>-0.49753872999999998</v>
      </c>
      <c r="AV2" s="58">
        <v>-0.46898393200000005</v>
      </c>
      <c r="AW2" s="58">
        <v>0.18846258800000001</v>
      </c>
      <c r="AX2" s="58">
        <v>-1.2461249699999999</v>
      </c>
      <c r="AY2" s="58">
        <v>-0.207091578</v>
      </c>
      <c r="AZ2" s="58">
        <v>-0.65264689300000023</v>
      </c>
      <c r="BA2" s="58">
        <v>-0.13824424100000005</v>
      </c>
      <c r="BB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3.4537693953367814</v>
      </c>
      <c r="BC2" s="119">
        <v>-0.72807999999999995</v>
      </c>
      <c r="BD2" s="120">
        <v>0.13294</v>
      </c>
      <c r="BE2" s="120">
        <v>-0.20580999999999999</v>
      </c>
      <c r="BF2" s="98">
        <v>4</v>
      </c>
      <c r="BG2" s="98">
        <v>2</v>
      </c>
      <c r="BH2" s="98">
        <v>5</v>
      </c>
      <c r="BI2" s="98">
        <v>6</v>
      </c>
      <c r="BJ2">
        <v>-0.86108634781430837</v>
      </c>
      <c r="BK2">
        <v>0.82973099479218615</v>
      </c>
      <c r="BL2">
        <v>5</v>
      </c>
      <c r="BM2">
        <v>4</v>
      </c>
      <c r="BN2" s="8">
        <v>1</v>
      </c>
      <c r="BO2" s="8">
        <v>1</v>
      </c>
    </row>
    <row r="3" spans="1:67" ht="17" thickBot="1" x14ac:dyDescent="0.25">
      <c r="A3" s="60" t="s">
        <v>2</v>
      </c>
      <c r="B3">
        <v>4</v>
      </c>
      <c r="D3" s="73">
        <v>4</v>
      </c>
      <c r="E3" s="75">
        <v>4</v>
      </c>
      <c r="F3" s="61">
        <v>5</v>
      </c>
      <c r="G3" s="62">
        <v>7</v>
      </c>
      <c r="H3" s="63">
        <v>5</v>
      </c>
      <c r="I3" s="64">
        <v>4</v>
      </c>
      <c r="J3" s="76">
        <v>84.830984190632705</v>
      </c>
      <c r="K3" s="76">
        <v>129.19869018659844</v>
      </c>
      <c r="L3" s="76">
        <v>56.801231059329247</v>
      </c>
      <c r="M3" s="76">
        <v>22.994978794928262</v>
      </c>
      <c r="N3" s="76">
        <v>40.836309068193962</v>
      </c>
      <c r="O3" s="77">
        <v>213.24111619029935</v>
      </c>
      <c r="P3" s="77">
        <v>472.06603909868318</v>
      </c>
      <c r="Q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3" s="81">
        <v>2.2415087322770251E-14</v>
      </c>
      <c r="S3" s="81">
        <v>3.4683605009187206E-24</v>
      </c>
      <c r="T3" s="81">
        <v>6.3841161149214221E-8</v>
      </c>
      <c r="U3" s="81">
        <v>0.9997862228901373</v>
      </c>
      <c r="V3" s="81">
        <v>2.1371326867918671E-4</v>
      </c>
      <c r="W3" s="81">
        <v>0</v>
      </c>
      <c r="X3" s="81">
        <v>0</v>
      </c>
      <c r="Y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3" s="73">
        <v>4</v>
      </c>
      <c r="AA3" s="75">
        <v>4</v>
      </c>
      <c r="AB3" s="77">
        <v>69.18041956029198</v>
      </c>
      <c r="AC3" s="76">
        <v>118.27963357652426</v>
      </c>
      <c r="AD3" s="77">
        <v>47.517457651966538</v>
      </c>
      <c r="AE3" s="76">
        <v>19.274205942884841</v>
      </c>
      <c r="AF3" s="76">
        <v>30.382908561014069</v>
      </c>
      <c r="AG3" s="77">
        <v>196.93586387529433</v>
      </c>
      <c r="AH3" s="77">
        <v>421.19261636846676</v>
      </c>
      <c r="AI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3" s="81">
        <v>8.679065232701042E-12</v>
      </c>
      <c r="AK3" s="81">
        <v>1.2607321763098999E-22</v>
      </c>
      <c r="AL3" s="81">
        <v>1.0244768452059957E-6</v>
      </c>
      <c r="AM3" s="81">
        <v>0.99384417255222468</v>
      </c>
      <c r="AN3" s="81">
        <v>6.1548029622511807E-3</v>
      </c>
      <c r="AO3" s="81">
        <v>0</v>
      </c>
      <c r="AP3" s="81">
        <v>0</v>
      </c>
      <c r="AQ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3" s="63">
        <v>0.59826000899999987</v>
      </c>
      <c r="AS3" s="63">
        <v>7.0693472900000026E-2</v>
      </c>
      <c r="AT3" s="63">
        <v>-0.21414330000000004</v>
      </c>
      <c r="AU3" s="63">
        <v>0.16264810600000001</v>
      </c>
      <c r="AV3" s="63">
        <v>-0.13088889400000001</v>
      </c>
      <c r="AW3" s="63">
        <v>2.2722765699999998</v>
      </c>
      <c r="AX3" s="63">
        <v>-0.78133432699999994</v>
      </c>
      <c r="AY3" s="63">
        <v>-0.4500862610000001</v>
      </c>
      <c r="AZ3" s="63">
        <v>-0.269099849</v>
      </c>
      <c r="BA3" s="63">
        <v>-0.24397993900000003</v>
      </c>
      <c r="BB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6.56059899197645</v>
      </c>
      <c r="BC3" s="121">
        <v>-0.34299000000000002</v>
      </c>
      <c r="BD3" s="122">
        <v>0.16979</v>
      </c>
      <c r="BE3" s="122">
        <v>1.04169</v>
      </c>
      <c r="BF3" s="98">
        <v>7</v>
      </c>
      <c r="BG3" s="98">
        <v>5</v>
      </c>
      <c r="BH3" s="98">
        <v>5</v>
      </c>
      <c r="BI3" s="98">
        <v>6</v>
      </c>
      <c r="BJ3">
        <v>-0.8980538748235577</v>
      </c>
      <c r="BK3">
        <v>1.003572847198688</v>
      </c>
      <c r="BL3">
        <v>5</v>
      </c>
      <c r="BM3">
        <v>4</v>
      </c>
      <c r="BN3" s="8">
        <v>1</v>
      </c>
      <c r="BO3" s="8">
        <v>1</v>
      </c>
    </row>
    <row r="4" spans="1:67" ht="17" thickBot="1" x14ac:dyDescent="0.25">
      <c r="A4" s="55" t="s">
        <v>3</v>
      </c>
      <c r="B4">
        <v>3</v>
      </c>
      <c r="D4" s="73">
        <v>3</v>
      </c>
      <c r="E4" s="75">
        <v>5</v>
      </c>
      <c r="F4" s="56">
        <v>5</v>
      </c>
      <c r="G4" s="57">
        <v>7</v>
      </c>
      <c r="H4" s="58">
        <v>5</v>
      </c>
      <c r="I4" s="59">
        <v>6</v>
      </c>
      <c r="J4" s="76">
        <v>87.675303986115679</v>
      </c>
      <c r="K4" s="76">
        <v>158.69928054090894</v>
      </c>
      <c r="L4" s="76">
        <v>43.326102906589725</v>
      </c>
      <c r="M4" s="76">
        <v>69.196288113152221</v>
      </c>
      <c r="N4" s="76">
        <v>75.896510176467302</v>
      </c>
      <c r="O4" s="77">
        <v>53.314067465576755</v>
      </c>
      <c r="P4" s="77">
        <v>246.32994499342411</v>
      </c>
      <c r="Q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" s="81">
        <v>1.0020178724451048E-10</v>
      </c>
      <c r="S4" s="81">
        <v>2.5241993962939794E-26</v>
      </c>
      <c r="T4" s="81">
        <v>0.99806518365986696</v>
      </c>
      <c r="U4" s="81">
        <v>1.7194578326279216E-6</v>
      </c>
      <c r="V4" s="81">
        <v>9.6510991567941392E-8</v>
      </c>
      <c r="W4" s="81">
        <v>1.9330002711070292E-3</v>
      </c>
      <c r="X4" s="81">
        <v>0</v>
      </c>
      <c r="Y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" s="73">
        <v>3</v>
      </c>
      <c r="AA4" s="75">
        <v>5</v>
      </c>
      <c r="AB4" s="77">
        <v>80.067858798635314</v>
      </c>
      <c r="AC4" s="76">
        <v>119.20292332473116</v>
      </c>
      <c r="AD4" s="77">
        <v>22.571832093582366</v>
      </c>
      <c r="AE4" s="76">
        <v>49.861991864018115</v>
      </c>
      <c r="AF4" s="76">
        <v>43.616939139891102</v>
      </c>
      <c r="AG4" s="77">
        <v>45.367496640229227</v>
      </c>
      <c r="AH4" s="77">
        <v>205.01288716490359</v>
      </c>
      <c r="AI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4" s="81">
        <v>1.4025053535358E-13</v>
      </c>
      <c r="AK4" s="81">
        <v>2.9699010665551106E-22</v>
      </c>
      <c r="AL4" s="81">
        <v>0.99996518014256364</v>
      </c>
      <c r="AM4" s="81">
        <v>8.4698153559415416E-7</v>
      </c>
      <c r="AN4" s="81">
        <v>3.0767335976015257E-5</v>
      </c>
      <c r="AO4" s="81">
        <v>3.205539784465932E-6</v>
      </c>
      <c r="AP4" s="81">
        <v>0</v>
      </c>
      <c r="AQ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4" s="58">
        <v>0.24339538400000005</v>
      </c>
      <c r="AS4" s="58">
        <v>0.24019036800000002</v>
      </c>
      <c r="AT4" s="58">
        <v>0.50878017999999992</v>
      </c>
      <c r="AU4" s="58">
        <v>-0.63345954900000001</v>
      </c>
      <c r="AV4" s="58">
        <v>-0.6175971360000001</v>
      </c>
      <c r="AW4" s="58">
        <v>-0.96507729600000003</v>
      </c>
      <c r="AX4" s="58">
        <v>0.61303758600000002</v>
      </c>
      <c r="AY4" s="58">
        <v>-0.43264048900000007</v>
      </c>
      <c r="AZ4" s="58">
        <v>0.10246135000000001</v>
      </c>
      <c r="BA4" s="58">
        <v>-5.6005365600000002E-2</v>
      </c>
      <c r="BB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2.6664892101501581</v>
      </c>
      <c r="BC4" s="121">
        <v>-0.18765000000000001</v>
      </c>
      <c r="BD4" s="122">
        <v>-8.1509999999999999E-2</v>
      </c>
      <c r="BE4" s="122">
        <v>8.4320000000000006E-2</v>
      </c>
      <c r="BF4" s="98">
        <v>4</v>
      </c>
      <c r="BG4" s="98">
        <v>2</v>
      </c>
      <c r="BH4" s="98">
        <v>2</v>
      </c>
      <c r="BI4" s="98">
        <v>1</v>
      </c>
      <c r="BJ4">
        <v>-0.69486078179483979</v>
      </c>
      <c r="BK4">
        <v>1.034486079072402</v>
      </c>
      <c r="BL4">
        <v>5</v>
      </c>
      <c r="BM4">
        <v>4</v>
      </c>
      <c r="BN4" s="8">
        <v>1</v>
      </c>
      <c r="BO4" s="8">
        <v>1</v>
      </c>
    </row>
    <row r="5" spans="1:67" ht="17" thickBot="1" x14ac:dyDescent="0.25">
      <c r="A5" s="60" t="s">
        <v>4</v>
      </c>
      <c r="B5">
        <v>4</v>
      </c>
      <c r="D5" s="73">
        <v>4</v>
      </c>
      <c r="E5" s="75">
        <v>4</v>
      </c>
      <c r="F5" s="61">
        <v>5</v>
      </c>
      <c r="G5" s="62">
        <v>7</v>
      </c>
      <c r="H5" s="63">
        <v>5</v>
      </c>
      <c r="I5" s="64">
        <v>6</v>
      </c>
      <c r="J5" s="76">
        <v>87.85305549152136</v>
      </c>
      <c r="K5" s="76">
        <v>143.6912114078979</v>
      </c>
      <c r="L5" s="76">
        <v>56.158646399833081</v>
      </c>
      <c r="M5" s="76">
        <v>27.388186717970619</v>
      </c>
      <c r="N5" s="76">
        <v>52.712793892761411</v>
      </c>
      <c r="O5" s="77">
        <v>133.18608752066328</v>
      </c>
      <c r="P5" s="77">
        <v>399.1769891800194</v>
      </c>
      <c r="Q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" s="81">
        <v>4.4500949369412189E-14</v>
      </c>
      <c r="S5" s="81">
        <v>2.224213744095324E-26</v>
      </c>
      <c r="T5" s="81">
        <v>7.9195325717616375E-7</v>
      </c>
      <c r="U5" s="81">
        <v>0.99999413873657217</v>
      </c>
      <c r="V5" s="81">
        <v>5.0693101260595146E-6</v>
      </c>
      <c r="W5" s="81">
        <v>4.2494741138223758E-24</v>
      </c>
      <c r="X5" s="81">
        <v>0</v>
      </c>
      <c r="Y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" s="73">
        <v>4</v>
      </c>
      <c r="AA5" s="75">
        <v>4</v>
      </c>
      <c r="AB5" s="77">
        <v>75.26712578855134</v>
      </c>
      <c r="AC5" s="76">
        <v>117.9683012780021</v>
      </c>
      <c r="AD5" s="77">
        <v>35.907841040425907</v>
      </c>
      <c r="AE5" s="76">
        <v>15.811737457348404</v>
      </c>
      <c r="AF5" s="76">
        <v>36.555642036072982</v>
      </c>
      <c r="AG5" s="77">
        <v>126.23612434347285</v>
      </c>
      <c r="AH5" s="77">
        <v>340.09757008022831</v>
      </c>
      <c r="AI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5" s="81">
        <v>7.3710551463990255E-14</v>
      </c>
      <c r="AK5" s="81">
        <v>2.6241941221611654E-23</v>
      </c>
      <c r="AL5" s="81">
        <v>6.0571249766997313E-5</v>
      </c>
      <c r="AM5" s="81">
        <v>0.99988935728695882</v>
      </c>
      <c r="AN5" s="81">
        <v>5.0071463200539681E-5</v>
      </c>
      <c r="AO5" s="81">
        <v>4.2039833861008573E-25</v>
      </c>
      <c r="AP5" s="81">
        <v>0</v>
      </c>
      <c r="AQ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5" s="63">
        <v>-0.35987447800000011</v>
      </c>
      <c r="AS5" s="63">
        <v>-0.52052361800000002</v>
      </c>
      <c r="AT5" s="63">
        <v>-0.49814895199999998</v>
      </c>
      <c r="AU5" s="63">
        <v>-0.20627983200000002</v>
      </c>
      <c r="AV5" s="63">
        <v>-1.5835829599999998</v>
      </c>
      <c r="AW5" s="63">
        <v>9.5435178200000012E-2</v>
      </c>
      <c r="AX5" s="63">
        <v>0.92289801200000021</v>
      </c>
      <c r="AY5" s="63">
        <v>-0.90492246300000001</v>
      </c>
      <c r="AZ5" s="63">
        <v>-0.21066885400000002</v>
      </c>
      <c r="BA5" s="63">
        <v>-0.29097358200000006</v>
      </c>
      <c r="BB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5.0076734853875191</v>
      </c>
      <c r="BC5" s="121">
        <v>-0.52644999999999997</v>
      </c>
      <c r="BD5" s="122">
        <v>0.79376000000000002</v>
      </c>
      <c r="BE5" s="122">
        <v>0.93010999999999999</v>
      </c>
      <c r="BF5" s="98">
        <v>1</v>
      </c>
      <c r="BG5" s="98">
        <v>5</v>
      </c>
      <c r="BH5" s="98">
        <v>2</v>
      </c>
      <c r="BI5" s="98">
        <v>1</v>
      </c>
      <c r="BJ5">
        <v>-1.101279712189092</v>
      </c>
      <c r="BK5">
        <v>0.82029832279067094</v>
      </c>
      <c r="BL5">
        <v>5</v>
      </c>
      <c r="BM5">
        <v>4</v>
      </c>
      <c r="BN5" s="8">
        <v>1</v>
      </c>
      <c r="BO5" s="8">
        <v>1</v>
      </c>
    </row>
    <row r="6" spans="1:67" ht="17" thickBot="1" x14ac:dyDescent="0.25">
      <c r="A6" s="55" t="s">
        <v>5</v>
      </c>
      <c r="B6">
        <v>5</v>
      </c>
      <c r="D6" s="73">
        <v>5</v>
      </c>
      <c r="E6" s="75">
        <v>5</v>
      </c>
      <c r="F6" s="56">
        <v>4</v>
      </c>
      <c r="G6" s="57">
        <v>7</v>
      </c>
      <c r="H6" s="58">
        <v>5</v>
      </c>
      <c r="I6" s="59">
        <v>5</v>
      </c>
      <c r="J6" s="76">
        <v>111.25913268540651</v>
      </c>
      <c r="K6" s="76">
        <v>42.911456130011928</v>
      </c>
      <c r="L6" s="76">
        <v>48.273255620314465</v>
      </c>
      <c r="M6" s="76">
        <v>68.582487658731566</v>
      </c>
      <c r="N6" s="76">
        <v>27.006198380599582</v>
      </c>
      <c r="O6" s="77">
        <v>220.57721865346488</v>
      </c>
      <c r="P6" s="77">
        <v>383.48803835403015</v>
      </c>
      <c r="Q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" s="81">
        <v>1.8997292007736735E-19</v>
      </c>
      <c r="S6" s="81">
        <v>8.7924484093883151E-5</v>
      </c>
      <c r="T6" s="81">
        <v>2.1080354367127291E-5</v>
      </c>
      <c r="U6" s="81">
        <v>5.8567430189591392E-10</v>
      </c>
      <c r="V6" s="81">
        <v>0.99989099457586472</v>
      </c>
      <c r="W6" s="81">
        <v>0</v>
      </c>
      <c r="X6" s="81">
        <v>0</v>
      </c>
      <c r="Y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" s="73">
        <v>5</v>
      </c>
      <c r="AA6" s="75">
        <v>5</v>
      </c>
      <c r="AB6" s="77">
        <v>71.051071327695027</v>
      </c>
      <c r="AC6" s="76">
        <v>24.480783001674162</v>
      </c>
      <c r="AD6" s="77">
        <v>23.741713529955469</v>
      </c>
      <c r="AE6" s="76">
        <v>47.010526189238313</v>
      </c>
      <c r="AF6" s="76">
        <v>20.168550171878717</v>
      </c>
      <c r="AG6" s="77">
        <v>176.6958927661745</v>
      </c>
      <c r="AH6" s="77">
        <v>305.57800920507486</v>
      </c>
      <c r="AI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" s="81">
        <v>2.8496839946615612E-12</v>
      </c>
      <c r="AK6" s="81">
        <v>2.4621531565916007E-2</v>
      </c>
      <c r="AL6" s="81">
        <v>0.1247010198869984</v>
      </c>
      <c r="AM6" s="81">
        <v>7.8883014834702099E-7</v>
      </c>
      <c r="AN6" s="81">
        <v>0.85067665971408757</v>
      </c>
      <c r="AO6" s="81">
        <v>0</v>
      </c>
      <c r="AP6" s="81">
        <v>0</v>
      </c>
      <c r="AQ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" s="58">
        <v>0.34985477100000012</v>
      </c>
      <c r="AS6" s="58">
        <v>3.15013067E-3</v>
      </c>
      <c r="AT6" s="58">
        <v>1.4640719200000001</v>
      </c>
      <c r="AU6" s="58">
        <v>0.78400042300000006</v>
      </c>
      <c r="AV6" s="58">
        <v>0.97999480400000005</v>
      </c>
      <c r="AW6" s="58">
        <v>-1.09531567</v>
      </c>
      <c r="AX6" s="58">
        <v>-0.98790794399999993</v>
      </c>
      <c r="AY6" s="58">
        <v>-6.627927380000001E-2</v>
      </c>
      <c r="AZ6" s="58">
        <v>3.6539201399999999E-2</v>
      </c>
      <c r="BA6" s="58">
        <v>-0.16644042700000003</v>
      </c>
      <c r="BB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6.0500703420472925</v>
      </c>
      <c r="BC6" s="121">
        <v>0.21637999999999999</v>
      </c>
      <c r="BD6" s="122">
        <v>-1.13418</v>
      </c>
      <c r="BE6" s="122">
        <v>-1.1686799999999999</v>
      </c>
      <c r="BF6" s="98">
        <v>5</v>
      </c>
      <c r="BG6" s="98">
        <v>7</v>
      </c>
      <c r="BH6" s="98">
        <v>5</v>
      </c>
      <c r="BI6" s="98">
        <v>5</v>
      </c>
      <c r="BJ6">
        <v>-0.38288600727756811</v>
      </c>
      <c r="BK6">
        <v>0.6996142216863197</v>
      </c>
      <c r="BL6">
        <v>1</v>
      </c>
      <c r="BM6">
        <v>4</v>
      </c>
      <c r="BN6" s="8">
        <v>5</v>
      </c>
      <c r="BO6" s="8">
        <v>1</v>
      </c>
    </row>
    <row r="7" spans="1:67" ht="17" thickBot="1" x14ac:dyDescent="0.25">
      <c r="A7" s="60" t="s">
        <v>6</v>
      </c>
      <c r="B7">
        <v>5</v>
      </c>
      <c r="D7" s="73">
        <v>5</v>
      </c>
      <c r="E7" s="75">
        <v>5</v>
      </c>
      <c r="F7" s="61">
        <v>4</v>
      </c>
      <c r="G7" s="62">
        <v>7</v>
      </c>
      <c r="H7" s="63">
        <v>5</v>
      </c>
      <c r="I7" s="64">
        <v>5</v>
      </c>
      <c r="J7" s="76">
        <v>99.963748943798919</v>
      </c>
      <c r="K7" s="76">
        <v>71.347192015165447</v>
      </c>
      <c r="L7" s="76">
        <v>42.506376487913514</v>
      </c>
      <c r="M7" s="76">
        <v>41.941932318089414</v>
      </c>
      <c r="N7" s="76">
        <v>9.1582174197658652</v>
      </c>
      <c r="O7" s="77">
        <v>207.97220618439482</v>
      </c>
      <c r="P7" s="77">
        <v>439.60236505466099</v>
      </c>
      <c r="Q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" s="81">
        <v>7.1756391666119121E-21</v>
      </c>
      <c r="S7" s="81">
        <v>7.8302515692118935E-15</v>
      </c>
      <c r="T7" s="81">
        <v>5.0181920505426532E-8</v>
      </c>
      <c r="U7" s="81">
        <v>4.7532070936672625E-8</v>
      </c>
      <c r="V7" s="81">
        <v>0.99999990228600066</v>
      </c>
      <c r="W7" s="81">
        <v>0</v>
      </c>
      <c r="X7" s="81">
        <v>0</v>
      </c>
      <c r="Y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" s="73">
        <v>5</v>
      </c>
      <c r="AA7" s="75">
        <v>5</v>
      </c>
      <c r="AB7" s="77">
        <v>73.244363776715545</v>
      </c>
      <c r="AC7" s="76">
        <v>54.696095007985058</v>
      </c>
      <c r="AD7" s="77">
        <v>27.522782542055523</v>
      </c>
      <c r="AE7" s="76">
        <v>32.304587266558713</v>
      </c>
      <c r="AF7" s="76">
        <v>3.2410286011677458</v>
      </c>
      <c r="AG7" s="77">
        <v>176.47342659637084</v>
      </c>
      <c r="AH7" s="77">
        <v>382.34211653432004</v>
      </c>
      <c r="AI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" s="81">
        <v>2.360467451369714E-16</v>
      </c>
      <c r="AK7" s="81">
        <v>1.6773053985670411E-12</v>
      </c>
      <c r="AL7" s="81">
        <v>4.6697111607183443E-6</v>
      </c>
      <c r="AM7" s="81">
        <v>3.0535587506837048E-7</v>
      </c>
      <c r="AN7" s="81">
        <v>0.99999502493128667</v>
      </c>
      <c r="AO7" s="81">
        <v>0</v>
      </c>
      <c r="AP7" s="81">
        <v>0</v>
      </c>
      <c r="AQ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" s="63">
        <v>0.84666524600000015</v>
      </c>
      <c r="AS7" s="63">
        <v>-0.27929739599999998</v>
      </c>
      <c r="AT7" s="63">
        <v>1.0509727900000001</v>
      </c>
      <c r="AU7" s="63">
        <v>-0.14802805200000002</v>
      </c>
      <c r="AV7" s="63">
        <v>-0.14017721899999999</v>
      </c>
      <c r="AW7" s="63">
        <v>-0.92786633200000002</v>
      </c>
      <c r="AX7" s="63">
        <v>-6.6832640699999992E-3</v>
      </c>
      <c r="AY7" s="63">
        <v>-0.85632352700000003</v>
      </c>
      <c r="AZ7" s="63">
        <v>-0.60620174300000007</v>
      </c>
      <c r="BA7" s="63">
        <v>-0.42725514799999997</v>
      </c>
      <c r="BB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4.0852529286887211</v>
      </c>
      <c r="BC7" s="121">
        <v>-0.63807000000000003</v>
      </c>
      <c r="BD7" s="122">
        <v>-0.71982999999999997</v>
      </c>
      <c r="BE7" s="122">
        <v>-0.29929</v>
      </c>
      <c r="BF7" s="98">
        <v>5</v>
      </c>
      <c r="BG7" s="98">
        <v>4</v>
      </c>
      <c r="BH7" s="98">
        <v>2</v>
      </c>
      <c r="BI7" s="98">
        <v>1</v>
      </c>
      <c r="BJ7">
        <v>-1.270993163990094</v>
      </c>
      <c r="BK7">
        <v>1.516194024139212</v>
      </c>
      <c r="BL7">
        <v>5</v>
      </c>
      <c r="BM7">
        <v>0</v>
      </c>
      <c r="BN7" s="8">
        <v>1</v>
      </c>
      <c r="BO7" s="8">
        <v>2</v>
      </c>
    </row>
    <row r="8" spans="1:67" ht="17" thickBot="1" x14ac:dyDescent="0.25">
      <c r="A8" s="55" t="s">
        <v>7</v>
      </c>
      <c r="B8">
        <v>5</v>
      </c>
      <c r="C8">
        <v>5</v>
      </c>
      <c r="D8" s="73">
        <v>5</v>
      </c>
      <c r="E8" s="75">
        <v>5</v>
      </c>
      <c r="F8" s="56">
        <v>4</v>
      </c>
      <c r="G8" s="57">
        <v>7</v>
      </c>
      <c r="H8" s="58">
        <v>5</v>
      </c>
      <c r="I8" s="59">
        <v>5</v>
      </c>
      <c r="J8" s="76">
        <v>152.13331334207456</v>
      </c>
      <c r="K8" s="76">
        <v>70.970612039557139</v>
      </c>
      <c r="L8" s="76">
        <v>83.102311237831358</v>
      </c>
      <c r="M8" s="76">
        <v>64.911744636137243</v>
      </c>
      <c r="N8" s="76">
        <v>19.914688398415414</v>
      </c>
      <c r="O8" s="77">
        <v>295.40001603288863</v>
      </c>
      <c r="P8" s="77">
        <v>569.4415723535509</v>
      </c>
      <c r="Q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8" s="81">
        <v>7.296618815323339E-30</v>
      </c>
      <c r="S8" s="81">
        <v>2.0477977227887961E-12</v>
      </c>
      <c r="T8" s="81">
        <v>1.6633746982545072E-14</v>
      </c>
      <c r="U8" s="81">
        <v>1.0589937679161993E-10</v>
      </c>
      <c r="V8" s="81">
        <v>0.99999999989203614</v>
      </c>
      <c r="W8" s="81">
        <v>0</v>
      </c>
      <c r="X8" s="81">
        <v>0</v>
      </c>
      <c r="Y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8" s="73">
        <v>5</v>
      </c>
      <c r="AA8" s="75">
        <v>5</v>
      </c>
      <c r="AB8" s="77">
        <v>125.93094732918637</v>
      </c>
      <c r="AC8" s="76">
        <v>58.586878785740097</v>
      </c>
      <c r="AD8" s="77">
        <v>66.778348349911127</v>
      </c>
      <c r="AE8" s="76">
        <v>56.643324148645611</v>
      </c>
      <c r="AF8" s="76">
        <v>15.687329649779457</v>
      </c>
      <c r="AG8" s="77">
        <v>269.59273769424146</v>
      </c>
      <c r="AH8" s="77">
        <v>503.03870342097099</v>
      </c>
      <c r="AI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8" s="81">
        <v>4.3145336025055633E-25</v>
      </c>
      <c r="AK8" s="81">
        <v>1.2089860098725791E-10</v>
      </c>
      <c r="AL8" s="81">
        <v>7.0426207907783698E-12</v>
      </c>
      <c r="AM8" s="81">
        <v>7.9872781952473873E-10</v>
      </c>
      <c r="AN8" s="81">
        <v>0.99999999907333093</v>
      </c>
      <c r="AO8" s="81">
        <v>0</v>
      </c>
      <c r="AP8" s="81">
        <v>0</v>
      </c>
      <c r="AQ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8" s="58">
        <v>1.1660434100000001</v>
      </c>
      <c r="AS8" s="58">
        <v>-0.49306639800000002</v>
      </c>
      <c r="AT8" s="58">
        <v>0.92187931100000009</v>
      </c>
      <c r="AU8" s="58">
        <v>0.5704105639999999</v>
      </c>
      <c r="AV8" s="58">
        <v>0.23692878600000003</v>
      </c>
      <c r="AW8" s="58">
        <v>-0.87204988600000022</v>
      </c>
      <c r="AX8" s="58">
        <v>-6.6832640699999992E-3</v>
      </c>
      <c r="AY8" s="58">
        <v>-5.2190713299999992E-3</v>
      </c>
      <c r="AZ8" s="58">
        <v>-0.5163079049999999</v>
      </c>
      <c r="BA8" s="58">
        <v>-0.40845769100000007</v>
      </c>
      <c r="BB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4.0280910770341336</v>
      </c>
      <c r="BC8" s="121">
        <v>-0.32471</v>
      </c>
      <c r="BD8" s="122">
        <v>-1.1852499999999999</v>
      </c>
      <c r="BE8" s="122">
        <v>-0.32917000000000002</v>
      </c>
      <c r="BF8" s="98">
        <v>7</v>
      </c>
      <c r="BG8" s="98">
        <v>4</v>
      </c>
      <c r="BH8" s="98">
        <v>6</v>
      </c>
      <c r="BI8" s="98">
        <v>5</v>
      </c>
      <c r="BJ8">
        <v>-2.0489018672932522</v>
      </c>
      <c r="BK8">
        <v>1.0058931376018809</v>
      </c>
      <c r="BL8">
        <v>2</v>
      </c>
      <c r="BM8">
        <v>0</v>
      </c>
      <c r="BN8" s="8">
        <v>3</v>
      </c>
      <c r="BO8" s="8">
        <v>2</v>
      </c>
    </row>
    <row r="9" spans="1:67" ht="17" thickBot="1" x14ac:dyDescent="0.25">
      <c r="A9" s="60" t="s">
        <v>8</v>
      </c>
      <c r="B9">
        <v>3</v>
      </c>
      <c r="D9" s="73">
        <v>3</v>
      </c>
      <c r="E9" s="75">
        <v>5</v>
      </c>
      <c r="F9" s="61">
        <v>5</v>
      </c>
      <c r="G9" s="62">
        <v>7</v>
      </c>
      <c r="H9" s="63">
        <v>5</v>
      </c>
      <c r="I9" s="64">
        <v>6</v>
      </c>
      <c r="J9" s="76">
        <v>62.105007561268337</v>
      </c>
      <c r="K9" s="76">
        <v>96.454752962781996</v>
      </c>
      <c r="L9" s="76">
        <v>42.205824688826347</v>
      </c>
      <c r="M9" s="76">
        <v>31.233900385666029</v>
      </c>
      <c r="N9" s="76">
        <v>29.106757166978191</v>
      </c>
      <c r="O9" s="77">
        <v>197.61734763546531</v>
      </c>
      <c r="P9" s="77">
        <v>431.65776383907303</v>
      </c>
      <c r="Q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9" s="81">
        <v>2.105020663091431E-8</v>
      </c>
      <c r="S9" s="81">
        <v>4.8776727877852081E-16</v>
      </c>
      <c r="T9" s="81">
        <v>1.0286930519416561E-3</v>
      </c>
      <c r="U9" s="81">
        <v>0.17728862068353621</v>
      </c>
      <c r="V9" s="81">
        <v>0.82168266521431499</v>
      </c>
      <c r="W9" s="81">
        <v>0</v>
      </c>
      <c r="X9" s="81">
        <v>0</v>
      </c>
      <c r="Y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9" s="73">
        <v>3</v>
      </c>
      <c r="AA9" s="75">
        <v>5</v>
      </c>
      <c r="AB9" s="77">
        <v>49.317487501407605</v>
      </c>
      <c r="AC9" s="76">
        <v>63.886661439181026</v>
      </c>
      <c r="AD9" s="77">
        <v>22.873380428337519</v>
      </c>
      <c r="AE9" s="76">
        <v>9.3085675973540738</v>
      </c>
      <c r="AF9" s="76">
        <v>4.7650740913008676</v>
      </c>
      <c r="AG9" s="77">
        <v>182.305244081262</v>
      </c>
      <c r="AH9" s="77">
        <v>384.13358726738875</v>
      </c>
      <c r="AI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9" s="81">
        <v>7.4546557107254978E-11</v>
      </c>
      <c r="AK9" s="81">
        <v>3.4094192429542543E-14</v>
      </c>
      <c r="AL9" s="81">
        <v>9.6088024840625913E-5</v>
      </c>
      <c r="AM9" s="81">
        <v>6.0548433389588596E-2</v>
      </c>
      <c r="AN9" s="81">
        <v>0.93935547851099022</v>
      </c>
      <c r="AO9" s="81">
        <v>0</v>
      </c>
      <c r="AP9" s="81">
        <v>0</v>
      </c>
      <c r="AQ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9" s="63">
        <v>0.27888184600000004</v>
      </c>
      <c r="AS9" s="63">
        <v>-0.57820506500000002</v>
      </c>
      <c r="AT9" s="63">
        <v>-0.36905547400000005</v>
      </c>
      <c r="AU9" s="63">
        <v>-0.2839488710000001</v>
      </c>
      <c r="AV9" s="63">
        <v>-0.4875605830000001</v>
      </c>
      <c r="AW9" s="63">
        <v>-1.00228826</v>
      </c>
      <c r="AX9" s="63">
        <v>0.56139418200000002</v>
      </c>
      <c r="AY9" s="63">
        <v>-0.81644747600000012</v>
      </c>
      <c r="AZ9" s="63">
        <v>-0.12077501600000001</v>
      </c>
      <c r="BA9" s="63">
        <v>-0.19698629600000003</v>
      </c>
      <c r="BB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2.9063622770132969</v>
      </c>
      <c r="BC9" s="121">
        <v>-0.48241000000000001</v>
      </c>
      <c r="BD9" s="122">
        <v>0.21929999999999999</v>
      </c>
      <c r="BE9" s="122">
        <v>-0.19653999999999999</v>
      </c>
      <c r="BF9" s="98">
        <v>5</v>
      </c>
      <c r="BG9" s="98">
        <v>2</v>
      </c>
      <c r="BH9" s="98">
        <v>6</v>
      </c>
      <c r="BI9" s="98">
        <v>5</v>
      </c>
      <c r="BJ9">
        <v>-2.0012109373004221</v>
      </c>
      <c r="BK9">
        <v>0.87632130018447851</v>
      </c>
      <c r="BL9">
        <v>2</v>
      </c>
      <c r="BM9">
        <v>0</v>
      </c>
      <c r="BN9" s="8">
        <v>3</v>
      </c>
      <c r="BO9" s="8">
        <v>2</v>
      </c>
    </row>
    <row r="10" spans="1:67" ht="17" thickBot="1" x14ac:dyDescent="0.25">
      <c r="A10" s="55" t="s">
        <v>9</v>
      </c>
      <c r="B10">
        <v>5</v>
      </c>
      <c r="D10" s="73">
        <v>5</v>
      </c>
      <c r="E10" s="75">
        <v>5</v>
      </c>
      <c r="F10" s="56">
        <v>4</v>
      </c>
      <c r="G10" s="57">
        <v>7</v>
      </c>
      <c r="H10" s="58">
        <v>5</v>
      </c>
      <c r="I10" s="59">
        <v>5</v>
      </c>
      <c r="J10" s="76">
        <v>112.89506553194106</v>
      </c>
      <c r="K10" s="76">
        <v>83.152390900492165</v>
      </c>
      <c r="L10" s="76">
        <v>49.633873776020366</v>
      </c>
      <c r="M10" s="76">
        <v>74.168208415007683</v>
      </c>
      <c r="N10" s="76">
        <v>33.209086488865687</v>
      </c>
      <c r="O10" s="77">
        <v>202.71108077997545</v>
      </c>
      <c r="P10" s="77">
        <v>407.66204319049768</v>
      </c>
      <c r="Q1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10" s="81">
        <v>1.8635356397413127E-18</v>
      </c>
      <c r="S10" s="81">
        <v>3.5709698107401494E-12</v>
      </c>
      <c r="T10" s="81">
        <v>2.373054636330884E-4</v>
      </c>
      <c r="U10" s="81">
        <v>7.9729056773949137E-10</v>
      </c>
      <c r="V10" s="81">
        <v>0.99976269373550541</v>
      </c>
      <c r="W10" s="81">
        <v>0</v>
      </c>
      <c r="X10" s="81">
        <v>0</v>
      </c>
      <c r="Y1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10" s="73">
        <v>5</v>
      </c>
      <c r="AA10" s="75">
        <v>5</v>
      </c>
      <c r="AB10" s="77">
        <v>54.49929509777283</v>
      </c>
      <c r="AC10" s="76">
        <v>61.380540592806774</v>
      </c>
      <c r="AD10" s="77">
        <v>12.960294289438037</v>
      </c>
      <c r="AE10" s="76">
        <v>24.281557536556161</v>
      </c>
      <c r="AF10" s="76">
        <v>5.2890709069331434</v>
      </c>
      <c r="AG10" s="77">
        <v>138.52302567536745</v>
      </c>
      <c r="AH10" s="77">
        <v>306.65046880872944</v>
      </c>
      <c r="AI1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10" s="81">
        <v>7.5861199944888114E-12</v>
      </c>
      <c r="AK10" s="81">
        <v>1.6206341096988527E-13</v>
      </c>
      <c r="AL10" s="81">
        <v>1.8538556318579803E-2</v>
      </c>
      <c r="AM10" s="81">
        <v>4.6085764556158845E-5</v>
      </c>
      <c r="AN10" s="81">
        <v>0.98141535790911594</v>
      </c>
      <c r="AO10" s="81">
        <v>2.8734733887835081E-30</v>
      </c>
      <c r="AP10" s="81">
        <v>0</v>
      </c>
      <c r="AQ1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10" s="58">
        <v>0.63374647100000014</v>
      </c>
      <c r="AS10" s="58">
        <v>-0.2819225050000001</v>
      </c>
      <c r="AT10" s="58">
        <v>1.2058849600000001</v>
      </c>
      <c r="AU10" s="58">
        <v>-0.36161791100000007</v>
      </c>
      <c r="AV10" s="58">
        <v>-0.46898393200000005</v>
      </c>
      <c r="AW10" s="58">
        <v>-0.90926085000000001</v>
      </c>
      <c r="AX10" s="58">
        <v>-0.41983049800000005</v>
      </c>
      <c r="AY10" s="58">
        <v>1.1474480200000001</v>
      </c>
      <c r="AZ10" s="58">
        <v>-0.12227324700000003</v>
      </c>
      <c r="BA10" s="58">
        <v>0.43507820800000008</v>
      </c>
      <c r="BB1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4.8098805593427443</v>
      </c>
      <c r="BC10" s="121">
        <v>-7.7600000000000002E-2</v>
      </c>
      <c r="BD10" s="122">
        <v>-0.92535999999999996</v>
      </c>
      <c r="BE10" s="122">
        <v>-0.20363999999999999</v>
      </c>
      <c r="BF10" s="98">
        <v>5</v>
      </c>
      <c r="BG10" s="98">
        <v>4</v>
      </c>
      <c r="BH10" s="98">
        <v>6</v>
      </c>
      <c r="BI10" s="98">
        <v>5</v>
      </c>
      <c r="BJ10">
        <v>-2.5805148121153989</v>
      </c>
      <c r="BK10">
        <v>1.350163750281411</v>
      </c>
      <c r="BL10">
        <v>2</v>
      </c>
      <c r="BM10">
        <v>0</v>
      </c>
      <c r="BN10" s="8">
        <v>3</v>
      </c>
      <c r="BO10" s="8">
        <v>2</v>
      </c>
    </row>
    <row r="11" spans="1:67" ht="17" thickBot="1" x14ac:dyDescent="0.25">
      <c r="A11" s="60" t="s">
        <v>10</v>
      </c>
      <c r="B11">
        <v>5</v>
      </c>
      <c r="C11">
        <v>5</v>
      </c>
      <c r="D11" s="73">
        <v>5</v>
      </c>
      <c r="E11" s="75">
        <v>5</v>
      </c>
      <c r="F11" s="61">
        <v>4</v>
      </c>
      <c r="G11" s="62">
        <v>7</v>
      </c>
      <c r="H11" s="63">
        <v>5</v>
      </c>
      <c r="I11" s="64">
        <v>5</v>
      </c>
      <c r="J11" s="76">
        <v>85.050847004602574</v>
      </c>
      <c r="K11" s="76">
        <v>45.717809011446199</v>
      </c>
      <c r="L11" s="76">
        <v>27.849611376509934</v>
      </c>
      <c r="M11" s="76">
        <v>30.783096800265042</v>
      </c>
      <c r="N11" s="76">
        <v>6.1627972890174192</v>
      </c>
      <c r="O11" s="77">
        <v>178.19230863104858</v>
      </c>
      <c r="P11" s="77">
        <v>397.03779319834013</v>
      </c>
      <c r="Q1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11" s="81">
        <v>2.777795576877493E-18</v>
      </c>
      <c r="S11" s="81">
        <v>6.4367953493597414E-10</v>
      </c>
      <c r="T11" s="81">
        <v>1.7091003495553486E-5</v>
      </c>
      <c r="U11" s="81">
        <v>2.8160558330975949E-6</v>
      </c>
      <c r="V11" s="81">
        <v>0.99998009229699192</v>
      </c>
      <c r="W11" s="81">
        <v>0</v>
      </c>
      <c r="X11" s="81">
        <v>0</v>
      </c>
      <c r="Y1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11" s="73">
        <v>5</v>
      </c>
      <c r="AA11" s="75">
        <v>5</v>
      </c>
      <c r="AB11" s="77">
        <v>56.230874744463044</v>
      </c>
      <c r="AC11" s="76">
        <v>38.746504593989862</v>
      </c>
      <c r="AD11" s="77">
        <v>12.394642411228903</v>
      </c>
      <c r="AE11" s="76">
        <v>19.600588372851039</v>
      </c>
      <c r="AF11" s="76">
        <v>4.5757166324678069</v>
      </c>
      <c r="AG11" s="77">
        <v>149.28464208364613</v>
      </c>
      <c r="AH11" s="77">
        <v>325.40940868141479</v>
      </c>
      <c r="AI1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11" s="81">
        <v>2.2364384205998572E-12</v>
      </c>
      <c r="AK11" s="81">
        <v>9.3357330208110462E-9</v>
      </c>
      <c r="AL11" s="81">
        <v>1.7236561557868058E-2</v>
      </c>
      <c r="AM11" s="81">
        <v>3.3540637665357813E-4</v>
      </c>
      <c r="AN11" s="81">
        <v>0.98242802272750884</v>
      </c>
      <c r="AO11" s="81">
        <v>0</v>
      </c>
      <c r="AP11" s="81">
        <v>0</v>
      </c>
      <c r="AQ1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11" s="63">
        <v>0.63374647100000014</v>
      </c>
      <c r="AS11" s="63">
        <v>-2.0263002699999998E-2</v>
      </c>
      <c r="AT11" s="63">
        <v>1.12842888</v>
      </c>
      <c r="AU11" s="63">
        <v>0.14323084600000002</v>
      </c>
      <c r="AV11" s="63">
        <v>0.64561509600000022</v>
      </c>
      <c r="AW11" s="63">
        <v>-5.3408677700000011E-2</v>
      </c>
      <c r="AX11" s="63">
        <v>-0.36818709400000005</v>
      </c>
      <c r="AY11" s="63">
        <v>-8.3725046000000025E-2</v>
      </c>
      <c r="AZ11" s="63">
        <v>-0.31105030700000008</v>
      </c>
      <c r="BA11" s="63">
        <v>-0.28862390000000004</v>
      </c>
      <c r="BB1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2.4382109980943927</v>
      </c>
      <c r="BC11" s="121">
        <v>-0.19732</v>
      </c>
      <c r="BD11" s="122">
        <v>-0.89036999999999999</v>
      </c>
      <c r="BE11" s="122">
        <v>-0.26863999999999999</v>
      </c>
      <c r="BF11" s="98">
        <v>6</v>
      </c>
      <c r="BG11" s="98">
        <v>4</v>
      </c>
      <c r="BH11" s="98">
        <v>2</v>
      </c>
      <c r="BI11" s="98">
        <v>1</v>
      </c>
      <c r="BJ11">
        <v>-2.3847711154713518</v>
      </c>
      <c r="BK11">
        <v>1.8266124193434949</v>
      </c>
      <c r="BL11">
        <v>2</v>
      </c>
      <c r="BM11">
        <v>0</v>
      </c>
      <c r="BN11" s="8">
        <v>3</v>
      </c>
      <c r="BO11" s="8">
        <v>2</v>
      </c>
    </row>
    <row r="12" spans="1:67" ht="17" thickBot="1" x14ac:dyDescent="0.25">
      <c r="A12" s="55" t="s">
        <v>11</v>
      </c>
      <c r="B12">
        <v>6</v>
      </c>
      <c r="D12" s="73">
        <v>6</v>
      </c>
      <c r="E12" s="75">
        <v>6</v>
      </c>
      <c r="F12" s="56">
        <v>3</v>
      </c>
      <c r="G12" s="57">
        <v>1</v>
      </c>
      <c r="H12" s="58">
        <v>2</v>
      </c>
      <c r="I12" s="59">
        <v>7</v>
      </c>
      <c r="J12" s="76">
        <v>793.57849367356698</v>
      </c>
      <c r="K12" s="76">
        <v>933.29047712695296</v>
      </c>
      <c r="L12" s="76">
        <v>708.14929372381766</v>
      </c>
      <c r="M12" s="76">
        <v>847.28541175459668</v>
      </c>
      <c r="N12" s="76">
        <v>905.90917508626558</v>
      </c>
      <c r="O12" s="77">
        <v>456.18748052575864</v>
      </c>
      <c r="P12" s="77">
        <v>299.88862543439376</v>
      </c>
      <c r="Q1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12" s="81">
        <v>0</v>
      </c>
      <c r="S12" s="81">
        <v>0</v>
      </c>
      <c r="T12" s="81">
        <v>0</v>
      </c>
      <c r="U12" s="81">
        <v>0</v>
      </c>
      <c r="V12" s="81">
        <v>0</v>
      </c>
      <c r="W12" s="81">
        <v>0</v>
      </c>
      <c r="X12" s="81">
        <v>1</v>
      </c>
      <c r="Y1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12" s="73">
        <v>6</v>
      </c>
      <c r="AA12" s="75">
        <v>7</v>
      </c>
      <c r="AB12" s="77">
        <v>614.45802262698101</v>
      </c>
      <c r="AC12" s="76">
        <v>673.47404941437958</v>
      </c>
      <c r="AD12" s="77">
        <v>512.2369079737083</v>
      </c>
      <c r="AE12" s="76">
        <v>676.34727011839402</v>
      </c>
      <c r="AF12" s="76">
        <v>672.24422647478787</v>
      </c>
      <c r="AG12" s="77">
        <v>259.85147707076891</v>
      </c>
      <c r="AH12" s="77">
        <v>148.0090729916177</v>
      </c>
      <c r="AI1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12" s="81">
        <v>0</v>
      </c>
      <c r="AK12" s="81">
        <v>0</v>
      </c>
      <c r="AL12" s="81">
        <v>0</v>
      </c>
      <c r="AM12" s="81">
        <v>0</v>
      </c>
      <c r="AN12" s="81">
        <v>0</v>
      </c>
      <c r="AO12" s="81">
        <v>5.1728577147336087E-25</v>
      </c>
      <c r="AP12" s="81">
        <v>1</v>
      </c>
      <c r="AQ1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12" s="58">
        <v>-0.99863080300000007</v>
      </c>
      <c r="AS12" s="58">
        <v>2.9617897399999999</v>
      </c>
      <c r="AT12" s="58">
        <v>-1.8149024300000001</v>
      </c>
      <c r="AU12" s="58">
        <v>2.2014604000000002</v>
      </c>
      <c r="AV12" s="58">
        <v>0.57130849400000006</v>
      </c>
      <c r="AW12" s="58">
        <v>-0.49994024599999998</v>
      </c>
      <c r="AX12" s="58">
        <v>1.69754907</v>
      </c>
      <c r="AY12" s="58">
        <v>4.3462549499999996</v>
      </c>
      <c r="AZ12" s="58">
        <v>-0.30505738500000007</v>
      </c>
      <c r="BA12" s="58">
        <v>-0.3591143650000001</v>
      </c>
      <c r="BB1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40.47972238367187</v>
      </c>
      <c r="BC12" s="121">
        <v>2.62927</v>
      </c>
      <c r="BD12" s="122">
        <v>-0.68230000000000002</v>
      </c>
      <c r="BE12" s="122">
        <v>0.48625000000000002</v>
      </c>
      <c r="BF12" s="98">
        <v>6</v>
      </c>
      <c r="BG12" s="98">
        <v>1</v>
      </c>
      <c r="BH12" s="98">
        <v>1</v>
      </c>
      <c r="BI12" s="98">
        <v>4</v>
      </c>
      <c r="BJ12">
        <v>0.71449690994803217</v>
      </c>
      <c r="BK12">
        <v>-5.6228133034619113E-2</v>
      </c>
      <c r="BL12">
        <v>3</v>
      </c>
      <c r="BM12">
        <v>6</v>
      </c>
      <c r="BN12" s="8">
        <v>6</v>
      </c>
      <c r="BO12" s="8">
        <v>5</v>
      </c>
    </row>
    <row r="13" spans="1:67" ht="17" thickBot="1" x14ac:dyDescent="0.25">
      <c r="A13" s="60" t="s">
        <v>12</v>
      </c>
      <c r="B13">
        <v>6</v>
      </c>
      <c r="D13" s="73">
        <v>6</v>
      </c>
      <c r="E13" s="75">
        <v>6</v>
      </c>
      <c r="F13" s="61">
        <v>3</v>
      </c>
      <c r="G13" s="62">
        <v>7</v>
      </c>
      <c r="H13" s="63">
        <v>2</v>
      </c>
      <c r="I13" s="64">
        <v>7</v>
      </c>
      <c r="J13" s="76">
        <v>213.92920345689791</v>
      </c>
      <c r="K13" s="76">
        <v>326.82626278922788</v>
      </c>
      <c r="L13" s="76">
        <v>147.16417655858183</v>
      </c>
      <c r="M13" s="76">
        <v>199.29160488594059</v>
      </c>
      <c r="N13" s="76">
        <v>219.94861343261181</v>
      </c>
      <c r="O13" s="77">
        <v>4.4030182777278144</v>
      </c>
      <c r="P13" s="77">
        <v>184.88157700233532</v>
      </c>
      <c r="Q1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13" s="81">
        <v>0</v>
      </c>
      <c r="S13" s="81">
        <v>0</v>
      </c>
      <c r="T13" s="81">
        <v>3.4984559390488253E-31</v>
      </c>
      <c r="U13" s="81">
        <v>0</v>
      </c>
      <c r="V13" s="81">
        <v>0</v>
      </c>
      <c r="W13" s="81">
        <v>1</v>
      </c>
      <c r="X13" s="81">
        <v>0</v>
      </c>
      <c r="Y1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13" s="73">
        <v>6</v>
      </c>
      <c r="AA13" s="75">
        <v>3</v>
      </c>
      <c r="AB13" s="77">
        <v>207.74603692810442</v>
      </c>
      <c r="AC13" s="76">
        <v>307.97811244396149</v>
      </c>
      <c r="AD13" s="77">
        <v>133.52170231944669</v>
      </c>
      <c r="AE13" s="76">
        <v>190.53436477093808</v>
      </c>
      <c r="AF13" s="76">
        <v>204.19107190316714</v>
      </c>
      <c r="AG13" s="77">
        <v>3.2973573185593836</v>
      </c>
      <c r="AH13" s="77">
        <v>132.614035657795</v>
      </c>
      <c r="AI1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13" s="81">
        <v>0</v>
      </c>
      <c r="AK13" s="81">
        <v>0</v>
      </c>
      <c r="AL13" s="81">
        <v>1.8459112756270586E-28</v>
      </c>
      <c r="AM13" s="81">
        <v>0</v>
      </c>
      <c r="AN13" s="81">
        <v>0</v>
      </c>
      <c r="AO13" s="81">
        <v>1</v>
      </c>
      <c r="AP13" s="81">
        <v>8.3030965804734018E-29</v>
      </c>
      <c r="AQ1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13" s="63">
        <v>-0.46633386600000004</v>
      </c>
      <c r="AS13" s="63">
        <v>1.05439982</v>
      </c>
      <c r="AT13" s="63">
        <v>-5.9231125400000008E-2</v>
      </c>
      <c r="AU13" s="63">
        <v>1.9296187599999999</v>
      </c>
      <c r="AV13" s="63">
        <v>0.36696533900000006</v>
      </c>
      <c r="AW13" s="63">
        <v>0.46754481800000003</v>
      </c>
      <c r="AX13" s="63">
        <v>-0.83297773100000005</v>
      </c>
      <c r="AY13" s="63">
        <v>3.7443758100000002</v>
      </c>
      <c r="AZ13" s="63">
        <v>-0.400944146</v>
      </c>
      <c r="BA13" s="63">
        <v>-0.37791182300000009</v>
      </c>
      <c r="BB1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20.427200518882138</v>
      </c>
      <c r="BC13" s="121">
        <v>1.5066900000000001</v>
      </c>
      <c r="BD13" s="122">
        <v>-1.19838</v>
      </c>
      <c r="BE13" s="122">
        <v>0.17194999999999999</v>
      </c>
      <c r="BF13" s="98">
        <v>1</v>
      </c>
      <c r="BG13" s="98">
        <v>1</v>
      </c>
      <c r="BH13" s="98">
        <v>1</v>
      </c>
      <c r="BI13" s="98">
        <v>4</v>
      </c>
      <c r="BJ13">
        <v>0.87642012269154379</v>
      </c>
      <c r="BK13">
        <v>-0.3250855989966398</v>
      </c>
      <c r="BL13">
        <v>3</v>
      </c>
      <c r="BM13">
        <v>1</v>
      </c>
      <c r="BN13" s="8">
        <v>6</v>
      </c>
      <c r="BO13" s="8">
        <v>5</v>
      </c>
    </row>
    <row r="14" spans="1:67" ht="17" thickBot="1" x14ac:dyDescent="0.25">
      <c r="A14" s="55" t="s">
        <v>13</v>
      </c>
      <c r="B14">
        <v>2</v>
      </c>
      <c r="C14">
        <v>2</v>
      </c>
      <c r="D14" s="73">
        <v>2</v>
      </c>
      <c r="E14" s="75">
        <v>2</v>
      </c>
      <c r="F14" s="56">
        <v>4</v>
      </c>
      <c r="G14" s="57">
        <v>7</v>
      </c>
      <c r="H14" s="58">
        <v>4</v>
      </c>
      <c r="I14" s="59">
        <v>3</v>
      </c>
      <c r="J14" s="76">
        <v>97.95030875827274</v>
      </c>
      <c r="K14" s="76">
        <v>6.1970402434432303</v>
      </c>
      <c r="L14" s="76">
        <v>66.821330740381967</v>
      </c>
      <c r="M14" s="76">
        <v>79.317558628166822</v>
      </c>
      <c r="N14" s="76">
        <v>56.43729147370491</v>
      </c>
      <c r="O14" s="77">
        <v>295.49026715071471</v>
      </c>
      <c r="P14" s="77">
        <v>451.91350712748266</v>
      </c>
      <c r="Q1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14" s="81">
        <v>1.78699012568631E-20</v>
      </c>
      <c r="S14" s="81">
        <v>0.99999999995049615</v>
      </c>
      <c r="T14" s="81">
        <v>2.3970143183948498E-13</v>
      </c>
      <c r="U14" s="81">
        <v>3.3114727412505432E-16</v>
      </c>
      <c r="V14" s="81">
        <v>4.9263816279415309E-11</v>
      </c>
      <c r="W14" s="81">
        <v>0</v>
      </c>
      <c r="X14" s="81">
        <v>0</v>
      </c>
      <c r="Y1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14" s="73">
        <v>2</v>
      </c>
      <c r="AA14" s="75">
        <v>2</v>
      </c>
      <c r="AB14" s="77">
        <v>80.530929968550794</v>
      </c>
      <c r="AC14" s="76">
        <v>1.0639754703686781</v>
      </c>
      <c r="AD14" s="77">
        <v>57.550831109251746</v>
      </c>
      <c r="AE14" s="76">
        <v>74.696796751576784</v>
      </c>
      <c r="AF14" s="76">
        <v>55.786304057783241</v>
      </c>
      <c r="AG14" s="77">
        <v>278.87583639881905</v>
      </c>
      <c r="AH14" s="77">
        <v>392.26291154157809</v>
      </c>
      <c r="AI1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14" s="81">
        <v>8.318812638272977E-18</v>
      </c>
      <c r="AK14" s="81">
        <v>0.99999999999286349</v>
      </c>
      <c r="AL14" s="81">
        <v>1.8971566493879264E-12</v>
      </c>
      <c r="AM14" s="81">
        <v>2.563161811874588E-16</v>
      </c>
      <c r="AN14" s="81">
        <v>5.2391076254001451E-12</v>
      </c>
      <c r="AO14" s="81">
        <v>0</v>
      </c>
      <c r="AP14" s="81">
        <v>0</v>
      </c>
      <c r="AQ1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14" s="58">
        <v>0.24339538400000005</v>
      </c>
      <c r="AS14" s="58">
        <v>-0.14917713400000002</v>
      </c>
      <c r="AT14" s="58">
        <v>0.61205496300000006</v>
      </c>
      <c r="AU14" s="58">
        <v>0.18206536600000001</v>
      </c>
      <c r="AV14" s="58">
        <v>2.9676963999999999</v>
      </c>
      <c r="AW14" s="58">
        <v>-0.33249090800000008</v>
      </c>
      <c r="AX14" s="58">
        <v>-1.3494117700000001</v>
      </c>
      <c r="AY14" s="58">
        <v>0.30257419400000007</v>
      </c>
      <c r="AZ14" s="58">
        <v>-0.58073182300000004</v>
      </c>
      <c r="BA14" s="58">
        <v>-0.52829148100000001</v>
      </c>
      <c r="BB1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11.935830938090778</v>
      </c>
      <c r="BC14" s="121">
        <v>-6.8690000000000001E-2</v>
      </c>
      <c r="BD14" s="122">
        <v>-1.09718</v>
      </c>
      <c r="BE14" s="122">
        <v>-1.99675</v>
      </c>
      <c r="BF14" s="98">
        <v>4</v>
      </c>
      <c r="BG14" s="98">
        <v>7</v>
      </c>
      <c r="BH14" s="98">
        <v>1</v>
      </c>
      <c r="BI14" s="98">
        <v>4</v>
      </c>
      <c r="BJ14">
        <v>1.063281470980695</v>
      </c>
      <c r="BK14">
        <v>-1.273440722411957</v>
      </c>
      <c r="BL14">
        <v>0</v>
      </c>
      <c r="BM14">
        <v>5</v>
      </c>
      <c r="BN14" s="8">
        <v>2</v>
      </c>
      <c r="BO14" s="8">
        <v>6</v>
      </c>
    </row>
    <row r="15" spans="1:67" ht="17" thickBot="1" x14ac:dyDescent="0.25">
      <c r="A15" s="60" t="s">
        <v>14</v>
      </c>
      <c r="B15">
        <v>4</v>
      </c>
      <c r="C15">
        <v>4</v>
      </c>
      <c r="D15" s="73">
        <v>4</v>
      </c>
      <c r="E15" s="75">
        <v>4</v>
      </c>
      <c r="F15" s="61">
        <v>5</v>
      </c>
      <c r="G15" s="62">
        <v>7</v>
      </c>
      <c r="H15" s="63">
        <v>5</v>
      </c>
      <c r="I15" s="64">
        <v>4</v>
      </c>
      <c r="J15" s="76">
        <v>154.17747749865691</v>
      </c>
      <c r="K15" s="76">
        <v>196.67360919011662</v>
      </c>
      <c r="L15" s="76">
        <v>101.36962518087633</v>
      </c>
      <c r="M15" s="76">
        <v>125.06598005515767</v>
      </c>
      <c r="N15" s="76">
        <v>129.92287968145146</v>
      </c>
      <c r="O15" s="77">
        <v>307.57798776447328</v>
      </c>
      <c r="P15" s="77">
        <v>407.29141646743267</v>
      </c>
      <c r="Q1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15" s="81">
        <v>1.4619793953118204E-12</v>
      </c>
      <c r="S15" s="81">
        <v>5.7667648796094559E-22</v>
      </c>
      <c r="T15" s="81">
        <v>0.99999417110024247</v>
      </c>
      <c r="U15" s="81">
        <v>5.1082406798952473E-6</v>
      </c>
      <c r="V15" s="81">
        <v>7.2065761575234125E-7</v>
      </c>
      <c r="W15" s="81">
        <v>0</v>
      </c>
      <c r="X15" s="81">
        <v>0</v>
      </c>
      <c r="Y1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15" s="73">
        <v>4</v>
      </c>
      <c r="AA15" s="75">
        <v>4</v>
      </c>
      <c r="AB15" s="77">
        <v>51.427790647920041</v>
      </c>
      <c r="AC15" s="76">
        <v>73.991043023527183</v>
      </c>
      <c r="AD15" s="77">
        <v>18.365047220078026</v>
      </c>
      <c r="AE15" s="76">
        <v>5.4418494676533653</v>
      </c>
      <c r="AF15" s="76">
        <v>11.108022610691343</v>
      </c>
      <c r="AG15" s="77">
        <v>162.63673143362874</v>
      </c>
      <c r="AH15" s="77">
        <v>335.60569524473624</v>
      </c>
      <c r="AI1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15" s="81">
        <v>5.6558115932688398E-11</v>
      </c>
      <c r="AK15" s="81">
        <v>4.7517728792537654E-16</v>
      </c>
      <c r="AL15" s="81">
        <v>1.9950566530265302E-3</v>
      </c>
      <c r="AM15" s="81">
        <v>0.91214510797256121</v>
      </c>
      <c r="AN15" s="81">
        <v>8.5859835317853739E-2</v>
      </c>
      <c r="AO15" s="81">
        <v>0</v>
      </c>
      <c r="AP15" s="81">
        <v>0</v>
      </c>
      <c r="AQ1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15" s="63">
        <v>0.66923293400000006</v>
      </c>
      <c r="AS15" s="63">
        <v>-0.40480598000000007</v>
      </c>
      <c r="AT15" s="63">
        <v>-0.6788798220000003</v>
      </c>
      <c r="AU15" s="63">
        <v>-0.63345954900000001</v>
      </c>
      <c r="AV15" s="63">
        <v>-1.3420865000000002</v>
      </c>
      <c r="AW15" s="63">
        <v>2.4211204300000002</v>
      </c>
      <c r="AX15" s="63">
        <v>-0.36818709400000005</v>
      </c>
      <c r="AY15" s="63">
        <v>-0.64074362800000018</v>
      </c>
      <c r="AZ15" s="63">
        <v>-0.37996891700000013</v>
      </c>
      <c r="BA15" s="63">
        <v>-0.49774561299999998</v>
      </c>
      <c r="BB1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10.075150933327008</v>
      </c>
      <c r="BC15" s="121">
        <v>-0.91500000000000004</v>
      </c>
      <c r="BD15" s="122">
        <v>0.69438999999999995</v>
      </c>
      <c r="BE15" s="122">
        <v>1.756</v>
      </c>
      <c r="BF15" s="98">
        <v>7</v>
      </c>
      <c r="BG15" s="98">
        <v>5</v>
      </c>
      <c r="BH15" s="98">
        <v>1</v>
      </c>
      <c r="BI15" s="98">
        <v>4</v>
      </c>
      <c r="BJ15">
        <v>0.50601459453691155</v>
      </c>
      <c r="BK15">
        <v>-0.30300680791210899</v>
      </c>
      <c r="BL15">
        <v>3</v>
      </c>
      <c r="BM15">
        <v>1</v>
      </c>
      <c r="BN15" s="8">
        <v>6</v>
      </c>
      <c r="BO15" s="8">
        <v>3</v>
      </c>
    </row>
    <row r="16" spans="1:67" ht="17" thickBot="1" x14ac:dyDescent="0.25">
      <c r="A16" s="55" t="s">
        <v>15</v>
      </c>
      <c r="B16">
        <v>4</v>
      </c>
      <c r="D16" s="73">
        <v>4</v>
      </c>
      <c r="E16" s="75">
        <v>6</v>
      </c>
      <c r="F16" s="56">
        <v>5</v>
      </c>
      <c r="G16" s="57">
        <v>7</v>
      </c>
      <c r="H16" s="58">
        <v>5</v>
      </c>
      <c r="I16" s="59">
        <v>6</v>
      </c>
      <c r="J16" s="76">
        <v>179.70879725118263</v>
      </c>
      <c r="K16" s="76">
        <v>310.15952795711348</v>
      </c>
      <c r="L16" s="76">
        <v>194.44296540010282</v>
      </c>
      <c r="M16" s="76">
        <v>154.90495060900579</v>
      </c>
      <c r="N16" s="76">
        <v>239.51363887570173</v>
      </c>
      <c r="O16" s="77">
        <v>272.90091546806104</v>
      </c>
      <c r="P16" s="77">
        <v>454.28310123694774</v>
      </c>
      <c r="Q1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16" s="81">
        <v>2.466398878978784E-6</v>
      </c>
      <c r="S16" s="81">
        <v>0</v>
      </c>
      <c r="T16" s="81">
        <v>3.6354329433620409E-9</v>
      </c>
      <c r="U16" s="81">
        <v>0.99999752996568803</v>
      </c>
      <c r="V16" s="81">
        <v>6.7854037158494095E-19</v>
      </c>
      <c r="W16" s="81">
        <v>9.5402708820322943E-27</v>
      </c>
      <c r="X16" s="81">
        <v>0</v>
      </c>
      <c r="Y1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16" s="73">
        <v>4</v>
      </c>
      <c r="AA16" s="75">
        <v>6</v>
      </c>
      <c r="AB16" s="77">
        <v>95.522279561216465</v>
      </c>
      <c r="AC16" s="76">
        <v>272.29744877088211</v>
      </c>
      <c r="AD16" s="77">
        <v>131.54748142656339</v>
      </c>
      <c r="AE16" s="76">
        <v>103.08327010069758</v>
      </c>
      <c r="AF16" s="76">
        <v>191.36361598082982</v>
      </c>
      <c r="AG16" s="77">
        <v>196.3821756810886</v>
      </c>
      <c r="AH16" s="77">
        <v>314.94551283919503</v>
      </c>
      <c r="AI1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6" s="81">
        <v>0.96337348440512682</v>
      </c>
      <c r="AK16" s="81">
        <v>0</v>
      </c>
      <c r="AL16" s="81">
        <v>3.3806350064062019E-8</v>
      </c>
      <c r="AM16" s="81">
        <v>3.6626481788523221E-2</v>
      </c>
      <c r="AN16" s="81">
        <v>3.9635254246890602E-21</v>
      </c>
      <c r="AO16" s="81">
        <v>8.0585195639595869E-23</v>
      </c>
      <c r="AP16" s="81">
        <v>0</v>
      </c>
      <c r="AQ1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6" s="58">
        <v>3.0476608999999998E-2</v>
      </c>
      <c r="AS16" s="58">
        <v>-0.46525443399999999</v>
      </c>
      <c r="AT16" s="58">
        <v>-1.27270982</v>
      </c>
      <c r="AU16" s="58">
        <v>0.49274152499999996</v>
      </c>
      <c r="AV16" s="58">
        <v>-1.1005900500000001</v>
      </c>
      <c r="AW16" s="58">
        <v>0.48615030000000004</v>
      </c>
      <c r="AX16" s="58">
        <v>-0.88462113600000014</v>
      </c>
      <c r="AY16" s="58">
        <v>-1.1479171500000001</v>
      </c>
      <c r="AZ16" s="58">
        <v>-0.25711400400000001</v>
      </c>
      <c r="BA16" s="58">
        <v>-0.27452580700000007</v>
      </c>
      <c r="BB1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5.7693559491662709</v>
      </c>
      <c r="BC16" s="121">
        <v>-0.40698000000000001</v>
      </c>
      <c r="BD16" s="122">
        <v>0.90192000000000005</v>
      </c>
      <c r="BE16" s="122">
        <v>0.25769999999999998</v>
      </c>
      <c r="BF16" s="98">
        <v>5</v>
      </c>
      <c r="BG16" s="98">
        <v>2</v>
      </c>
      <c r="BH16" s="98">
        <v>5</v>
      </c>
      <c r="BI16" s="98">
        <v>6</v>
      </c>
      <c r="BJ16">
        <v>0.15023253527844749</v>
      </c>
      <c r="BK16">
        <v>0.76649998164236555</v>
      </c>
      <c r="BL16">
        <v>1</v>
      </c>
      <c r="BM16">
        <v>4</v>
      </c>
      <c r="BN16" s="8">
        <v>5</v>
      </c>
      <c r="BO16" s="8">
        <v>4</v>
      </c>
    </row>
    <row r="17" spans="1:67" ht="17" thickBot="1" x14ac:dyDescent="0.25">
      <c r="A17" s="60" t="s">
        <v>16</v>
      </c>
      <c r="B17">
        <v>5</v>
      </c>
      <c r="D17" s="73">
        <v>5</v>
      </c>
      <c r="E17" s="75">
        <v>5</v>
      </c>
      <c r="F17" s="61">
        <v>4</v>
      </c>
      <c r="G17" s="62">
        <v>7</v>
      </c>
      <c r="H17" s="63">
        <v>5</v>
      </c>
      <c r="I17" s="64">
        <v>5</v>
      </c>
      <c r="J17" s="76">
        <v>129.23006863005412</v>
      </c>
      <c r="K17" s="76">
        <v>73.107253884702217</v>
      </c>
      <c r="L17" s="76">
        <v>68.099769575127638</v>
      </c>
      <c r="M17" s="76">
        <v>50.461371101963508</v>
      </c>
      <c r="N17" s="76">
        <v>17.037525711812773</v>
      </c>
      <c r="O17" s="77">
        <v>256.81454902607584</v>
      </c>
      <c r="P17" s="77">
        <v>546.77979288945676</v>
      </c>
      <c r="Q1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17" s="81">
        <v>1.6282838024202164E-25</v>
      </c>
      <c r="S17" s="81">
        <v>1.6693723656539818E-13</v>
      </c>
      <c r="T17" s="81">
        <v>7.1446780945949247E-12</v>
      </c>
      <c r="U17" s="81">
        <v>3.4513117808567183E-8</v>
      </c>
      <c r="V17" s="81">
        <v>0.99999996547957049</v>
      </c>
      <c r="W17" s="81">
        <v>0</v>
      </c>
      <c r="X17" s="81">
        <v>0</v>
      </c>
      <c r="Y1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17" s="73">
        <v>5</v>
      </c>
      <c r="AA17" s="75">
        <v>5</v>
      </c>
      <c r="AB17" s="77">
        <v>117.9118706319195</v>
      </c>
      <c r="AC17" s="76">
        <v>66.055968376200141</v>
      </c>
      <c r="AD17" s="77">
        <v>60.128582463723212</v>
      </c>
      <c r="AE17" s="76">
        <v>48.543388399830505</v>
      </c>
      <c r="AF17" s="76">
        <v>10.862966615170128</v>
      </c>
      <c r="AG17" s="77">
        <v>248.1095998246962</v>
      </c>
      <c r="AH17" s="77">
        <v>493.09710874861395</v>
      </c>
      <c r="AI1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17" s="81">
        <v>2.1313614764434402E-24</v>
      </c>
      <c r="AK17" s="81">
        <v>2.5878074250860987E-13</v>
      </c>
      <c r="AL17" s="81">
        <v>1.7543469894743889E-11</v>
      </c>
      <c r="AM17" s="81">
        <v>4.1084725259570736E-9</v>
      </c>
      <c r="AN17" s="81">
        <v>0.99999999587372523</v>
      </c>
      <c r="AO17" s="81">
        <v>0</v>
      </c>
      <c r="AP17" s="81">
        <v>0</v>
      </c>
      <c r="AQ1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17" s="63">
        <v>1.2370163300000001</v>
      </c>
      <c r="AS17" s="63">
        <v>-0.46213268200000002</v>
      </c>
      <c r="AT17" s="63">
        <v>0.22477452699999997</v>
      </c>
      <c r="AU17" s="63">
        <v>0.25973440599999997</v>
      </c>
      <c r="AV17" s="63">
        <v>1.4008979899999999E-2</v>
      </c>
      <c r="AW17" s="63">
        <v>-0.68599506600000015</v>
      </c>
      <c r="AX17" s="63">
        <v>0.30317716100000008</v>
      </c>
      <c r="AY17" s="63">
        <v>0.71628822000000003</v>
      </c>
      <c r="AZ17" s="63">
        <v>-0.61818758899999993</v>
      </c>
      <c r="BA17" s="63">
        <v>-0.49539593100000001</v>
      </c>
      <c r="BB1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3.5651052762422508</v>
      </c>
      <c r="BC17" s="121">
        <v>-0.31941000000000003</v>
      </c>
      <c r="BD17" s="122">
        <v>-1.02712</v>
      </c>
      <c r="BE17" s="122">
        <v>-1.2529999999999999E-2</v>
      </c>
      <c r="BF17" s="98">
        <v>7</v>
      </c>
      <c r="BG17" s="98">
        <v>4</v>
      </c>
      <c r="BH17" s="98">
        <v>5</v>
      </c>
      <c r="BI17" s="98">
        <v>3</v>
      </c>
      <c r="BJ17">
        <v>-0.17664697976415919</v>
      </c>
      <c r="BK17">
        <v>0.263634843966574</v>
      </c>
      <c r="BL17">
        <v>1</v>
      </c>
      <c r="BM17">
        <v>4</v>
      </c>
      <c r="BN17" s="8">
        <v>5</v>
      </c>
      <c r="BO17" s="8">
        <v>1</v>
      </c>
    </row>
    <row r="18" spans="1:67" ht="17" thickBot="1" x14ac:dyDescent="0.25">
      <c r="A18" s="55" t="s">
        <v>17</v>
      </c>
      <c r="B18">
        <v>3</v>
      </c>
      <c r="C18">
        <v>3</v>
      </c>
      <c r="D18" s="73">
        <v>3</v>
      </c>
      <c r="E18" s="75">
        <v>3</v>
      </c>
      <c r="F18" s="56">
        <v>4</v>
      </c>
      <c r="G18" s="57">
        <v>7</v>
      </c>
      <c r="H18" s="58">
        <v>5</v>
      </c>
      <c r="I18" s="59">
        <v>6</v>
      </c>
      <c r="J18" s="76">
        <v>56.248084866341578</v>
      </c>
      <c r="K18" s="76">
        <v>89.274571536029285</v>
      </c>
      <c r="L18" s="76">
        <v>12.978968409530049</v>
      </c>
      <c r="M18" s="76">
        <v>33.572655637671602</v>
      </c>
      <c r="N18" s="76">
        <v>40.335877006507715</v>
      </c>
      <c r="O18" s="77">
        <v>169.00631427734999</v>
      </c>
      <c r="P18" s="77">
        <v>265.72120142293426</v>
      </c>
      <c r="Q1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18" s="81">
        <v>1.7228319699148857E-10</v>
      </c>
      <c r="S18" s="81">
        <v>7.7364407620724234E-18</v>
      </c>
      <c r="T18" s="81">
        <v>0.99997459015181611</v>
      </c>
      <c r="U18" s="81">
        <v>2.4098974725981659E-5</v>
      </c>
      <c r="V18" s="81">
        <v>1.3107011747620366E-6</v>
      </c>
      <c r="W18" s="81">
        <v>0</v>
      </c>
      <c r="X18" s="81">
        <v>0</v>
      </c>
      <c r="Y1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18" s="73">
        <v>3</v>
      </c>
      <c r="AA18" s="75">
        <v>3</v>
      </c>
      <c r="AB18" s="77">
        <v>43.307838672783227</v>
      </c>
      <c r="AC18" s="76">
        <v>62.795201928620799</v>
      </c>
      <c r="AD18" s="77">
        <v>9.0449208689766252</v>
      </c>
      <c r="AE18" s="76">
        <v>20.808163623707681</v>
      </c>
      <c r="AF18" s="76">
        <v>17.932332443213014</v>
      </c>
      <c r="AG18" s="77">
        <v>137.85301834155518</v>
      </c>
      <c r="AH18" s="77">
        <v>249.18620202648609</v>
      </c>
      <c r="AI1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18" s="81">
        <v>1.5320664770201994E-8</v>
      </c>
      <c r="AK18" s="81">
        <v>5.9918259074628279E-13</v>
      </c>
      <c r="AL18" s="81">
        <v>0.98481003037483283</v>
      </c>
      <c r="AM18" s="81">
        <v>1.9627668697617816E-3</v>
      </c>
      <c r="AN18" s="81">
        <v>1.3227187434141443E-2</v>
      </c>
      <c r="AO18" s="81">
        <v>3.012738521875983E-29</v>
      </c>
      <c r="AP18" s="81">
        <v>0</v>
      </c>
      <c r="AQ1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18" s="58">
        <v>0.31436830900000012</v>
      </c>
      <c r="AS18" s="58">
        <v>-0.4258068510000001</v>
      </c>
      <c r="AT18" s="58">
        <v>-0.3174180820000001</v>
      </c>
      <c r="AU18" s="58">
        <v>-0.32278339100000009</v>
      </c>
      <c r="AV18" s="58">
        <v>-0.39467732999999999</v>
      </c>
      <c r="AW18" s="58">
        <v>-0.51854572799999998</v>
      </c>
      <c r="AX18" s="58">
        <v>9.660354430000001E-2</v>
      </c>
      <c r="AY18" s="58">
        <v>0.17796153600000003</v>
      </c>
      <c r="AZ18" s="58">
        <v>0.61635445900000008</v>
      </c>
      <c r="BA18" s="58">
        <v>0.97785478799999992</v>
      </c>
      <c r="BB1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2.2868374895550319</v>
      </c>
      <c r="BC18" s="121">
        <v>8.5010000000000002E-2</v>
      </c>
      <c r="BD18" s="122">
        <v>0.23738000000000001</v>
      </c>
      <c r="BE18" s="122">
        <v>-0.11745</v>
      </c>
      <c r="BF18" s="98">
        <v>7</v>
      </c>
      <c r="BG18" s="98">
        <v>2</v>
      </c>
      <c r="BH18" s="98">
        <v>4</v>
      </c>
      <c r="BI18" s="98">
        <v>3</v>
      </c>
      <c r="BJ18">
        <v>-0.37354462439696662</v>
      </c>
      <c r="BK18">
        <v>0.14103200295994109</v>
      </c>
      <c r="BL18">
        <v>1</v>
      </c>
      <c r="BM18">
        <v>4</v>
      </c>
      <c r="BN18" s="8">
        <v>5</v>
      </c>
      <c r="BO18" s="8">
        <v>1</v>
      </c>
    </row>
    <row r="19" spans="1:67" ht="17" thickBot="1" x14ac:dyDescent="0.25">
      <c r="A19" s="60" t="s">
        <v>18</v>
      </c>
      <c r="B19">
        <v>1</v>
      </c>
      <c r="C19">
        <v>1</v>
      </c>
      <c r="D19" s="73">
        <v>1</v>
      </c>
      <c r="E19" s="75">
        <v>1</v>
      </c>
      <c r="F19" s="61">
        <v>5</v>
      </c>
      <c r="G19" s="62">
        <v>7</v>
      </c>
      <c r="H19" s="63">
        <v>5</v>
      </c>
      <c r="I19" s="64">
        <v>6</v>
      </c>
      <c r="J19" s="76">
        <v>25.050143833144134</v>
      </c>
      <c r="K19" s="76">
        <v>144.25189264977908</v>
      </c>
      <c r="L19" s="76">
        <v>75.54379567238675</v>
      </c>
      <c r="M19" s="76">
        <v>74.154137054511082</v>
      </c>
      <c r="N19" s="76">
        <v>144.11208092665819</v>
      </c>
      <c r="O19" s="77">
        <v>227.76033347245243</v>
      </c>
      <c r="P19" s="77">
        <v>278.67543077184001</v>
      </c>
      <c r="Q1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19" s="81">
        <v>0.9999999999384539</v>
      </c>
      <c r="S19" s="81">
        <v>8.7011743068616993E-27</v>
      </c>
      <c r="T19" s="81">
        <v>2.5317429121443806E-11</v>
      </c>
      <c r="U19" s="81">
        <v>3.6228645894366613E-11</v>
      </c>
      <c r="V19" s="81">
        <v>3.7324808657876545E-26</v>
      </c>
      <c r="W19" s="81">
        <v>0</v>
      </c>
      <c r="X19" s="81">
        <v>0</v>
      </c>
      <c r="Y1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19" s="73">
        <v>1</v>
      </c>
      <c r="AA19" s="75">
        <v>1</v>
      </c>
      <c r="AB19" s="77">
        <v>7.8782330477965674</v>
      </c>
      <c r="AC19" s="76">
        <v>80.181017119124988</v>
      </c>
      <c r="AD19" s="77">
        <v>45.248033090863686</v>
      </c>
      <c r="AE19" s="76">
        <v>51.879698380208588</v>
      </c>
      <c r="AF19" s="76">
        <v>90.351172741603804</v>
      </c>
      <c r="AG19" s="77">
        <v>203.81187019241216</v>
      </c>
      <c r="AH19" s="77">
        <v>249.81505841233249</v>
      </c>
      <c r="AI1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19" s="81">
        <v>0.99999998161997561</v>
      </c>
      <c r="AK19" s="81">
        <v>1.3291030626582055E-16</v>
      </c>
      <c r="AL19" s="81">
        <v>1.7915453374606387E-8</v>
      </c>
      <c r="AM19" s="81">
        <v>4.6457084019028328E-10</v>
      </c>
      <c r="AN19" s="81">
        <v>3.2900115046356456E-18</v>
      </c>
      <c r="AO19" s="81">
        <v>0</v>
      </c>
      <c r="AP19" s="81">
        <v>0</v>
      </c>
      <c r="AQ1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19" s="63">
        <v>-1.4244683500000002</v>
      </c>
      <c r="AS19" s="63">
        <v>-0.7686318820000001</v>
      </c>
      <c r="AT19" s="63">
        <v>-1.4534406900000001</v>
      </c>
      <c r="AU19" s="63">
        <v>-0.24511435100000004</v>
      </c>
      <c r="AV19" s="63">
        <v>-0.26464077700000005</v>
      </c>
      <c r="AW19" s="63">
        <v>0.22567355199999997</v>
      </c>
      <c r="AX19" s="63">
        <v>0.56139418200000002</v>
      </c>
      <c r="AY19" s="63">
        <v>-1.1092872200000001</v>
      </c>
      <c r="AZ19" s="63">
        <v>-0.76801065300000004</v>
      </c>
      <c r="BA19" s="63">
        <v>-0.52829148100000001</v>
      </c>
      <c r="BB1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7.328053044804208</v>
      </c>
      <c r="BC19" s="121">
        <v>-0.62160000000000004</v>
      </c>
      <c r="BD19" s="122">
        <v>1.34358</v>
      </c>
      <c r="BE19" s="122">
        <v>-0.11817</v>
      </c>
      <c r="BF19" s="98">
        <v>1</v>
      </c>
      <c r="BG19" s="98">
        <v>2</v>
      </c>
      <c r="BH19" s="98">
        <v>5</v>
      </c>
      <c r="BI19" s="98">
        <v>6</v>
      </c>
      <c r="BJ19">
        <v>0.18812931634746949</v>
      </c>
      <c r="BK19">
        <v>0.196020707740516</v>
      </c>
      <c r="BL19">
        <v>1</v>
      </c>
      <c r="BM19">
        <v>1</v>
      </c>
      <c r="BN19" s="8">
        <v>4</v>
      </c>
      <c r="BO19" s="8">
        <v>4</v>
      </c>
    </row>
    <row r="20" spans="1:67" ht="17" thickBot="1" x14ac:dyDescent="0.25">
      <c r="A20" s="55" t="s">
        <v>19</v>
      </c>
      <c r="B20">
        <v>2</v>
      </c>
      <c r="D20" s="73">
        <v>2</v>
      </c>
      <c r="E20" s="75">
        <v>2</v>
      </c>
      <c r="F20" s="56">
        <v>3</v>
      </c>
      <c r="G20" s="57">
        <v>7</v>
      </c>
      <c r="H20" s="58">
        <v>4</v>
      </c>
      <c r="I20" s="59">
        <v>3</v>
      </c>
      <c r="J20" s="76">
        <v>108.80160717623674</v>
      </c>
      <c r="K20" s="76">
        <v>6.1970402434432277</v>
      </c>
      <c r="L20" s="76">
        <v>79.348759711910589</v>
      </c>
      <c r="M20" s="76">
        <v>98.777384549385204</v>
      </c>
      <c r="N20" s="76">
        <v>70.8370284422422</v>
      </c>
      <c r="O20" s="77">
        <v>299.61978453039183</v>
      </c>
      <c r="P20" s="77">
        <v>468.84882601097212</v>
      </c>
      <c r="Q2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20" s="81">
        <v>7.8667009434675969E-23</v>
      </c>
      <c r="S20" s="81">
        <v>0.99999999999996281</v>
      </c>
      <c r="T20" s="81">
        <v>4.5642979940480744E-16</v>
      </c>
      <c r="U20" s="81">
        <v>1.9695802299161901E-20</v>
      </c>
      <c r="V20" s="81">
        <v>3.6784503525284818E-14</v>
      </c>
      <c r="W20" s="81">
        <v>0</v>
      </c>
      <c r="X20" s="81">
        <v>0</v>
      </c>
      <c r="Y2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20" s="73">
        <v>2</v>
      </c>
      <c r="AA20" s="75">
        <v>2</v>
      </c>
      <c r="AB20" s="77">
        <v>68.698604336488003</v>
      </c>
      <c r="AC20" s="76">
        <v>1.0639754703686792</v>
      </c>
      <c r="AD20" s="77">
        <v>51.301760559520439</v>
      </c>
      <c r="AE20" s="76">
        <v>69.406607671309644</v>
      </c>
      <c r="AF20" s="76">
        <v>53.289034786488621</v>
      </c>
      <c r="AG20" s="77">
        <v>267.87967422623177</v>
      </c>
      <c r="AH20" s="77">
        <v>365.45299387442276</v>
      </c>
      <c r="AI2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20" s="81">
        <v>3.0861583651059459E-15</v>
      </c>
      <c r="AK20" s="81">
        <v>0.99999999993857314</v>
      </c>
      <c r="AL20" s="81">
        <v>4.3159024568983288E-11</v>
      </c>
      <c r="AM20" s="81">
        <v>3.6101561499854078E-15</v>
      </c>
      <c r="AN20" s="81">
        <v>1.826133200164163E-11</v>
      </c>
      <c r="AO20" s="81">
        <v>0</v>
      </c>
      <c r="AP20" s="81">
        <v>0</v>
      </c>
      <c r="AQ2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20" s="58">
        <v>-0.18244216600000002</v>
      </c>
      <c r="AS20" s="58">
        <v>-0.24141068900000004</v>
      </c>
      <c r="AT20" s="58">
        <v>0.63787365900000015</v>
      </c>
      <c r="AU20" s="58">
        <v>0.76458316299999984</v>
      </c>
      <c r="AV20" s="58">
        <v>2.2617836900000001</v>
      </c>
      <c r="AW20" s="58">
        <v>-0.68599506600000015</v>
      </c>
      <c r="AX20" s="58">
        <v>-0.57476071000000006</v>
      </c>
      <c r="AY20" s="58">
        <v>2.40977424</v>
      </c>
      <c r="AZ20" s="58">
        <v>-0.58372828399999999</v>
      </c>
      <c r="BA20" s="58">
        <v>-0.48129783799999998</v>
      </c>
      <c r="BB2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13.379037252857845</v>
      </c>
      <c r="BC20" s="121">
        <v>0.51956000000000002</v>
      </c>
      <c r="BD20" s="122">
        <v>-1.52752</v>
      </c>
      <c r="BE20" s="122">
        <v>-1.45418</v>
      </c>
      <c r="BF20" s="98">
        <v>5</v>
      </c>
      <c r="BG20" s="98">
        <v>7</v>
      </c>
      <c r="BH20" s="98">
        <v>4</v>
      </c>
      <c r="BI20" s="98">
        <v>3</v>
      </c>
      <c r="BJ20">
        <v>-0.17901834080354501</v>
      </c>
      <c r="BK20">
        <v>0.32003388833408769</v>
      </c>
      <c r="BL20">
        <v>1</v>
      </c>
      <c r="BM20">
        <v>4</v>
      </c>
      <c r="BN20" s="8">
        <v>5</v>
      </c>
      <c r="BO20" s="8">
        <v>1</v>
      </c>
    </row>
    <row r="21" spans="1:67" ht="17" thickBot="1" x14ac:dyDescent="0.25">
      <c r="A21" s="60" t="s">
        <v>20</v>
      </c>
      <c r="B21">
        <v>5</v>
      </c>
      <c r="D21" s="73">
        <v>5</v>
      </c>
      <c r="E21" s="75">
        <v>5</v>
      </c>
      <c r="F21" s="61">
        <v>4</v>
      </c>
      <c r="G21" s="62">
        <v>7</v>
      </c>
      <c r="H21" s="63">
        <v>5</v>
      </c>
      <c r="I21" s="64">
        <v>5</v>
      </c>
      <c r="J21" s="76">
        <v>118.84088023488077</v>
      </c>
      <c r="K21" s="76">
        <v>80.968145686928906</v>
      </c>
      <c r="L21" s="76">
        <v>51.478863230968805</v>
      </c>
      <c r="M21" s="76">
        <v>35.215385171057797</v>
      </c>
      <c r="N21" s="76">
        <v>8.0763429248675571</v>
      </c>
      <c r="O21" s="77">
        <v>183.77315800086186</v>
      </c>
      <c r="P21" s="77">
        <v>468.17735451592</v>
      </c>
      <c r="Q2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1" s="81">
        <v>3.3251959915585721E-25</v>
      </c>
      <c r="S21" s="81">
        <v>3.712665339820429E-17</v>
      </c>
      <c r="T21" s="81">
        <v>3.2905627034399612E-10</v>
      </c>
      <c r="U21" s="81">
        <v>7.9930314952081187E-7</v>
      </c>
      <c r="V21" s="81">
        <v>0.99999920036779411</v>
      </c>
      <c r="W21" s="81">
        <v>0</v>
      </c>
      <c r="X21" s="81">
        <v>0</v>
      </c>
      <c r="Y2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1" s="73">
        <v>5</v>
      </c>
      <c r="AA21" s="75">
        <v>5</v>
      </c>
      <c r="AB21" s="77">
        <v>85.632657060023988</v>
      </c>
      <c r="AC21" s="76">
        <v>73.191350316919426</v>
      </c>
      <c r="AD21" s="77">
        <v>29.374470023466831</v>
      </c>
      <c r="AE21" s="76">
        <v>22.342014257607406</v>
      </c>
      <c r="AF21" s="76">
        <v>4.2318030554217696</v>
      </c>
      <c r="AG21" s="77">
        <v>156.59919570705489</v>
      </c>
      <c r="AH21" s="77">
        <v>381.74126595413321</v>
      </c>
      <c r="AI2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1" s="81">
        <v>7.907284967875661E-19</v>
      </c>
      <c r="AK21" s="81">
        <v>2.6517438146591777E-16</v>
      </c>
      <c r="AL21" s="81">
        <v>3.0360874155860932E-6</v>
      </c>
      <c r="AM21" s="81">
        <v>7.2990208239042889E-5</v>
      </c>
      <c r="AN21" s="81">
        <v>0.99992397370434505</v>
      </c>
      <c r="AO21" s="81">
        <v>0</v>
      </c>
      <c r="AP21" s="81">
        <v>0</v>
      </c>
      <c r="AQ2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1" s="63">
        <v>0.81117878399999999</v>
      </c>
      <c r="AS21" s="63">
        <v>-6.4818904899999988E-2</v>
      </c>
      <c r="AT21" s="63">
        <v>1.18006627</v>
      </c>
      <c r="AU21" s="63">
        <v>0.76458316299999984</v>
      </c>
      <c r="AV21" s="63">
        <v>-0.3389473790000001</v>
      </c>
      <c r="AW21" s="63">
        <v>0.13264614200000002</v>
      </c>
      <c r="AX21" s="63">
        <v>0.35482056500000014</v>
      </c>
      <c r="AY21" s="63">
        <v>0.25148300500000004</v>
      </c>
      <c r="AZ21" s="63">
        <v>-0.400944146</v>
      </c>
      <c r="BA21" s="63">
        <v>-0.47189910900000004</v>
      </c>
      <c r="BB2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3.3444229611505838</v>
      </c>
      <c r="BC21" s="121">
        <v>-9.3100000000000002E-2</v>
      </c>
      <c r="BD21" s="122">
        <v>-1.05237</v>
      </c>
      <c r="BE21" s="122">
        <v>0.66561000000000003</v>
      </c>
      <c r="BF21" s="98">
        <v>6</v>
      </c>
      <c r="BG21" s="98">
        <v>4</v>
      </c>
      <c r="BH21" s="98">
        <v>4</v>
      </c>
      <c r="BI21" s="98">
        <v>4</v>
      </c>
      <c r="BJ21">
        <v>0.2269377290387162</v>
      </c>
      <c r="BK21">
        <v>-0.14264158641907709</v>
      </c>
      <c r="BL21">
        <v>1</v>
      </c>
      <c r="BM21">
        <v>1</v>
      </c>
      <c r="BN21" s="8">
        <v>4</v>
      </c>
      <c r="BO21" s="8">
        <v>3</v>
      </c>
    </row>
    <row r="22" spans="1:67" ht="17" thickBot="1" x14ac:dyDescent="0.25">
      <c r="A22" s="55" t="s">
        <v>21</v>
      </c>
      <c r="B22">
        <v>6</v>
      </c>
      <c r="C22">
        <v>6</v>
      </c>
      <c r="D22" s="73">
        <v>6</v>
      </c>
      <c r="E22" s="75">
        <v>6</v>
      </c>
      <c r="F22" s="56">
        <v>6</v>
      </c>
      <c r="G22" s="57">
        <v>7</v>
      </c>
      <c r="H22" s="58">
        <v>6</v>
      </c>
      <c r="I22" s="59">
        <v>7</v>
      </c>
      <c r="J22" s="76">
        <v>137.90172080406791</v>
      </c>
      <c r="K22" s="76">
        <v>154.21559738196811</v>
      </c>
      <c r="L22" s="76">
        <v>101.12628307057571</v>
      </c>
      <c r="M22" s="76">
        <v>140.18241733915815</v>
      </c>
      <c r="N22" s="76">
        <v>137.05716411288728</v>
      </c>
      <c r="O22" s="77">
        <v>95.794335825700045</v>
      </c>
      <c r="P22" s="77">
        <v>326.43235559916923</v>
      </c>
      <c r="Q2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22" s="81">
        <v>8.6694521893036789E-10</v>
      </c>
      <c r="S22" s="81">
        <v>1.6572464931898005E-13</v>
      </c>
      <c r="T22" s="81">
        <v>0.19572814484697854</v>
      </c>
      <c r="U22" s="81">
        <v>4.6194837683237002E-10</v>
      </c>
      <c r="V22" s="81">
        <v>3.5265784024194135E-9</v>
      </c>
      <c r="W22" s="81">
        <v>0.80427185029738368</v>
      </c>
      <c r="X22" s="81">
        <v>0</v>
      </c>
      <c r="Y2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22" s="73">
        <v>6</v>
      </c>
      <c r="AA22" s="75">
        <v>6</v>
      </c>
      <c r="AB22" s="77">
        <v>73.373518599442377</v>
      </c>
      <c r="AC22" s="76">
        <v>102.34159723075057</v>
      </c>
      <c r="AD22" s="77">
        <v>29.446365219652741</v>
      </c>
      <c r="AE22" s="76">
        <v>63.137531988940943</v>
      </c>
      <c r="AF22" s="76">
        <v>67.640449653337598</v>
      </c>
      <c r="AG22" s="77">
        <v>48.423523984648611</v>
      </c>
      <c r="AH22" s="77">
        <v>181.77101017794888</v>
      </c>
      <c r="AI2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2" s="81">
        <v>1.2398057418776649E-10</v>
      </c>
      <c r="AK22" s="81">
        <v>4.2356886951988774E-17</v>
      </c>
      <c r="AL22" s="81">
        <v>0.99997832814484755</v>
      </c>
      <c r="AM22" s="81">
        <v>3.4507908981017768E-8</v>
      </c>
      <c r="AN22" s="81">
        <v>5.8108876601930742E-9</v>
      </c>
      <c r="AO22" s="81">
        <v>2.1631412375143317E-5</v>
      </c>
      <c r="AP22" s="81">
        <v>0</v>
      </c>
      <c r="AQ2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2" s="58">
        <v>-0.46633386600000004</v>
      </c>
      <c r="AS22" s="58">
        <v>1.44497345</v>
      </c>
      <c r="AT22" s="58">
        <v>-0.136687213</v>
      </c>
      <c r="AU22" s="58">
        <v>1.4636045200000001</v>
      </c>
      <c r="AV22" s="58">
        <v>-1.0634367499999999</v>
      </c>
      <c r="AW22" s="58">
        <v>0.76523252999999991</v>
      </c>
      <c r="AX22" s="58">
        <v>0.716324395</v>
      </c>
      <c r="AY22" s="58">
        <v>1.31318285</v>
      </c>
      <c r="AZ22" s="58">
        <v>6.2009122300000004E-2</v>
      </c>
      <c r="BA22" s="58">
        <v>-0.44605260500000005</v>
      </c>
      <c r="BB2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8.6230935717670043</v>
      </c>
      <c r="BC22" s="121">
        <v>1.1078399999999999</v>
      </c>
      <c r="BD22" s="122">
        <v>-0.17927000000000001</v>
      </c>
      <c r="BE22" s="122">
        <v>1.46343</v>
      </c>
      <c r="BF22" s="98">
        <v>7</v>
      </c>
      <c r="BG22" s="98">
        <v>1</v>
      </c>
      <c r="BH22" s="98">
        <v>4</v>
      </c>
      <c r="BI22" s="98">
        <v>4</v>
      </c>
      <c r="BJ22">
        <v>7.3961283328385211E-2</v>
      </c>
      <c r="BK22">
        <v>-0.5264939711730281</v>
      </c>
      <c r="BL22">
        <v>1</v>
      </c>
      <c r="BM22">
        <v>1</v>
      </c>
      <c r="BN22" s="8">
        <v>4</v>
      </c>
      <c r="BO22" s="8">
        <v>3</v>
      </c>
    </row>
    <row r="23" spans="1:67" ht="17" thickBot="1" x14ac:dyDescent="0.25">
      <c r="A23" s="60" t="s">
        <v>22</v>
      </c>
      <c r="B23">
        <v>1</v>
      </c>
      <c r="D23" s="73">
        <v>1</v>
      </c>
      <c r="E23" s="75">
        <v>5</v>
      </c>
      <c r="F23" s="61">
        <v>5</v>
      </c>
      <c r="G23" s="62">
        <v>7</v>
      </c>
      <c r="H23" s="63">
        <v>5</v>
      </c>
      <c r="I23" s="64">
        <v>6</v>
      </c>
      <c r="J23" s="76">
        <v>120.44217511745113</v>
      </c>
      <c r="K23" s="76">
        <v>366.20639637349399</v>
      </c>
      <c r="L23" s="76">
        <v>227.56398680221503</v>
      </c>
      <c r="M23" s="76">
        <v>211.98324017062228</v>
      </c>
      <c r="N23" s="76">
        <v>340.54174753266557</v>
      </c>
      <c r="O23" s="77">
        <v>330.78617172419172</v>
      </c>
      <c r="P23" s="77">
        <v>374.37172687688155</v>
      </c>
      <c r="Q2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23" s="81">
        <v>1</v>
      </c>
      <c r="S23" s="81">
        <v>0</v>
      </c>
      <c r="T23" s="81">
        <v>1.2787066748740277E-23</v>
      </c>
      <c r="U23" s="81">
        <v>2.2077964950302347E-20</v>
      </c>
      <c r="V23" s="81">
        <v>0</v>
      </c>
      <c r="W23" s="81">
        <v>0</v>
      </c>
      <c r="X23" s="81">
        <v>0</v>
      </c>
      <c r="Y2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23" s="73">
        <v>1</v>
      </c>
      <c r="AA23" s="75">
        <v>5</v>
      </c>
      <c r="AB23" s="77">
        <v>75.034798238946109</v>
      </c>
      <c r="AC23" s="76">
        <v>245.8004429834651</v>
      </c>
      <c r="AD23" s="77">
        <v>150.3857601800801</v>
      </c>
      <c r="AE23" s="76">
        <v>133.54078046436641</v>
      </c>
      <c r="AF23" s="76">
        <v>228.32907280920227</v>
      </c>
      <c r="AG23" s="77">
        <v>281.77733285607064</v>
      </c>
      <c r="AH23" s="77">
        <v>309.42064413142907</v>
      </c>
      <c r="AI2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23" s="81">
        <v>0.99999999999967071</v>
      </c>
      <c r="AK23" s="81">
        <v>0</v>
      </c>
      <c r="AL23" s="81">
        <v>1.0132655952517226E-16</v>
      </c>
      <c r="AM23" s="81">
        <v>3.2918203840417519E-13</v>
      </c>
      <c r="AN23" s="81">
        <v>0</v>
      </c>
      <c r="AO23" s="81">
        <v>0</v>
      </c>
      <c r="AP23" s="81">
        <v>0</v>
      </c>
      <c r="AQ2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23" s="63">
        <v>-1.1405766500000001</v>
      </c>
      <c r="AS23" s="63">
        <v>-0.95685928400000009</v>
      </c>
      <c r="AT23" s="63">
        <v>-1.2468911300000001</v>
      </c>
      <c r="AU23" s="63">
        <v>-2.2062575999999998</v>
      </c>
      <c r="AV23" s="63">
        <v>-0.4875605830000001</v>
      </c>
      <c r="AW23" s="63">
        <v>0.20706807000000002</v>
      </c>
      <c r="AX23" s="63">
        <v>1.6459056700000003</v>
      </c>
      <c r="AY23" s="63">
        <v>-0.98467456499999995</v>
      </c>
      <c r="AZ23" s="63">
        <v>-0.64515574000000009</v>
      </c>
      <c r="BA23" s="63">
        <v>-0.50009529500000005</v>
      </c>
      <c r="BB2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13.264308087463149</v>
      </c>
      <c r="BC23" s="121">
        <v>-1.25047</v>
      </c>
      <c r="BD23" s="122">
        <v>1.5158</v>
      </c>
      <c r="BE23" s="122">
        <v>0.35787999999999998</v>
      </c>
      <c r="BF23" s="98">
        <v>7</v>
      </c>
      <c r="BG23" s="98">
        <v>5</v>
      </c>
      <c r="BH23" s="98">
        <v>4</v>
      </c>
      <c r="BI23" s="98">
        <v>3</v>
      </c>
      <c r="BJ23">
        <v>-0.17958292370869611</v>
      </c>
      <c r="BK23">
        <v>0.19913240335042731</v>
      </c>
      <c r="BL23">
        <v>1</v>
      </c>
      <c r="BM23">
        <v>4</v>
      </c>
      <c r="BN23" s="8">
        <v>5</v>
      </c>
      <c r="BO23" s="8">
        <v>1</v>
      </c>
    </row>
    <row r="24" spans="1:67" ht="17" thickBot="1" x14ac:dyDescent="0.25">
      <c r="A24" s="55" t="s">
        <v>23</v>
      </c>
      <c r="B24">
        <v>4</v>
      </c>
      <c r="D24" s="73">
        <v>3</v>
      </c>
      <c r="E24" s="75">
        <v>4</v>
      </c>
      <c r="F24" s="56">
        <v>1</v>
      </c>
      <c r="G24" s="57">
        <v>7</v>
      </c>
      <c r="H24" s="58">
        <v>3</v>
      </c>
      <c r="I24" s="59">
        <v>2</v>
      </c>
      <c r="J24" s="76">
        <v>83.245309356894964</v>
      </c>
      <c r="K24" s="76">
        <v>80.752093153345925</v>
      </c>
      <c r="L24" s="76">
        <v>45.417236413699456</v>
      </c>
      <c r="M24" s="76">
        <v>11.722839486059545</v>
      </c>
      <c r="N24" s="76">
        <v>27.383828590554629</v>
      </c>
      <c r="O24" s="77">
        <v>220.73436157730541</v>
      </c>
      <c r="P24" s="77">
        <v>443.84772139714636</v>
      </c>
      <c r="Q2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24" s="81">
        <v>1.7659083027116815E-16</v>
      </c>
      <c r="S24" s="81">
        <v>4.0951697555013966E-16</v>
      </c>
      <c r="T24" s="81">
        <v>6.7484899257101184E-8</v>
      </c>
      <c r="U24" s="81">
        <v>0.99936445044056987</v>
      </c>
      <c r="V24" s="81">
        <v>6.3548207453037648E-4</v>
      </c>
      <c r="W24" s="81">
        <v>0</v>
      </c>
      <c r="X24" s="81">
        <v>0</v>
      </c>
      <c r="Y2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24" s="73">
        <v>3</v>
      </c>
      <c r="AA24" s="75">
        <v>4</v>
      </c>
      <c r="AB24" s="77">
        <v>72.135643671411145</v>
      </c>
      <c r="AC24" s="76">
        <v>74.813825796860286</v>
      </c>
      <c r="AD24" s="77">
        <v>40.113127916715989</v>
      </c>
      <c r="AE24" s="76">
        <v>9.9834219416924519</v>
      </c>
      <c r="AF24" s="76">
        <v>25.370524673159935</v>
      </c>
      <c r="AG24" s="77">
        <v>208.93531783047524</v>
      </c>
      <c r="AH24" s="77">
        <v>394.77547074772463</v>
      </c>
      <c r="AI2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24" s="81">
        <v>1.9127183826028209E-14</v>
      </c>
      <c r="AK24" s="81">
        <v>3.3419497339231365E-15</v>
      </c>
      <c r="AL24" s="81">
        <v>4.0107792693931553E-7</v>
      </c>
      <c r="AM24" s="81">
        <v>0.99927091979850347</v>
      </c>
      <c r="AN24" s="81">
        <v>7.2867912354707956E-4</v>
      </c>
      <c r="AO24" s="81">
        <v>0</v>
      </c>
      <c r="AP24" s="81">
        <v>0</v>
      </c>
      <c r="AQ2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24" s="58">
        <v>0.66923293400000006</v>
      </c>
      <c r="AS24" s="58">
        <v>-0.52655427399999999</v>
      </c>
      <c r="AT24" s="58">
        <v>-0.26578069100000007</v>
      </c>
      <c r="AU24" s="58">
        <v>-0.55579051000000013</v>
      </c>
      <c r="AV24" s="58">
        <v>-0.30179407800000002</v>
      </c>
      <c r="AW24" s="58">
        <v>0.74662704800000013</v>
      </c>
      <c r="AX24" s="58">
        <v>-1.1944815600000001</v>
      </c>
      <c r="AY24" s="58">
        <v>-0.80772459000000008</v>
      </c>
      <c r="AZ24" s="58">
        <v>0.129429501</v>
      </c>
      <c r="BA24" s="58">
        <v>3.6001000900000002</v>
      </c>
      <c r="BB2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16.809884068641161</v>
      </c>
      <c r="BC24" s="121">
        <v>-0.1118</v>
      </c>
      <c r="BD24" s="122">
        <v>0.79174</v>
      </c>
      <c r="BE24" s="122">
        <v>-0.37752000000000002</v>
      </c>
      <c r="BF24" s="98">
        <v>5</v>
      </c>
      <c r="BG24" s="98">
        <v>2</v>
      </c>
      <c r="BH24" s="98">
        <v>1</v>
      </c>
      <c r="BI24" s="98">
        <v>4</v>
      </c>
      <c r="BJ24">
        <v>0.52407060957283946</v>
      </c>
      <c r="BK24">
        <v>-0.15255155862508829</v>
      </c>
      <c r="BL24">
        <v>3</v>
      </c>
      <c r="BM24">
        <v>1</v>
      </c>
      <c r="BN24" s="8">
        <v>6</v>
      </c>
      <c r="BO24" s="8">
        <v>3</v>
      </c>
    </row>
    <row r="25" spans="1:67" ht="17" thickBot="1" x14ac:dyDescent="0.25">
      <c r="A25" s="60" t="s">
        <v>24</v>
      </c>
      <c r="B25">
        <v>5</v>
      </c>
      <c r="D25" s="73">
        <v>5</v>
      </c>
      <c r="E25" s="75">
        <v>5</v>
      </c>
      <c r="F25" s="61">
        <v>4</v>
      </c>
      <c r="G25" s="62">
        <v>7</v>
      </c>
      <c r="H25" s="63">
        <v>5</v>
      </c>
      <c r="I25" s="64">
        <v>5</v>
      </c>
      <c r="J25" s="76">
        <v>76.820225746079927</v>
      </c>
      <c r="K25" s="76">
        <v>67.196166713055689</v>
      </c>
      <c r="L25" s="76">
        <v>34.571600339577749</v>
      </c>
      <c r="M25" s="76">
        <v>26.445665428497271</v>
      </c>
      <c r="N25" s="76">
        <v>5.1700596158980234</v>
      </c>
      <c r="O25" s="77">
        <v>206.30580861988309</v>
      </c>
      <c r="P25" s="77">
        <v>435.00595511382147</v>
      </c>
      <c r="Q2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5" s="81">
        <v>1.0360690726746242E-16</v>
      </c>
      <c r="S25" s="81">
        <v>8.4944510229838621E-15</v>
      </c>
      <c r="T25" s="81">
        <v>3.6102554830640479E-7</v>
      </c>
      <c r="U25" s="81">
        <v>1.4994577964114587E-5</v>
      </c>
      <c r="V25" s="81">
        <v>0.99998464439647905</v>
      </c>
      <c r="W25" s="81">
        <v>0</v>
      </c>
      <c r="X25" s="81">
        <v>0</v>
      </c>
      <c r="Y2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5" s="73">
        <v>5</v>
      </c>
      <c r="AA25" s="75">
        <v>5</v>
      </c>
      <c r="AB25" s="77">
        <v>65.720382459890374</v>
      </c>
      <c r="AC25" s="76">
        <v>56.754684713837051</v>
      </c>
      <c r="AD25" s="77">
        <v>26.249385652787932</v>
      </c>
      <c r="AE25" s="76">
        <v>19.664449238301909</v>
      </c>
      <c r="AF25" s="76">
        <v>1.4019528030779065</v>
      </c>
      <c r="AG25" s="77">
        <v>194.63343059619794</v>
      </c>
      <c r="AH25" s="77">
        <v>384.12454751253608</v>
      </c>
      <c r="AI2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5" s="81">
        <v>4.0497743062698739E-15</v>
      </c>
      <c r="AK25" s="81">
        <v>2.3889996734367134E-13</v>
      </c>
      <c r="AL25" s="81">
        <v>3.5190518048868231E-6</v>
      </c>
      <c r="AM25" s="81">
        <v>6.7639190103925393E-5</v>
      </c>
      <c r="AN25" s="81">
        <v>0.99992884175784813</v>
      </c>
      <c r="AO25" s="81">
        <v>0</v>
      </c>
      <c r="AP25" s="81">
        <v>0</v>
      </c>
      <c r="AQ2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5" s="63">
        <v>0.70471939600000011</v>
      </c>
      <c r="AS25" s="63">
        <v>-0.61751074899999991</v>
      </c>
      <c r="AT25" s="63">
        <v>0.22477452699999997</v>
      </c>
      <c r="AU25" s="63">
        <v>-8.9776272200000021E-2</v>
      </c>
      <c r="AV25" s="63">
        <v>-0.54329053400000005</v>
      </c>
      <c r="AW25" s="63">
        <v>-0.59296765600000001</v>
      </c>
      <c r="AX25" s="63">
        <v>-0.52311730599999995</v>
      </c>
      <c r="AY25" s="63">
        <v>0.23403723200000004</v>
      </c>
      <c r="AZ25" s="63">
        <v>-0.24213169800000001</v>
      </c>
      <c r="BA25" s="63">
        <v>-0.32621881500000011</v>
      </c>
      <c r="BB2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2.0767791807543334</v>
      </c>
      <c r="BC25" s="121">
        <v>-0.42092000000000002</v>
      </c>
      <c r="BD25" s="122">
        <v>-0.43292000000000003</v>
      </c>
      <c r="BE25" s="122">
        <v>-0.12608</v>
      </c>
      <c r="BF25" s="98">
        <v>5</v>
      </c>
      <c r="BG25" s="98">
        <v>4</v>
      </c>
      <c r="BH25" s="98">
        <v>5</v>
      </c>
      <c r="BI25" s="98">
        <v>6</v>
      </c>
      <c r="BJ25">
        <v>0.12986206578546841</v>
      </c>
      <c r="BK25">
        <v>0.59914282166350219</v>
      </c>
      <c r="BL25">
        <v>1</v>
      </c>
      <c r="BM25">
        <v>4</v>
      </c>
      <c r="BN25" s="8">
        <v>5</v>
      </c>
      <c r="BO25" s="8">
        <v>4</v>
      </c>
    </row>
    <row r="26" spans="1:67" ht="17" thickBot="1" x14ac:dyDescent="0.25">
      <c r="A26" s="55" t="s">
        <v>25</v>
      </c>
      <c r="B26">
        <v>5</v>
      </c>
      <c r="C26">
        <v>5</v>
      </c>
      <c r="D26" s="73">
        <v>5</v>
      </c>
      <c r="E26" s="75">
        <v>5</v>
      </c>
      <c r="F26" s="56">
        <v>4</v>
      </c>
      <c r="G26" s="57">
        <v>7</v>
      </c>
      <c r="H26" s="58">
        <v>5</v>
      </c>
      <c r="I26" s="59">
        <v>5</v>
      </c>
      <c r="J26" s="76">
        <v>80.402975247148945</v>
      </c>
      <c r="K26" s="76">
        <v>61.252403279733684</v>
      </c>
      <c r="L26" s="76">
        <v>31.833559861181598</v>
      </c>
      <c r="M26" s="76">
        <v>22.544185665278299</v>
      </c>
      <c r="N26" s="76">
        <v>1.0514198341087024</v>
      </c>
      <c r="O26" s="77">
        <v>200.77259523930761</v>
      </c>
      <c r="P26" s="77">
        <v>438.13268990742648</v>
      </c>
      <c r="Q2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26" s="81">
        <v>2.2032005122048069E-18</v>
      </c>
      <c r="S26" s="81">
        <v>2.115712393998554E-14</v>
      </c>
      <c r="T26" s="81">
        <v>1.8102783390049502E-7</v>
      </c>
      <c r="U26" s="81">
        <v>1.345176575387777E-5</v>
      </c>
      <c r="V26" s="81">
        <v>0.999986367206391</v>
      </c>
      <c r="W26" s="81">
        <v>0</v>
      </c>
      <c r="X26" s="81">
        <v>0</v>
      </c>
      <c r="Y2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26" s="73">
        <v>5</v>
      </c>
      <c r="AA26" s="75">
        <v>5</v>
      </c>
      <c r="AB26" s="77">
        <v>65.242940810146962</v>
      </c>
      <c r="AC26" s="76">
        <v>55.544341305933507</v>
      </c>
      <c r="AD26" s="77">
        <v>23.935388841049967</v>
      </c>
      <c r="AE26" s="76">
        <v>18.505503459353037</v>
      </c>
      <c r="AF26" s="76">
        <v>0.44145980569724452</v>
      </c>
      <c r="AG26" s="77">
        <v>185.58834049712578</v>
      </c>
      <c r="AH26" s="77">
        <v>382.41545288337966</v>
      </c>
      <c r="AI2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26" s="81">
        <v>3.1807754475157962E-15</v>
      </c>
      <c r="AK26" s="81">
        <v>2.7068605006870842E-13</v>
      </c>
      <c r="AL26" s="81">
        <v>6.9235803432656325E-6</v>
      </c>
      <c r="AM26" s="81">
        <v>7.4694277344868642E-5</v>
      </c>
      <c r="AN26" s="81">
        <v>0.9999183821420381</v>
      </c>
      <c r="AO26" s="81">
        <v>0</v>
      </c>
      <c r="AP26" s="81">
        <v>0</v>
      </c>
      <c r="AQ2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26" s="58">
        <v>0.84666524600000015</v>
      </c>
      <c r="AS26" s="58">
        <v>-0.498245667</v>
      </c>
      <c r="AT26" s="58">
        <v>0.50878017999999992</v>
      </c>
      <c r="AU26" s="58">
        <v>-0.32278339100000009</v>
      </c>
      <c r="AV26" s="58">
        <v>-0.22748747600000002</v>
      </c>
      <c r="AW26" s="58">
        <v>-0.36970187200000004</v>
      </c>
      <c r="AX26" s="58">
        <v>-0.16161347700000001</v>
      </c>
      <c r="AY26" s="58">
        <v>3.7149232499999997E-2</v>
      </c>
      <c r="AZ26" s="58">
        <v>-0.30206092300000009</v>
      </c>
      <c r="BA26" s="58">
        <v>-0.43195451200000007</v>
      </c>
      <c r="BB2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1.8218916812294683</v>
      </c>
      <c r="BC26" s="121">
        <v>-0.53359999999999996</v>
      </c>
      <c r="BD26" s="122">
        <v>-0.57016999999999995</v>
      </c>
      <c r="BE26" s="122">
        <v>9.2800000000000001E-3</v>
      </c>
      <c r="BF26" s="98">
        <v>7</v>
      </c>
      <c r="BG26" s="98">
        <v>4</v>
      </c>
      <c r="BH26" s="98">
        <v>5</v>
      </c>
      <c r="BI26" s="98">
        <v>3</v>
      </c>
      <c r="BJ26">
        <v>0.1027973488592244</v>
      </c>
      <c r="BK26">
        <v>6.6438674286387098E-2</v>
      </c>
      <c r="BL26">
        <v>1</v>
      </c>
      <c r="BM26">
        <v>1</v>
      </c>
      <c r="BN26" s="8">
        <v>4</v>
      </c>
      <c r="BO26" s="8">
        <v>3</v>
      </c>
    </row>
    <row r="27" spans="1:67" ht="17" thickBot="1" x14ac:dyDescent="0.25">
      <c r="A27" s="60" t="s">
        <v>26</v>
      </c>
      <c r="B27">
        <v>3</v>
      </c>
      <c r="C27">
        <v>3</v>
      </c>
      <c r="D27" s="73">
        <v>3</v>
      </c>
      <c r="E27" s="75">
        <v>3</v>
      </c>
      <c r="F27" s="61">
        <v>4</v>
      </c>
      <c r="G27" s="62">
        <v>7</v>
      </c>
      <c r="H27" s="63">
        <v>5</v>
      </c>
      <c r="I27" s="64">
        <v>6</v>
      </c>
      <c r="J27" s="76">
        <v>46.280968866040055</v>
      </c>
      <c r="K27" s="76">
        <v>53.949020080820176</v>
      </c>
      <c r="L27" s="76">
        <v>10.89102881823052</v>
      </c>
      <c r="M27" s="76">
        <v>41.869833939025682</v>
      </c>
      <c r="N27" s="76">
        <v>45.508903888342644</v>
      </c>
      <c r="O27" s="77">
        <v>144.83763436252312</v>
      </c>
      <c r="P27" s="77">
        <v>267.91974445157467</v>
      </c>
      <c r="Q2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27" s="81">
        <v>8.8551372868422908E-9</v>
      </c>
      <c r="S27" s="81">
        <v>1.2764619542155588E-10</v>
      </c>
      <c r="T27" s="81">
        <v>0.99999982233848073</v>
      </c>
      <c r="U27" s="81">
        <v>1.339398558517304E-7</v>
      </c>
      <c r="V27" s="81">
        <v>3.4738879862901715E-8</v>
      </c>
      <c r="W27" s="81">
        <v>2.3431281937052885E-30</v>
      </c>
      <c r="X27" s="81">
        <v>0</v>
      </c>
      <c r="Y2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27" s="73">
        <v>3</v>
      </c>
      <c r="AA27" s="75">
        <v>3</v>
      </c>
      <c r="AB27" s="77">
        <v>33.648198888115928</v>
      </c>
      <c r="AC27" s="76">
        <v>35.255026827425525</v>
      </c>
      <c r="AD27" s="77">
        <v>7.6509366232392084</v>
      </c>
      <c r="AE27" s="76">
        <v>34.111138809907168</v>
      </c>
      <c r="AF27" s="76">
        <v>28.42212615240857</v>
      </c>
      <c r="AG27" s="77">
        <v>119.13156389504267</v>
      </c>
      <c r="AH27" s="77">
        <v>242.53682759345298</v>
      </c>
      <c r="AI2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27" s="81">
        <v>9.7000285804112072E-7</v>
      </c>
      <c r="AK27" s="81">
        <v>2.8957662433088327E-7</v>
      </c>
      <c r="AL27" s="81">
        <v>0.99996217452178715</v>
      </c>
      <c r="AM27" s="81">
        <v>1.2826129980405137E-6</v>
      </c>
      <c r="AN27" s="81">
        <v>3.5283285732540588E-5</v>
      </c>
      <c r="AO27" s="81">
        <v>1.7709442771758291E-25</v>
      </c>
      <c r="AP27" s="81">
        <v>0</v>
      </c>
      <c r="AQ2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27" s="63">
        <v>-5.0098535299999995E-3</v>
      </c>
      <c r="AS27" s="63">
        <v>0.23877139100000003</v>
      </c>
      <c r="AT27" s="63">
        <v>0.19895583200000003</v>
      </c>
      <c r="AU27" s="63">
        <v>0.10439632700000001</v>
      </c>
      <c r="AV27" s="63">
        <v>1.0543014100000001</v>
      </c>
      <c r="AW27" s="63">
        <v>-0.25806898000000006</v>
      </c>
      <c r="AX27" s="63">
        <v>4.4960140099999997E-2</v>
      </c>
      <c r="AY27" s="63">
        <v>-0.13980074200000001</v>
      </c>
      <c r="AZ27" s="63">
        <v>-0.502823829</v>
      </c>
      <c r="BA27" s="63">
        <v>0.47972216900000009</v>
      </c>
      <c r="BB2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1.7902007767864467</v>
      </c>
      <c r="BC27" s="121">
        <v>8.0990000000000006E-2</v>
      </c>
      <c r="BD27" s="122">
        <v>-0.28217999999999999</v>
      </c>
      <c r="BE27" s="122">
        <v>-0.71745000000000003</v>
      </c>
      <c r="BF27" s="98">
        <v>3</v>
      </c>
      <c r="BG27" s="98">
        <v>2</v>
      </c>
      <c r="BH27" s="98">
        <v>1</v>
      </c>
      <c r="BI27" s="98">
        <v>4</v>
      </c>
      <c r="BJ27">
        <v>0.8023328671138118</v>
      </c>
      <c r="BK27">
        <v>-0.37261417348230691</v>
      </c>
      <c r="BL27">
        <v>3</v>
      </c>
      <c r="BM27">
        <v>1</v>
      </c>
      <c r="BN27" s="8">
        <v>6</v>
      </c>
      <c r="BO27" s="8">
        <v>5</v>
      </c>
    </row>
    <row r="28" spans="1:67" ht="17" thickBot="1" x14ac:dyDescent="0.25">
      <c r="A28" s="55" t="s">
        <v>27</v>
      </c>
      <c r="B28">
        <v>7</v>
      </c>
      <c r="D28" s="73">
        <v>7</v>
      </c>
      <c r="E28" s="75">
        <v>3</v>
      </c>
      <c r="F28" s="56">
        <v>1</v>
      </c>
      <c r="G28" s="57">
        <v>7</v>
      </c>
      <c r="H28" s="58">
        <v>3</v>
      </c>
      <c r="I28" s="59">
        <v>2</v>
      </c>
      <c r="J28" s="76">
        <v>296.76426113260095</v>
      </c>
      <c r="K28" s="76">
        <v>512.34329607415521</v>
      </c>
      <c r="L28" s="76">
        <v>288.25605703836965</v>
      </c>
      <c r="M28" s="76">
        <v>392.77083601447953</v>
      </c>
      <c r="N28" s="76">
        <v>489.08120123554494</v>
      </c>
      <c r="O28" s="77">
        <v>209.29245863001086</v>
      </c>
      <c r="P28" s="77">
        <v>10.077767154218892</v>
      </c>
      <c r="Q2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28" s="81">
        <v>0</v>
      </c>
      <c r="S28" s="81">
        <v>0</v>
      </c>
      <c r="T28" s="81">
        <v>0</v>
      </c>
      <c r="U28" s="81">
        <v>0</v>
      </c>
      <c r="V28" s="81">
        <v>0</v>
      </c>
      <c r="W28" s="81">
        <v>0</v>
      </c>
      <c r="X28" s="81">
        <v>1</v>
      </c>
      <c r="Y2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28" s="73">
        <v>3</v>
      </c>
      <c r="AA28" s="75">
        <v>7</v>
      </c>
      <c r="AB28" s="77">
        <v>251.43633805784452</v>
      </c>
      <c r="AC28" s="76">
        <v>399.64631616030448</v>
      </c>
      <c r="AD28" s="77">
        <v>239.82022558078307</v>
      </c>
      <c r="AE28" s="76">
        <v>327.9202949669853</v>
      </c>
      <c r="AF28" s="76">
        <v>390.3604691878233</v>
      </c>
      <c r="AG28" s="77">
        <v>127.06867491671133</v>
      </c>
      <c r="AH28" s="77">
        <v>6.0673055366868764</v>
      </c>
      <c r="AI2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28" s="81">
        <v>0</v>
      </c>
      <c r="AK28" s="81">
        <v>0</v>
      </c>
      <c r="AL28" s="81">
        <v>0</v>
      </c>
      <c r="AM28" s="81">
        <v>0</v>
      </c>
      <c r="AN28" s="81">
        <v>0</v>
      </c>
      <c r="AO28" s="81">
        <v>5.3074570424987563E-27</v>
      </c>
      <c r="AP28" s="81">
        <v>1</v>
      </c>
      <c r="AQ2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28" s="58">
        <v>-4.0496315999999997E-2</v>
      </c>
      <c r="AS28" s="58">
        <v>-4.0341538200000006E-2</v>
      </c>
      <c r="AT28" s="58">
        <v>-0.26578069100000007</v>
      </c>
      <c r="AU28" s="58">
        <v>0.35682070500000013</v>
      </c>
      <c r="AV28" s="58">
        <v>-0.32037072900000013</v>
      </c>
      <c r="AW28" s="58">
        <v>9.5435178200000012E-2</v>
      </c>
      <c r="AX28" s="58">
        <v>-0.78133432699999994</v>
      </c>
      <c r="AY28" s="58">
        <v>0.187930549</v>
      </c>
      <c r="AZ28" s="58">
        <v>1.2710812499999999</v>
      </c>
      <c r="BA28" s="58">
        <v>5.1790865000000004</v>
      </c>
      <c r="BB2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29.397358799046774</v>
      </c>
      <c r="BC28" s="121">
        <v>1.2059800000000001</v>
      </c>
      <c r="BD28" s="122">
        <v>0.90664999999999996</v>
      </c>
      <c r="BE28" s="122">
        <v>-0.59241999999999995</v>
      </c>
      <c r="BF28" s="98">
        <v>4</v>
      </c>
      <c r="BG28" s="98">
        <v>6</v>
      </c>
      <c r="BH28" s="98">
        <v>5</v>
      </c>
      <c r="BI28" s="98">
        <v>6</v>
      </c>
      <c r="BJ28">
        <v>-7.696607462349167E-2</v>
      </c>
      <c r="BK28">
        <v>0.52125898734267606</v>
      </c>
      <c r="BL28">
        <v>1</v>
      </c>
      <c r="BM28">
        <v>4</v>
      </c>
      <c r="BN28" s="8">
        <v>5</v>
      </c>
      <c r="BO28" s="8">
        <v>1</v>
      </c>
    </row>
    <row r="29" spans="1:67" ht="17" thickBot="1" x14ac:dyDescent="0.25">
      <c r="A29" s="60" t="s">
        <v>28</v>
      </c>
      <c r="B29">
        <v>4</v>
      </c>
      <c r="D29" s="73">
        <v>4</v>
      </c>
      <c r="E29" s="75">
        <v>4</v>
      </c>
      <c r="F29" s="61">
        <v>5</v>
      </c>
      <c r="G29" s="62">
        <v>7</v>
      </c>
      <c r="H29" s="63">
        <v>5</v>
      </c>
      <c r="I29" s="64">
        <v>4</v>
      </c>
      <c r="J29" s="76">
        <v>103.64087731862112</v>
      </c>
      <c r="K29" s="76">
        <v>204.00450093354709</v>
      </c>
      <c r="L29" s="76">
        <v>88.068865109208531</v>
      </c>
      <c r="M29" s="76">
        <v>43.259741398572793</v>
      </c>
      <c r="N29" s="76">
        <v>81.441146470122348</v>
      </c>
      <c r="O29" s="77">
        <v>163.86501352386162</v>
      </c>
      <c r="P29" s="77">
        <v>454.20321580104115</v>
      </c>
      <c r="Q2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29" s="81">
        <v>4.6403867296795235E-14</v>
      </c>
      <c r="S29" s="81">
        <v>0</v>
      </c>
      <c r="T29" s="81">
        <v>2.6058562155540417E-10</v>
      </c>
      <c r="U29" s="81">
        <v>0.9999999915522092</v>
      </c>
      <c r="V29" s="81">
        <v>8.1871587603660133E-9</v>
      </c>
      <c r="W29" s="81">
        <v>2.5879620375126017E-27</v>
      </c>
      <c r="X29" s="81">
        <v>0</v>
      </c>
      <c r="Y2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29" s="73">
        <v>4</v>
      </c>
      <c r="AA29" s="75">
        <v>4</v>
      </c>
      <c r="AB29" s="77">
        <v>90.477561099650444</v>
      </c>
      <c r="AC29" s="76">
        <v>171.2907393829876</v>
      </c>
      <c r="AD29" s="77">
        <v>62.933636198683374</v>
      </c>
      <c r="AE29" s="76">
        <v>27.104469049140302</v>
      </c>
      <c r="AF29" s="76">
        <v>57.172949712203618</v>
      </c>
      <c r="AG29" s="77">
        <v>157.90954036990451</v>
      </c>
      <c r="AH29" s="77">
        <v>392.91982610542379</v>
      </c>
      <c r="AI2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29" s="81">
        <v>1.0395824651300249E-14</v>
      </c>
      <c r="AK29" s="81">
        <v>1.960690252366161E-32</v>
      </c>
      <c r="AL29" s="81">
        <v>2.3223251639140062E-8</v>
      </c>
      <c r="AM29" s="81">
        <v>0.99999950380830971</v>
      </c>
      <c r="AN29" s="81">
        <v>4.7296842829271711E-7</v>
      </c>
      <c r="AO29" s="81">
        <v>1.5779725208771582E-29</v>
      </c>
      <c r="AP29" s="81">
        <v>0</v>
      </c>
      <c r="AQ2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29" s="63">
        <v>1.02409756</v>
      </c>
      <c r="AS29" s="63">
        <v>-0.78069319300000006</v>
      </c>
      <c r="AT29" s="63">
        <v>-8.5049821099999992E-2</v>
      </c>
      <c r="AU29" s="63">
        <v>-1.77907788</v>
      </c>
      <c r="AV29" s="63">
        <v>-0.69190373800000005</v>
      </c>
      <c r="AW29" s="63">
        <v>1.24897506</v>
      </c>
      <c r="AX29" s="63">
        <v>0.7679677989999999</v>
      </c>
      <c r="AY29" s="63">
        <v>-0.73544924800000011</v>
      </c>
      <c r="AZ29" s="63">
        <v>-0.50582029100000003</v>
      </c>
      <c r="BA29" s="63">
        <v>-0.42960483000000005</v>
      </c>
      <c r="BB2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8.4403533473571937</v>
      </c>
      <c r="BC29" s="121">
        <v>-1.3732599999999999</v>
      </c>
      <c r="BD29" s="122">
        <v>0.27600000000000002</v>
      </c>
      <c r="BE29" s="122">
        <v>1.22631</v>
      </c>
      <c r="BF29" s="98">
        <v>5</v>
      </c>
      <c r="BG29" s="98">
        <v>5</v>
      </c>
      <c r="BH29" s="98">
        <v>1</v>
      </c>
      <c r="BI29" s="98">
        <v>4</v>
      </c>
      <c r="BJ29">
        <v>0.4331460362178679</v>
      </c>
      <c r="BK29">
        <v>0.14964891072382419</v>
      </c>
      <c r="BL29">
        <v>1</v>
      </c>
      <c r="BM29">
        <v>1</v>
      </c>
      <c r="BN29" s="8">
        <v>6</v>
      </c>
      <c r="BO29" s="8">
        <v>4</v>
      </c>
    </row>
    <row r="30" spans="1:67" ht="17" thickBot="1" x14ac:dyDescent="0.25">
      <c r="A30" s="55" t="s">
        <v>29</v>
      </c>
      <c r="B30">
        <v>5</v>
      </c>
      <c r="C30">
        <v>5</v>
      </c>
      <c r="D30" s="73">
        <v>5</v>
      </c>
      <c r="E30" s="75">
        <v>5</v>
      </c>
      <c r="F30" s="56">
        <v>4</v>
      </c>
      <c r="G30" s="57">
        <v>7</v>
      </c>
      <c r="H30" s="58">
        <v>5</v>
      </c>
      <c r="I30" s="59">
        <v>5</v>
      </c>
      <c r="J30" s="76">
        <v>121.50028101819068</v>
      </c>
      <c r="K30" s="76">
        <v>57.071888775090692</v>
      </c>
      <c r="L30" s="76">
        <v>55.815295883001426</v>
      </c>
      <c r="M30" s="76">
        <v>48.644604864381016</v>
      </c>
      <c r="N30" s="76">
        <v>11.612683593813161</v>
      </c>
      <c r="O30" s="77">
        <v>240.94726642146469</v>
      </c>
      <c r="P30" s="77">
        <v>482.07141343063728</v>
      </c>
      <c r="Q3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0" s="81">
        <v>5.1551661805243672E-25</v>
      </c>
      <c r="S30" s="81">
        <v>3.3620101877268573E-11</v>
      </c>
      <c r="T30" s="81">
        <v>2.2056304508521191E-10</v>
      </c>
      <c r="U30" s="81">
        <v>5.6819902442903935E-9</v>
      </c>
      <c r="V30" s="81">
        <v>0.99999999406382656</v>
      </c>
      <c r="W30" s="81">
        <v>0</v>
      </c>
      <c r="X30" s="81">
        <v>0</v>
      </c>
      <c r="Y3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0" s="73">
        <v>5</v>
      </c>
      <c r="AA30" s="75">
        <v>5</v>
      </c>
      <c r="AB30" s="77">
        <v>87.803908291615656</v>
      </c>
      <c r="AC30" s="76">
        <v>40.501118563012021</v>
      </c>
      <c r="AD30" s="77">
        <v>34.940980716057538</v>
      </c>
      <c r="AE30" s="76">
        <v>35.653123159396117</v>
      </c>
      <c r="AF30" s="76">
        <v>5.0360001658253539</v>
      </c>
      <c r="AG30" s="77">
        <v>205.90544550031862</v>
      </c>
      <c r="AH30" s="77">
        <v>410.70589979958464</v>
      </c>
      <c r="AI3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0" s="81">
        <v>3.9921623437254045E-19</v>
      </c>
      <c r="AK30" s="81">
        <v>4.9749327410956314E-9</v>
      </c>
      <c r="AL30" s="81">
        <v>2.806880030671296E-7</v>
      </c>
      <c r="AM30" s="81">
        <v>1.4042875591415261E-7</v>
      </c>
      <c r="AN30" s="81">
        <v>0.99999957390830829</v>
      </c>
      <c r="AO30" s="81">
        <v>0</v>
      </c>
      <c r="AP30" s="81">
        <v>0</v>
      </c>
      <c r="AQ3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0" s="58">
        <v>0.95312463400000014</v>
      </c>
      <c r="AS30" s="58">
        <v>-0.22409916000000002</v>
      </c>
      <c r="AT30" s="58">
        <v>1.18006627</v>
      </c>
      <c r="AU30" s="58">
        <v>0.29856892600000007</v>
      </c>
      <c r="AV30" s="58">
        <v>0.58988514499999989</v>
      </c>
      <c r="AW30" s="58">
        <v>-0.55575669200000011</v>
      </c>
      <c r="AX30" s="58">
        <v>-0.21325688100000004</v>
      </c>
      <c r="AY30" s="58">
        <v>-0.4750087930000001</v>
      </c>
      <c r="AZ30" s="58">
        <v>-0.42491583600000005</v>
      </c>
      <c r="BA30" s="58">
        <v>-0.39905896200000007</v>
      </c>
      <c r="BB3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3.7081101636946903</v>
      </c>
      <c r="BC30" s="121">
        <v>-0.35625000000000001</v>
      </c>
      <c r="BD30" s="122">
        <v>-1.04349</v>
      </c>
      <c r="BE30" s="122">
        <v>-0.43530000000000002</v>
      </c>
      <c r="BF30" s="98">
        <v>1</v>
      </c>
      <c r="BG30" s="98">
        <v>4</v>
      </c>
      <c r="BH30" s="98">
        <v>4</v>
      </c>
      <c r="BI30" s="98">
        <v>3</v>
      </c>
      <c r="BJ30">
        <v>5.8996919165879909E-2</v>
      </c>
      <c r="BK30">
        <v>-0.60915486155042042</v>
      </c>
      <c r="BL30">
        <v>1</v>
      </c>
      <c r="BM30">
        <v>1</v>
      </c>
      <c r="BN30" s="8">
        <v>4</v>
      </c>
      <c r="BO30" s="8">
        <v>3</v>
      </c>
    </row>
    <row r="31" spans="1:67" ht="17" thickBot="1" x14ac:dyDescent="0.25">
      <c r="A31" s="60" t="s">
        <v>30</v>
      </c>
      <c r="B31">
        <v>2</v>
      </c>
      <c r="C31">
        <v>2</v>
      </c>
      <c r="D31" s="73">
        <v>2</v>
      </c>
      <c r="E31" s="75">
        <v>2</v>
      </c>
      <c r="F31" s="61">
        <v>4</v>
      </c>
      <c r="G31" s="62">
        <v>7</v>
      </c>
      <c r="H31" s="63">
        <v>4</v>
      </c>
      <c r="I31" s="64">
        <v>3</v>
      </c>
      <c r="J31" s="76">
        <v>136.39298041898155</v>
      </c>
      <c r="K31" s="76">
        <v>58.0590739465027</v>
      </c>
      <c r="L31" s="76">
        <v>66.394049879253572</v>
      </c>
      <c r="M31" s="76">
        <v>114.70859025254246</v>
      </c>
      <c r="N31" s="76">
        <v>83.329985159302979</v>
      </c>
      <c r="O31" s="77">
        <v>167.69297477961348</v>
      </c>
      <c r="P31" s="77">
        <v>297.14439675262446</v>
      </c>
      <c r="Q3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31" s="81">
        <v>1.3904757479740692E-17</v>
      </c>
      <c r="S31" s="81">
        <v>0.9485578509237822</v>
      </c>
      <c r="T31" s="81">
        <v>5.1429800547680538E-2</v>
      </c>
      <c r="U31" s="81">
        <v>1.1849981285797326E-12</v>
      </c>
      <c r="V31" s="81">
        <v>1.2348527352228134E-5</v>
      </c>
      <c r="W31" s="81">
        <v>1.4803511391936229E-24</v>
      </c>
      <c r="X31" s="81">
        <v>0</v>
      </c>
      <c r="Y3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31" s="73">
        <v>2</v>
      </c>
      <c r="AA31" s="75">
        <v>2</v>
      </c>
      <c r="AB31" s="77">
        <v>92.792240649098801</v>
      </c>
      <c r="AC31" s="76">
        <v>47.888454924814688</v>
      </c>
      <c r="AD31" s="77">
        <v>42.059951111281251</v>
      </c>
      <c r="AE31" s="76">
        <v>93.806521812349317</v>
      </c>
      <c r="AF31" s="76">
        <v>77.088892818305496</v>
      </c>
      <c r="AG31" s="77">
        <v>123.49866640782425</v>
      </c>
      <c r="AH31" s="77">
        <v>209.2795061894287</v>
      </c>
      <c r="AI3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31" s="81">
        <v>4.064126664364901E-12</v>
      </c>
      <c r="AK31" s="81">
        <v>1.526191934700122E-2</v>
      </c>
      <c r="AL31" s="81">
        <v>0.98473805279168602</v>
      </c>
      <c r="AM31" s="81">
        <v>4.0791307707915323E-12</v>
      </c>
      <c r="AN31" s="81">
        <v>2.7853169517473774E-8</v>
      </c>
      <c r="AO31" s="81">
        <v>5.8218410345975819E-19</v>
      </c>
      <c r="AP31" s="81">
        <v>0</v>
      </c>
      <c r="AQ3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31" s="63">
        <v>6.5963071500000012E-2</v>
      </c>
      <c r="AS31" s="63">
        <v>-1.1351822200000001E-4</v>
      </c>
      <c r="AT31" s="63">
        <v>0.84442322400000003</v>
      </c>
      <c r="AU31" s="63">
        <v>0.51215878399999992</v>
      </c>
      <c r="AV31" s="63">
        <v>3.6550324700000001</v>
      </c>
      <c r="AW31" s="63">
        <v>-0.36970187200000004</v>
      </c>
      <c r="AX31" s="63">
        <v>-0.10997007200000002</v>
      </c>
      <c r="AY31" s="63">
        <v>-0.51114646399999997</v>
      </c>
      <c r="AZ31" s="63">
        <v>0.44106147400000001</v>
      </c>
      <c r="BA31" s="63">
        <v>-7.9502187200000018E-2</v>
      </c>
      <c r="BB3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14.949870115806471</v>
      </c>
      <c r="BC31" s="121">
        <v>0.37712000000000001</v>
      </c>
      <c r="BD31" s="122">
        <v>-0.94550999999999996</v>
      </c>
      <c r="BE31" s="122">
        <v>-1.9005799999999999</v>
      </c>
      <c r="BF31" s="98">
        <v>5</v>
      </c>
      <c r="BG31" s="98">
        <v>7</v>
      </c>
      <c r="BH31" s="98">
        <v>5</v>
      </c>
      <c r="BI31" s="98">
        <v>6</v>
      </c>
      <c r="BJ31">
        <v>9.5285885648916144E-2</v>
      </c>
      <c r="BK31">
        <v>0.57560982225225177</v>
      </c>
      <c r="BL31">
        <v>1</v>
      </c>
      <c r="BM31">
        <v>4</v>
      </c>
      <c r="BN31" s="8">
        <v>5</v>
      </c>
      <c r="BO31" s="8">
        <v>4</v>
      </c>
    </row>
    <row r="32" spans="1:67" ht="17" thickBot="1" x14ac:dyDescent="0.25">
      <c r="A32" s="55" t="s">
        <v>31</v>
      </c>
      <c r="B32">
        <v>5</v>
      </c>
      <c r="D32" s="73">
        <v>5</v>
      </c>
      <c r="E32" s="75">
        <v>5</v>
      </c>
      <c r="F32" s="56">
        <v>4</v>
      </c>
      <c r="G32" s="57">
        <v>7</v>
      </c>
      <c r="H32" s="58">
        <v>5</v>
      </c>
      <c r="I32" s="59">
        <v>5</v>
      </c>
      <c r="J32" s="76">
        <v>123.81435731098018</v>
      </c>
      <c r="K32" s="76">
        <v>86.728101534226894</v>
      </c>
      <c r="L32" s="76">
        <v>48.843663937265084</v>
      </c>
      <c r="M32" s="76">
        <v>57.576512248911563</v>
      </c>
      <c r="N32" s="76">
        <v>23.42353506605453</v>
      </c>
      <c r="O32" s="77">
        <v>190.75469723725183</v>
      </c>
      <c r="P32" s="77">
        <v>377.80850408824011</v>
      </c>
      <c r="Q3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2" s="81">
        <v>5.9489462106745332E-23</v>
      </c>
      <c r="S32" s="81">
        <v>4.4825681624956279E-15</v>
      </c>
      <c r="T32" s="81">
        <v>2.6429931999564996E-6</v>
      </c>
      <c r="U32" s="81">
        <v>2.3969230595959913E-8</v>
      </c>
      <c r="V32" s="81">
        <v>0.99999733303756488</v>
      </c>
      <c r="W32" s="81">
        <v>0</v>
      </c>
      <c r="X32" s="81">
        <v>0</v>
      </c>
      <c r="Y3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2" s="73">
        <v>5</v>
      </c>
      <c r="AA32" s="75">
        <v>5</v>
      </c>
      <c r="AB32" s="77">
        <v>76.386931076030535</v>
      </c>
      <c r="AC32" s="76">
        <v>59.28291498566616</v>
      </c>
      <c r="AD32" s="77">
        <v>17.742862023189339</v>
      </c>
      <c r="AE32" s="76">
        <v>28.774490566760868</v>
      </c>
      <c r="AF32" s="76">
        <v>11.068097319426455</v>
      </c>
      <c r="AG32" s="77">
        <v>137.44204233293621</v>
      </c>
      <c r="AH32" s="77">
        <v>296.4285919210127</v>
      </c>
      <c r="AI3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2" s="81">
        <v>2.3817332655381392E-15</v>
      </c>
      <c r="AK32" s="81">
        <v>8.2203775901276155E-12</v>
      </c>
      <c r="AL32" s="81">
        <v>3.0148638250704931E-2</v>
      </c>
      <c r="AM32" s="81">
        <v>8.6626738529582941E-5</v>
      </c>
      <c r="AN32" s="81">
        <v>0.96976473500254268</v>
      </c>
      <c r="AO32" s="81">
        <v>8.767038383842558E-29</v>
      </c>
      <c r="AP32" s="81">
        <v>0</v>
      </c>
      <c r="AQ3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2" s="58">
        <v>0.70471939600000011</v>
      </c>
      <c r="AS32" s="58">
        <v>1.2160639499999999E-2</v>
      </c>
      <c r="AT32" s="58">
        <v>1.4898906200000002</v>
      </c>
      <c r="AU32" s="58">
        <v>0.55099330400000002</v>
      </c>
      <c r="AV32" s="58">
        <v>0.162622184</v>
      </c>
      <c r="AW32" s="58">
        <v>-0.31388542600000008</v>
      </c>
      <c r="AX32" s="58">
        <v>-0.98790794399999993</v>
      </c>
      <c r="AY32" s="58">
        <v>-0.54479188100000009</v>
      </c>
      <c r="AZ32" s="58">
        <v>0.42607916800000006</v>
      </c>
      <c r="BA32" s="58">
        <v>0.19306094400000001</v>
      </c>
      <c r="BB3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4.6366913077341163</v>
      </c>
      <c r="BC32" s="121">
        <v>8.5680000000000006E-2</v>
      </c>
      <c r="BD32" s="122">
        <v>-0.79276999999999997</v>
      </c>
      <c r="BE32" s="122">
        <v>-0.34377999999999997</v>
      </c>
      <c r="BF32" s="98">
        <v>6</v>
      </c>
      <c r="BG32" s="98">
        <v>4</v>
      </c>
      <c r="BH32" s="98">
        <v>5</v>
      </c>
      <c r="BI32" s="98">
        <v>6</v>
      </c>
      <c r="BJ32">
        <v>0.29885566799080432</v>
      </c>
      <c r="BK32">
        <v>0.65845695874342292</v>
      </c>
      <c r="BL32">
        <v>1</v>
      </c>
      <c r="BM32">
        <v>4</v>
      </c>
      <c r="BN32" s="8">
        <v>5</v>
      </c>
      <c r="BO32" s="8">
        <v>4</v>
      </c>
    </row>
    <row r="33" spans="1:67" ht="17" thickBot="1" x14ac:dyDescent="0.25">
      <c r="A33" s="60" t="s">
        <v>32</v>
      </c>
      <c r="B33">
        <v>6</v>
      </c>
      <c r="D33" s="73">
        <v>6</v>
      </c>
      <c r="E33" s="75">
        <v>6</v>
      </c>
      <c r="F33" s="61">
        <v>6</v>
      </c>
      <c r="G33" s="62">
        <v>7</v>
      </c>
      <c r="H33" s="63">
        <v>6</v>
      </c>
      <c r="I33" s="64">
        <v>7</v>
      </c>
      <c r="J33" s="76">
        <v>408.38743055470866</v>
      </c>
      <c r="K33" s="76">
        <v>551.38234773246609</v>
      </c>
      <c r="L33" s="76">
        <v>319.04559346406523</v>
      </c>
      <c r="M33" s="76">
        <v>365.05603539243197</v>
      </c>
      <c r="N33" s="76">
        <v>419.82833428309522</v>
      </c>
      <c r="O33" s="77">
        <v>101.80576223423191</v>
      </c>
      <c r="P33" s="77">
        <v>229.92360551437031</v>
      </c>
      <c r="Q3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33" s="81">
        <v>0</v>
      </c>
      <c r="S33" s="81">
        <v>0</v>
      </c>
      <c r="T33" s="81">
        <v>0</v>
      </c>
      <c r="U33" s="81">
        <v>0</v>
      </c>
      <c r="V33" s="81">
        <v>0</v>
      </c>
      <c r="W33" s="81">
        <v>1</v>
      </c>
      <c r="X33" s="81">
        <v>1.5120418618216769E-28</v>
      </c>
      <c r="Y3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33" s="73">
        <v>6</v>
      </c>
      <c r="AA33" s="75">
        <v>6</v>
      </c>
      <c r="AB33" s="77">
        <v>350.6376855051173</v>
      </c>
      <c r="AC33" s="76">
        <v>501.6073816038483</v>
      </c>
      <c r="AD33" s="77">
        <v>266.05370168508904</v>
      </c>
      <c r="AE33" s="76">
        <v>330.81131676055588</v>
      </c>
      <c r="AF33" s="76">
        <v>370.76171774678232</v>
      </c>
      <c r="AG33" s="77">
        <v>50.94547668131942</v>
      </c>
      <c r="AH33" s="77">
        <v>129.19017377057745</v>
      </c>
      <c r="AI3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33" s="81">
        <v>0</v>
      </c>
      <c r="AK33" s="81">
        <v>0</v>
      </c>
      <c r="AL33" s="81">
        <v>0</v>
      </c>
      <c r="AM33" s="81">
        <v>0</v>
      </c>
      <c r="AN33" s="81">
        <v>0</v>
      </c>
      <c r="AO33" s="81">
        <v>1</v>
      </c>
      <c r="AP33" s="81">
        <v>1.0218329621189959E-17</v>
      </c>
      <c r="AQ3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33" s="63">
        <v>-0.25341509100000004</v>
      </c>
      <c r="AS33" s="63">
        <v>2.3448182100000001</v>
      </c>
      <c r="AT33" s="63">
        <v>0.7153297460000001</v>
      </c>
      <c r="AU33" s="63">
        <v>1.58010808</v>
      </c>
      <c r="AV33" s="63">
        <v>-1.1191667000000001</v>
      </c>
      <c r="AW33" s="63">
        <v>2.0117998199999998</v>
      </c>
      <c r="AX33" s="63">
        <v>2.1106963099999998</v>
      </c>
      <c r="AY33" s="63">
        <v>1.0053895900000001</v>
      </c>
      <c r="AZ33" s="63">
        <v>1.9273062699999999</v>
      </c>
      <c r="BA33" s="63">
        <v>-0.39435959800000003</v>
      </c>
      <c r="BB3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23.206578546403126</v>
      </c>
      <c r="BC33" s="121">
        <v>1.8434999999999999</v>
      </c>
      <c r="BD33" s="122">
        <v>-0.18639</v>
      </c>
      <c r="BE33" s="122">
        <v>3.0272700000000001</v>
      </c>
      <c r="BF33" s="98">
        <v>1</v>
      </c>
      <c r="BG33" s="98">
        <v>1</v>
      </c>
      <c r="BH33" s="98">
        <v>4</v>
      </c>
      <c r="BI33" s="98">
        <v>3</v>
      </c>
      <c r="BJ33">
        <v>0.14175807605801549</v>
      </c>
      <c r="BK33">
        <v>-0.45121397141014408</v>
      </c>
      <c r="BL33">
        <v>1</v>
      </c>
      <c r="BM33">
        <v>1</v>
      </c>
      <c r="BN33" s="8">
        <v>4</v>
      </c>
      <c r="BO33" s="8">
        <v>3</v>
      </c>
    </row>
    <row r="34" spans="1:67" ht="17" thickBot="1" x14ac:dyDescent="0.25">
      <c r="A34" s="55" t="s">
        <v>33</v>
      </c>
      <c r="B34">
        <v>2</v>
      </c>
      <c r="D34" s="73">
        <v>2</v>
      </c>
      <c r="E34" s="75">
        <v>3</v>
      </c>
      <c r="F34" s="56">
        <v>4</v>
      </c>
      <c r="G34" s="57">
        <v>7</v>
      </c>
      <c r="H34" s="58">
        <v>4</v>
      </c>
      <c r="I34" s="59">
        <v>3</v>
      </c>
      <c r="J34" s="76">
        <v>295.06837381960304</v>
      </c>
      <c r="K34" s="76">
        <v>228.17132206753098</v>
      </c>
      <c r="L34" s="76">
        <v>276.3302879286768</v>
      </c>
      <c r="M34" s="76">
        <v>308.43403204064862</v>
      </c>
      <c r="N34" s="76">
        <v>327.18257860006332</v>
      </c>
      <c r="O34" s="77">
        <v>541.17929583213686</v>
      </c>
      <c r="P34" s="77">
        <v>556.77059460321823</v>
      </c>
      <c r="Q3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34" s="81">
        <v>4.4625289160004781E-15</v>
      </c>
      <c r="S34" s="81">
        <v>0.99999999987796129</v>
      </c>
      <c r="T34" s="81">
        <v>1.220341780840479E-10</v>
      </c>
      <c r="U34" s="81">
        <v>9.3135228981545444E-18</v>
      </c>
      <c r="V34" s="81">
        <v>1.2648493796330585E-21</v>
      </c>
      <c r="W34" s="81">
        <v>0</v>
      </c>
      <c r="X34" s="81">
        <v>0</v>
      </c>
      <c r="Y3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34" s="73">
        <v>2</v>
      </c>
      <c r="AA34" s="75">
        <v>3</v>
      </c>
      <c r="AB34" s="77">
        <v>90.327883600448445</v>
      </c>
      <c r="AC34" s="76">
        <v>28.504624158968863</v>
      </c>
      <c r="AD34" s="77">
        <v>94.949526800963383</v>
      </c>
      <c r="AE34" s="76">
        <v>138.03793888707241</v>
      </c>
      <c r="AF34" s="76">
        <v>122.22893714450262</v>
      </c>
      <c r="AG34" s="77">
        <v>318.93866551340597</v>
      </c>
      <c r="AH34" s="77">
        <v>361.4806828863405</v>
      </c>
      <c r="AI3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34" s="81">
        <v>5.6408044554567476E-14</v>
      </c>
      <c r="AK34" s="81">
        <v>0.99999999999993061</v>
      </c>
      <c r="AL34" s="81">
        <v>1.3053914394703357E-14</v>
      </c>
      <c r="AM34" s="81">
        <v>4.1028243388184175E-24</v>
      </c>
      <c r="AN34" s="81">
        <v>1.7786234603341804E-20</v>
      </c>
      <c r="AO34" s="81">
        <v>0</v>
      </c>
      <c r="AP34" s="81">
        <v>0</v>
      </c>
      <c r="AQ3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34" s="58">
        <v>-0.11146924100000001</v>
      </c>
      <c r="AS34" s="58">
        <v>1.05667018</v>
      </c>
      <c r="AT34" s="58">
        <v>1.8255336600000001</v>
      </c>
      <c r="AU34" s="58">
        <v>1.5024390400000001</v>
      </c>
      <c r="AV34" s="58">
        <v>2.5404334400000002</v>
      </c>
      <c r="AW34" s="58">
        <v>-0.36970187200000004</v>
      </c>
      <c r="AX34" s="58">
        <v>-0.88462113600000014</v>
      </c>
      <c r="AY34" s="58">
        <v>0.62781323200000017</v>
      </c>
      <c r="AZ34" s="58">
        <v>1.1069280499999999E-2</v>
      </c>
      <c r="BA34" s="58">
        <v>-9.1250598099999983E-2</v>
      </c>
      <c r="BB3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14.494508217803363</v>
      </c>
      <c r="BC34" s="121">
        <v>1.0275000000000001</v>
      </c>
      <c r="BD34" s="122">
        <v>-1.59995</v>
      </c>
      <c r="BE34" s="122">
        <v>-1.3813</v>
      </c>
      <c r="BF34" s="98">
        <v>6</v>
      </c>
      <c r="BG34" s="98">
        <v>7</v>
      </c>
      <c r="BH34" s="98">
        <v>5</v>
      </c>
      <c r="BI34" s="98">
        <v>6</v>
      </c>
      <c r="BJ34">
        <v>-0.22186753470406781</v>
      </c>
      <c r="BK34">
        <v>0.57262691227437679</v>
      </c>
      <c r="BL34">
        <v>1</v>
      </c>
      <c r="BM34">
        <v>4</v>
      </c>
      <c r="BN34" s="8">
        <v>5</v>
      </c>
      <c r="BO34" s="8">
        <v>1</v>
      </c>
    </row>
    <row r="35" spans="1:67" ht="17" thickBot="1" x14ac:dyDescent="0.25">
      <c r="A35" s="60" t="s">
        <v>34</v>
      </c>
      <c r="B35">
        <v>7</v>
      </c>
      <c r="D35" s="73">
        <v>7</v>
      </c>
      <c r="E35" s="75">
        <v>7</v>
      </c>
      <c r="F35" s="61">
        <v>6</v>
      </c>
      <c r="G35" s="62">
        <v>2</v>
      </c>
      <c r="H35" s="63">
        <v>6</v>
      </c>
      <c r="I35" s="64">
        <v>7</v>
      </c>
      <c r="J35" s="76">
        <v>240.806162207141</v>
      </c>
      <c r="K35" s="76">
        <v>416.18049088585087</v>
      </c>
      <c r="L35" s="76">
        <v>232.6362316263656</v>
      </c>
      <c r="M35" s="76">
        <v>340.89979988866151</v>
      </c>
      <c r="N35" s="76">
        <v>401.0702766343083</v>
      </c>
      <c r="O35" s="77">
        <v>176.59779018352162</v>
      </c>
      <c r="P35" s="77">
        <v>10.077767154218892</v>
      </c>
      <c r="Q3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35" s="81">
        <v>0</v>
      </c>
      <c r="S35" s="81">
        <v>0</v>
      </c>
      <c r="T35" s="81">
        <v>0</v>
      </c>
      <c r="U35" s="81">
        <v>0</v>
      </c>
      <c r="V35" s="81">
        <v>0</v>
      </c>
      <c r="W35" s="81">
        <v>0</v>
      </c>
      <c r="X35" s="81">
        <v>1</v>
      </c>
      <c r="Y3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35" s="73">
        <v>7</v>
      </c>
      <c r="AA35" s="75">
        <v>3</v>
      </c>
      <c r="AB35" s="77">
        <v>230.86684978458683</v>
      </c>
      <c r="AC35" s="76">
        <v>368.0762493883326</v>
      </c>
      <c r="AD35" s="77">
        <v>221.73788429766424</v>
      </c>
      <c r="AE35" s="76">
        <v>324.31762683464865</v>
      </c>
      <c r="AF35" s="76">
        <v>362.78361241539665</v>
      </c>
      <c r="AG35" s="77">
        <v>146.7866556928729</v>
      </c>
      <c r="AH35" s="77">
        <v>6.06730553668688</v>
      </c>
      <c r="AI3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35" s="81">
        <v>0</v>
      </c>
      <c r="AK35" s="81">
        <v>0</v>
      </c>
      <c r="AL35" s="81">
        <v>0</v>
      </c>
      <c r="AM35" s="81">
        <v>0</v>
      </c>
      <c r="AN35" s="81">
        <v>0</v>
      </c>
      <c r="AO35" s="81">
        <v>2.7744785086358604E-31</v>
      </c>
      <c r="AP35" s="81">
        <v>1</v>
      </c>
      <c r="AQ3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35" s="63">
        <v>-0.32438801600000011</v>
      </c>
      <c r="AS35" s="63">
        <v>0.84637767500000005</v>
      </c>
      <c r="AT35" s="63">
        <v>-0.23996199500000004</v>
      </c>
      <c r="AU35" s="63">
        <v>0.90050398199999993</v>
      </c>
      <c r="AV35" s="63">
        <v>-1.3420865000000002</v>
      </c>
      <c r="AW35" s="63">
        <v>1.2303695800000001</v>
      </c>
      <c r="AX35" s="63">
        <v>-0.67804751900000015</v>
      </c>
      <c r="AY35" s="63">
        <v>-0.25070600799999998</v>
      </c>
      <c r="AZ35" s="63">
        <v>4.6705665700000001</v>
      </c>
      <c r="BA35" s="63">
        <v>7.436052979999999E-3</v>
      </c>
      <c r="BB3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27.341926732283802</v>
      </c>
      <c r="BC35" s="121">
        <v>1.7626500000000001</v>
      </c>
      <c r="BD35" s="122">
        <v>1.1401600000000001</v>
      </c>
      <c r="BE35" s="122">
        <v>1.59907</v>
      </c>
      <c r="BF35" s="98">
        <v>6</v>
      </c>
      <c r="BG35" s="98">
        <v>1</v>
      </c>
      <c r="BH35" s="98">
        <v>1</v>
      </c>
      <c r="BI35" s="98">
        <v>4</v>
      </c>
      <c r="BJ35">
        <v>0.45416196844344758</v>
      </c>
      <c r="BK35">
        <v>-2.9536239264443639E-2</v>
      </c>
      <c r="BL35">
        <v>3</v>
      </c>
      <c r="BM35">
        <v>1</v>
      </c>
      <c r="BN35" s="8">
        <v>6</v>
      </c>
      <c r="BO35" s="8">
        <v>3</v>
      </c>
    </row>
    <row r="36" spans="1:67" ht="17" thickBot="1" x14ac:dyDescent="0.25">
      <c r="A36" s="55" t="s">
        <v>35</v>
      </c>
      <c r="B36">
        <v>6</v>
      </c>
      <c r="D36" s="73">
        <v>7</v>
      </c>
      <c r="E36" s="75">
        <v>7</v>
      </c>
      <c r="F36" s="56">
        <v>6</v>
      </c>
      <c r="G36" s="57">
        <v>3</v>
      </c>
      <c r="H36" s="58">
        <v>6</v>
      </c>
      <c r="I36" s="59">
        <v>7</v>
      </c>
      <c r="J36" s="76">
        <v>441.67177138843152</v>
      </c>
      <c r="K36" s="76">
        <v>580.04819107744129</v>
      </c>
      <c r="L36" s="76">
        <v>401.47961492208179</v>
      </c>
      <c r="M36" s="76">
        <v>514.63939808087241</v>
      </c>
      <c r="N36" s="76">
        <v>562.56724191928424</v>
      </c>
      <c r="O36" s="77">
        <v>178.58765669314974</v>
      </c>
      <c r="P36" s="77">
        <v>290.13917888375522</v>
      </c>
      <c r="Q3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36" s="81">
        <v>0</v>
      </c>
      <c r="S36" s="81">
        <v>0</v>
      </c>
      <c r="T36" s="81">
        <v>0</v>
      </c>
      <c r="U36" s="81">
        <v>0</v>
      </c>
      <c r="V36" s="81">
        <v>0</v>
      </c>
      <c r="W36" s="81">
        <v>1</v>
      </c>
      <c r="X36" s="81">
        <v>5.9826656502282816E-25</v>
      </c>
      <c r="Y3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36" s="73">
        <v>7</v>
      </c>
      <c r="AA36" s="75">
        <v>7</v>
      </c>
      <c r="AB36" s="77">
        <v>333.91639681889075</v>
      </c>
      <c r="AC36" s="76">
        <v>424.16914215106709</v>
      </c>
      <c r="AD36" s="77">
        <v>270.05370988222865</v>
      </c>
      <c r="AE36" s="76">
        <v>379.2215554035219</v>
      </c>
      <c r="AF36" s="76">
        <v>379.17353892598976</v>
      </c>
      <c r="AG36" s="77">
        <v>74.952965851055637</v>
      </c>
      <c r="AH36" s="77">
        <v>149.39634879331783</v>
      </c>
      <c r="AI3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36" s="81">
        <v>0</v>
      </c>
      <c r="AK36" s="81">
        <v>0</v>
      </c>
      <c r="AL36" s="81">
        <v>0</v>
      </c>
      <c r="AM36" s="81">
        <v>0</v>
      </c>
      <c r="AN36" s="81">
        <v>0</v>
      </c>
      <c r="AO36" s="81">
        <v>1</v>
      </c>
      <c r="AP36" s="81">
        <v>6.8363578364653157E-17</v>
      </c>
      <c r="AQ3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36" s="58">
        <v>-1.3180089700000002</v>
      </c>
      <c r="AS36" s="58">
        <v>3.4575805800000001</v>
      </c>
      <c r="AT36" s="58">
        <v>-0.3174180820000001</v>
      </c>
      <c r="AU36" s="58">
        <v>0.33740344500000008</v>
      </c>
      <c r="AV36" s="58">
        <v>0.19977548500000003</v>
      </c>
      <c r="AW36" s="58">
        <v>-0.81623343999999998</v>
      </c>
      <c r="AX36" s="58">
        <v>3.96985886</v>
      </c>
      <c r="AY36" s="58">
        <v>2.4687966600000003E-2</v>
      </c>
      <c r="AZ36" s="58">
        <v>1.0733147999999999</v>
      </c>
      <c r="BA36" s="58">
        <v>-0.37791182300000009</v>
      </c>
      <c r="BB3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31.667964576741834</v>
      </c>
      <c r="BC36" s="121">
        <v>1.86693</v>
      </c>
      <c r="BD36" s="122">
        <v>0.42342000000000002</v>
      </c>
      <c r="BE36" s="122">
        <v>1.17706</v>
      </c>
      <c r="BF36" s="98">
        <v>5</v>
      </c>
      <c r="BG36" s="98">
        <v>1</v>
      </c>
      <c r="BH36" s="98">
        <v>1</v>
      </c>
      <c r="BI36" s="98">
        <v>6</v>
      </c>
      <c r="BJ36">
        <v>0.58943107288178742</v>
      </c>
      <c r="BK36">
        <v>0.47110814118767658</v>
      </c>
      <c r="BL36">
        <v>3</v>
      </c>
      <c r="BM36">
        <v>6</v>
      </c>
      <c r="BN36" s="8">
        <v>6</v>
      </c>
      <c r="BO36" s="8">
        <v>4</v>
      </c>
    </row>
    <row r="37" spans="1:67" ht="17" thickBot="1" x14ac:dyDescent="0.25">
      <c r="A37" s="60" t="s">
        <v>106</v>
      </c>
      <c r="B37">
        <v>3</v>
      </c>
      <c r="D37" s="73">
        <v>5</v>
      </c>
      <c r="E37" s="75">
        <v>3</v>
      </c>
      <c r="F37" s="61">
        <v>4</v>
      </c>
      <c r="G37" s="62">
        <v>7</v>
      </c>
      <c r="H37" s="63">
        <v>5</v>
      </c>
      <c r="I37" s="64">
        <v>5</v>
      </c>
      <c r="J37" s="76">
        <v>110.04632691861447</v>
      </c>
      <c r="K37" s="76">
        <v>75.086039581646034</v>
      </c>
      <c r="L37" s="76">
        <v>41.727851468826131</v>
      </c>
      <c r="M37" s="76">
        <v>38.179314573940971</v>
      </c>
      <c r="N37" s="76">
        <v>21.161252841763947</v>
      </c>
      <c r="O37" s="77">
        <v>176.17089625671585</v>
      </c>
      <c r="P37" s="77">
        <v>410.00269678153052</v>
      </c>
      <c r="Q3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7" s="81">
        <v>1.8741957453076131E-20</v>
      </c>
      <c r="S37" s="81">
        <v>4.8781328843403625E-13</v>
      </c>
      <c r="T37" s="81">
        <v>2.9919903113978732E-5</v>
      </c>
      <c r="U37" s="81">
        <v>1.2600481566104593E-4</v>
      </c>
      <c r="V37" s="81">
        <v>0.99984407528073704</v>
      </c>
      <c r="W37" s="81">
        <v>0</v>
      </c>
      <c r="X37" s="81">
        <v>0</v>
      </c>
      <c r="Y3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7" s="73">
        <v>5</v>
      </c>
      <c r="AA37" s="75">
        <v>3</v>
      </c>
      <c r="AB37" s="77">
        <v>91.574133253259873</v>
      </c>
      <c r="AC37" s="76">
        <v>56.861600935899915</v>
      </c>
      <c r="AD37" s="77">
        <v>28.13573181944173</v>
      </c>
      <c r="AE37" s="76">
        <v>33.13172178445911</v>
      </c>
      <c r="AF37" s="76">
        <v>6.7698420258571348</v>
      </c>
      <c r="AG37" s="77">
        <v>156.89890527346776</v>
      </c>
      <c r="AH37" s="77">
        <v>358.77725230882265</v>
      </c>
      <c r="AI3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7" s="81">
        <v>1.4421292327860705E-19</v>
      </c>
      <c r="AK37" s="81">
        <v>3.3162215749119774E-12</v>
      </c>
      <c r="AL37" s="81">
        <v>2.0065722754703344E-5</v>
      </c>
      <c r="AM37" s="81">
        <v>1.1788575654239285E-6</v>
      </c>
      <c r="AN37" s="81">
        <v>0.99997875541636361</v>
      </c>
      <c r="AO37" s="81">
        <v>0</v>
      </c>
      <c r="AP37" s="81">
        <v>0</v>
      </c>
      <c r="AQ3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7" s="63">
        <v>0.81117878399999999</v>
      </c>
      <c r="AS37" s="63">
        <v>0.10709025300000002</v>
      </c>
      <c r="AT37" s="63">
        <v>0.35386800600000007</v>
      </c>
      <c r="AU37" s="63">
        <v>1.01700754</v>
      </c>
      <c r="AV37" s="63">
        <v>0.23692878600000003</v>
      </c>
      <c r="AW37" s="63">
        <v>-0.29527994400000002</v>
      </c>
      <c r="AX37" s="63">
        <v>0.66468099100000011</v>
      </c>
      <c r="AY37" s="63">
        <v>0.50569282700000007</v>
      </c>
      <c r="AZ37" s="63">
        <v>-0.15073962900000001</v>
      </c>
      <c r="BA37" s="63">
        <v>-0.15469201700000001</v>
      </c>
      <c r="BB3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2.7165098488142747</v>
      </c>
      <c r="BC37" s="121">
        <v>0.29959999999999998</v>
      </c>
      <c r="BD37" s="122">
        <v>-0.90820000000000001</v>
      </c>
      <c r="BE37" s="122">
        <v>0.23191999999999999</v>
      </c>
      <c r="BF37" s="98">
        <v>5</v>
      </c>
      <c r="BG37" s="98">
        <v>4</v>
      </c>
      <c r="BH37" s="98">
        <v>2</v>
      </c>
      <c r="BI37" s="98">
        <v>3</v>
      </c>
      <c r="BJ37">
        <v>1.413573549283619E-2</v>
      </c>
      <c r="BK37">
        <v>0.56516227284390708</v>
      </c>
      <c r="BL37">
        <v>1</v>
      </c>
      <c r="BM37">
        <v>4</v>
      </c>
      <c r="BN37" s="8">
        <v>5</v>
      </c>
      <c r="BO37" s="8">
        <v>4</v>
      </c>
    </row>
    <row r="38" spans="1:67" ht="17" thickBot="1" x14ac:dyDescent="0.25">
      <c r="A38" s="55" t="s">
        <v>37</v>
      </c>
      <c r="B38">
        <v>5</v>
      </c>
      <c r="D38" s="73">
        <v>5</v>
      </c>
      <c r="E38" s="75">
        <v>5</v>
      </c>
      <c r="F38" s="56">
        <v>4</v>
      </c>
      <c r="G38" s="57">
        <v>7</v>
      </c>
      <c r="H38" s="58">
        <v>5</v>
      </c>
      <c r="I38" s="59">
        <v>5</v>
      </c>
      <c r="J38" s="76">
        <v>194.69944754289966</v>
      </c>
      <c r="K38" s="76">
        <v>109.31878695422607</v>
      </c>
      <c r="L38" s="76">
        <v>111.48741022714159</v>
      </c>
      <c r="M38" s="76">
        <v>74.901039889155868</v>
      </c>
      <c r="N38" s="76">
        <v>37.247009556977062</v>
      </c>
      <c r="O38" s="77">
        <v>309.43836396660384</v>
      </c>
      <c r="P38" s="77">
        <v>625.40124269163994</v>
      </c>
      <c r="Q3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8" s="81">
        <v>0</v>
      </c>
      <c r="S38" s="81">
        <v>5.5943855641383247E-17</v>
      </c>
      <c r="T38" s="81">
        <v>6.6207909987627248E-17</v>
      </c>
      <c r="U38" s="81">
        <v>4.1630460814819643E-9</v>
      </c>
      <c r="V38" s="81">
        <v>0.99999999583695387</v>
      </c>
      <c r="W38" s="81">
        <v>0</v>
      </c>
      <c r="X38" s="81">
        <v>0</v>
      </c>
      <c r="Y3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8" s="73">
        <v>5</v>
      </c>
      <c r="AA38" s="75">
        <v>5</v>
      </c>
      <c r="AB38" s="77">
        <v>127.78675399798509</v>
      </c>
      <c r="AC38" s="76">
        <v>85.176460878694954</v>
      </c>
      <c r="AD38" s="77">
        <v>65.525412643373514</v>
      </c>
      <c r="AE38" s="76">
        <v>40.675699731369001</v>
      </c>
      <c r="AF38" s="76">
        <v>15.889842890598832</v>
      </c>
      <c r="AG38" s="77">
        <v>247.71092856895754</v>
      </c>
      <c r="AH38" s="77">
        <v>505.87884823280154</v>
      </c>
      <c r="AI3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8" s="81">
        <v>1.8876636979091519E-25</v>
      </c>
      <c r="AK38" s="81">
        <v>2.2518577457940642E-16</v>
      </c>
      <c r="AL38" s="81">
        <v>1.4580751296712872E-11</v>
      </c>
      <c r="AM38" s="81">
        <v>2.5923788159406884E-6</v>
      </c>
      <c r="AN38" s="81">
        <v>0.99999740760660305</v>
      </c>
      <c r="AO38" s="81">
        <v>0</v>
      </c>
      <c r="AP38" s="81">
        <v>0</v>
      </c>
      <c r="AQ3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8" s="58">
        <v>1.44993511</v>
      </c>
      <c r="AS38" s="58">
        <v>-0.44730436500000009</v>
      </c>
      <c r="AT38" s="58">
        <v>1.5931654</v>
      </c>
      <c r="AU38" s="58">
        <v>0.18206536600000001</v>
      </c>
      <c r="AV38" s="58">
        <v>0.12546888300000003</v>
      </c>
      <c r="AW38" s="58">
        <v>0.44893933599999997</v>
      </c>
      <c r="AX38" s="58">
        <v>0.7679677989999999</v>
      </c>
      <c r="AY38" s="58">
        <v>-9.3694058600000005E-2</v>
      </c>
      <c r="AZ38" s="58">
        <v>-0.3155449990000001</v>
      </c>
      <c r="BA38" s="58">
        <v>-0.39200991600000001</v>
      </c>
      <c r="BB3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5.942799312045457</v>
      </c>
      <c r="BC38" s="121">
        <v>-0.50553000000000003</v>
      </c>
      <c r="BD38" s="122">
        <v>-1.3025899999999999</v>
      </c>
      <c r="BE38" s="122">
        <v>0.80686000000000002</v>
      </c>
      <c r="BF38" s="98">
        <v>5</v>
      </c>
      <c r="BG38" s="98">
        <v>4</v>
      </c>
      <c r="BH38" s="98">
        <v>4</v>
      </c>
      <c r="BI38" s="98">
        <v>3</v>
      </c>
      <c r="BJ38">
        <v>-0.22493670525908699</v>
      </c>
      <c r="BK38">
        <v>0.34802996130694291</v>
      </c>
      <c r="BL38">
        <v>1</v>
      </c>
      <c r="BM38">
        <v>4</v>
      </c>
      <c r="BN38" s="8">
        <v>5</v>
      </c>
      <c r="BO38" s="8">
        <v>1</v>
      </c>
    </row>
    <row r="39" spans="1:67" ht="17" thickBot="1" x14ac:dyDescent="0.25">
      <c r="A39" s="60" t="s">
        <v>107</v>
      </c>
      <c r="B39">
        <v>3</v>
      </c>
      <c r="D39" s="73">
        <v>3</v>
      </c>
      <c r="E39" s="75">
        <v>3</v>
      </c>
      <c r="F39" s="61">
        <v>3</v>
      </c>
      <c r="G39" s="62">
        <v>7</v>
      </c>
      <c r="H39" s="63">
        <v>5</v>
      </c>
      <c r="I39" s="64">
        <v>5</v>
      </c>
      <c r="J39" s="76">
        <v>45.829766207271426</v>
      </c>
      <c r="K39" s="76">
        <v>42.564998975437881</v>
      </c>
      <c r="L39" s="76">
        <v>30.019006402170664</v>
      </c>
      <c r="M39" s="76">
        <v>30.414443607360138</v>
      </c>
      <c r="N39" s="76">
        <v>26.300601768036639</v>
      </c>
      <c r="O39" s="77">
        <v>238.34285455134213</v>
      </c>
      <c r="P39" s="77">
        <v>374.82407635004228</v>
      </c>
      <c r="Q3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39" s="81">
        <v>1.7712450569604734E-5</v>
      </c>
      <c r="S39" s="81">
        <v>6.0411913091997101E-5</v>
      </c>
      <c r="T39" s="81">
        <v>0.11207746659839787</v>
      </c>
      <c r="U39" s="81">
        <v>6.569346537955513E-2</v>
      </c>
      <c r="V39" s="81">
        <v>0.82215094365838537</v>
      </c>
      <c r="W39" s="81">
        <v>0</v>
      </c>
      <c r="X39" s="81">
        <v>0</v>
      </c>
      <c r="Y3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39" s="73">
        <v>3</v>
      </c>
      <c r="AA39" s="75">
        <v>3</v>
      </c>
      <c r="AB39" s="77">
        <v>29.68658547531787</v>
      </c>
      <c r="AC39" s="76">
        <v>26.977417748581846</v>
      </c>
      <c r="AD39" s="77">
        <v>21.534522362288985</v>
      </c>
      <c r="AE39" s="76">
        <v>26.605561795313253</v>
      </c>
      <c r="AF39" s="76">
        <v>20.024796497244978</v>
      </c>
      <c r="AG39" s="77">
        <v>216.78275782936225</v>
      </c>
      <c r="AH39" s="77">
        <v>331.56893079461184</v>
      </c>
      <c r="AI3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39" s="81">
        <v>2.0703250648981073E-3</v>
      </c>
      <c r="AK39" s="81">
        <v>5.3485440644772024E-3</v>
      </c>
      <c r="AL39" s="81">
        <v>0.28458587348308378</v>
      </c>
      <c r="AM39" s="81">
        <v>1.6103603952142241E-2</v>
      </c>
      <c r="AN39" s="81">
        <v>0.6918916534353986</v>
      </c>
      <c r="AO39" s="81">
        <v>0</v>
      </c>
      <c r="AP39" s="81">
        <v>0</v>
      </c>
      <c r="AQ3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39" s="63">
        <v>0.13693599600000003</v>
      </c>
      <c r="AS39" s="63">
        <v>-0.12576400000000001</v>
      </c>
      <c r="AT39" s="63">
        <v>-0.162505908</v>
      </c>
      <c r="AU39" s="63">
        <v>4.6144547000000001E-2</v>
      </c>
      <c r="AV39" s="63">
        <v>0.55273184400000008</v>
      </c>
      <c r="AW39" s="63">
        <v>-0.83483892200000009</v>
      </c>
      <c r="AX39" s="63">
        <v>0.25153375699999997</v>
      </c>
      <c r="AY39" s="63">
        <v>1.90633911</v>
      </c>
      <c r="AZ39" s="63">
        <v>-0.61968581900000019</v>
      </c>
      <c r="BA39" s="63">
        <v>-0.21578375300000002</v>
      </c>
      <c r="BB3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5.1935452325272422</v>
      </c>
      <c r="BC39" s="121">
        <v>0.18484</v>
      </c>
      <c r="BD39" s="122">
        <v>-0.78159999999999996</v>
      </c>
      <c r="BE39" s="122">
        <v>-0.51002000000000003</v>
      </c>
      <c r="BF39" s="98">
        <v>4</v>
      </c>
      <c r="BG39" s="98">
        <v>4</v>
      </c>
      <c r="BH39" s="98">
        <v>4</v>
      </c>
      <c r="BI39" s="98">
        <v>3</v>
      </c>
      <c r="BJ39">
        <v>-5.5089430754651322E-2</v>
      </c>
      <c r="BK39">
        <v>0.27194619460648178</v>
      </c>
      <c r="BL39">
        <v>1</v>
      </c>
      <c r="BM39">
        <v>4</v>
      </c>
      <c r="BN39" s="8">
        <v>5</v>
      </c>
      <c r="BO39" s="8">
        <v>1</v>
      </c>
    </row>
    <row r="40" spans="1:67" ht="17" thickBot="1" x14ac:dyDescent="0.25">
      <c r="A40" s="55" t="s">
        <v>39</v>
      </c>
      <c r="B40">
        <v>4</v>
      </c>
      <c r="C40">
        <v>4</v>
      </c>
      <c r="D40" s="73">
        <v>4</v>
      </c>
      <c r="E40" s="75">
        <v>4</v>
      </c>
      <c r="F40" s="56">
        <v>5</v>
      </c>
      <c r="G40" s="57">
        <v>7</v>
      </c>
      <c r="H40" s="58">
        <v>5</v>
      </c>
      <c r="I40" s="59">
        <v>6</v>
      </c>
      <c r="J40" s="76">
        <v>72.693301020870763</v>
      </c>
      <c r="K40" s="76">
        <v>137.2062916701941</v>
      </c>
      <c r="L40" s="76">
        <v>42.589110656752474</v>
      </c>
      <c r="M40" s="76">
        <v>36.902860782387194</v>
      </c>
      <c r="N40" s="76">
        <v>63.785666438605773</v>
      </c>
      <c r="O40" s="77">
        <v>89.874135617646132</v>
      </c>
      <c r="P40" s="77">
        <v>337.49835463693682</v>
      </c>
      <c r="Q4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0" s="81">
        <v>9.3823598360406065E-9</v>
      </c>
      <c r="S40" s="81">
        <v>6.1291874135115422E-23</v>
      </c>
      <c r="T40" s="81">
        <v>7.5392952126847157E-2</v>
      </c>
      <c r="U40" s="81">
        <v>0.92460488794187812</v>
      </c>
      <c r="V40" s="81">
        <v>2.1505477523066357E-6</v>
      </c>
      <c r="W40" s="81">
        <v>1.1626526777220745E-12</v>
      </c>
      <c r="X40" s="81">
        <v>0</v>
      </c>
      <c r="Y4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0" s="73">
        <v>4</v>
      </c>
      <c r="AA40" s="75">
        <v>4</v>
      </c>
      <c r="AB40" s="77">
        <v>64.222242902166926</v>
      </c>
      <c r="AC40" s="76">
        <v>112.04601850124983</v>
      </c>
      <c r="AD40" s="77">
        <v>23.761569258039074</v>
      </c>
      <c r="AE40" s="76">
        <v>19.572913690783203</v>
      </c>
      <c r="AF40" s="76">
        <v>36.149096560355993</v>
      </c>
      <c r="AG40" s="77">
        <v>87.027062524720762</v>
      </c>
      <c r="AH40" s="77">
        <v>281.77936882513671</v>
      </c>
      <c r="AI4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0" s="81">
        <v>1.0314365103203323E-10</v>
      </c>
      <c r="AK40" s="81">
        <v>2.8349820797705826E-21</v>
      </c>
      <c r="AL40" s="81">
        <v>0.14700866524687695</v>
      </c>
      <c r="AM40" s="81">
        <v>0.85264823718792015</v>
      </c>
      <c r="AN40" s="81">
        <v>3.4309746205850197E-4</v>
      </c>
      <c r="AO40" s="81">
        <v>7.6797587920827263E-16</v>
      </c>
      <c r="AP40" s="81">
        <v>0</v>
      </c>
      <c r="AQ4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0" s="58">
        <v>0.10144953399999999</v>
      </c>
      <c r="AS40" s="58">
        <v>-0.37883868700000012</v>
      </c>
      <c r="AT40" s="58">
        <v>-0.26578069100000007</v>
      </c>
      <c r="AU40" s="58">
        <v>0.22089988600000002</v>
      </c>
      <c r="AV40" s="58">
        <v>-1.3049332</v>
      </c>
      <c r="AW40" s="58">
        <v>0.39312289000000006</v>
      </c>
      <c r="AX40" s="58">
        <v>0.7679677989999999</v>
      </c>
      <c r="AY40" s="58">
        <v>-0.15475426100000003</v>
      </c>
      <c r="AZ40" s="58">
        <v>-0.14474670600000003</v>
      </c>
      <c r="BA40" s="58">
        <v>-0.18053851999999998</v>
      </c>
      <c r="BB4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2.797912345417028</v>
      </c>
      <c r="BC40" s="121">
        <v>-0.24612999999999999</v>
      </c>
      <c r="BD40" s="122">
        <v>0.26457000000000003</v>
      </c>
      <c r="BE40" s="122">
        <v>1.0790900000000001</v>
      </c>
      <c r="BF40" s="98">
        <v>7</v>
      </c>
      <c r="BG40" s="98">
        <v>5</v>
      </c>
      <c r="BH40" s="98">
        <v>4</v>
      </c>
      <c r="BI40" s="98">
        <v>3</v>
      </c>
      <c r="BJ40">
        <v>0.30044323801532108</v>
      </c>
      <c r="BK40">
        <v>3.883743136077508E-3</v>
      </c>
      <c r="BL40">
        <v>1</v>
      </c>
      <c r="BM40">
        <v>1</v>
      </c>
      <c r="BN40" s="8">
        <v>4</v>
      </c>
      <c r="BO40" s="8">
        <v>3</v>
      </c>
    </row>
    <row r="41" spans="1:67" ht="17" thickBot="1" x14ac:dyDescent="0.25">
      <c r="A41" s="60" t="s">
        <v>40</v>
      </c>
      <c r="B41">
        <v>4</v>
      </c>
      <c r="C41">
        <v>4</v>
      </c>
      <c r="D41" s="73">
        <v>4</v>
      </c>
      <c r="E41" s="75">
        <v>4</v>
      </c>
      <c r="F41" s="61">
        <v>5</v>
      </c>
      <c r="G41" s="62">
        <v>7</v>
      </c>
      <c r="H41" s="63">
        <v>5</v>
      </c>
      <c r="I41" s="64">
        <v>6</v>
      </c>
      <c r="J41" s="76">
        <v>35.414044961692774</v>
      </c>
      <c r="K41" s="76">
        <v>104.39637185077174</v>
      </c>
      <c r="L41" s="76">
        <v>30.75561793186489</v>
      </c>
      <c r="M41" s="76">
        <v>7.1604349258708924</v>
      </c>
      <c r="N41" s="76">
        <v>43.388859577154861</v>
      </c>
      <c r="O41" s="77">
        <v>173.10781314482091</v>
      </c>
      <c r="P41" s="77">
        <v>350.46667824533205</v>
      </c>
      <c r="Q4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41" s="81">
        <v>4.3949406030826555E-7</v>
      </c>
      <c r="S41" s="81">
        <v>3.0728389037451176E-22</v>
      </c>
      <c r="T41" s="81">
        <v>1.0531600392557037E-5</v>
      </c>
      <c r="U41" s="81">
        <v>0.99998900716788919</v>
      </c>
      <c r="V41" s="81">
        <v>2.1737657988229163E-8</v>
      </c>
      <c r="W41" s="81">
        <v>0</v>
      </c>
      <c r="X41" s="81">
        <v>0</v>
      </c>
      <c r="Y4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41" s="73">
        <v>4</v>
      </c>
      <c r="AA41" s="75">
        <v>4</v>
      </c>
      <c r="AB41" s="77">
        <v>27.349888362975612</v>
      </c>
      <c r="AC41" s="76">
        <v>91.412346135314067</v>
      </c>
      <c r="AD41" s="77">
        <v>23.829514715548779</v>
      </c>
      <c r="AE41" s="76">
        <v>5.9752192098149539</v>
      </c>
      <c r="AF41" s="76">
        <v>37.601313124715183</v>
      </c>
      <c r="AG41" s="77">
        <v>164.5217294234296</v>
      </c>
      <c r="AH41" s="77">
        <v>306.78409939998295</v>
      </c>
      <c r="AI4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41" s="81">
        <v>1.3696641141256797E-5</v>
      </c>
      <c r="AK41" s="81">
        <v>1.1208225610433649E-19</v>
      </c>
      <c r="AL41" s="81">
        <v>1.8579340204781083E-4</v>
      </c>
      <c r="AM41" s="81">
        <v>0.99980029292959149</v>
      </c>
      <c r="AN41" s="81">
        <v>2.1702721962360829E-7</v>
      </c>
      <c r="AO41" s="81">
        <v>0</v>
      </c>
      <c r="AP41" s="81">
        <v>0</v>
      </c>
      <c r="AQ4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41" s="63">
        <v>0.24339538400000005</v>
      </c>
      <c r="AS41" s="63">
        <v>-0.55514667600000012</v>
      </c>
      <c r="AT41" s="63">
        <v>0.14731844000000005</v>
      </c>
      <c r="AU41" s="63">
        <v>-0.53637325000000002</v>
      </c>
      <c r="AV41" s="63">
        <v>-0.15318087399999999</v>
      </c>
      <c r="AW41" s="63">
        <v>0.83965445800000016</v>
      </c>
      <c r="AX41" s="63">
        <v>0.14824694900000004</v>
      </c>
      <c r="AY41" s="63">
        <v>-0.59463694499999986</v>
      </c>
      <c r="AZ41" s="63">
        <v>-0.33951668900000015</v>
      </c>
      <c r="BA41" s="63">
        <v>0.52671581200000017</v>
      </c>
      <c r="BB4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2.1735835033936892</v>
      </c>
      <c r="BC41" s="121">
        <v>-0.57487999999999995</v>
      </c>
      <c r="BD41" s="122">
        <v>0.22953000000000001</v>
      </c>
      <c r="BE41" s="122">
        <v>0.39417000000000002</v>
      </c>
      <c r="BF41" s="98">
        <v>5</v>
      </c>
      <c r="BG41" s="98">
        <v>5</v>
      </c>
      <c r="BH41" s="98">
        <v>2</v>
      </c>
      <c r="BI41" s="98">
        <v>1</v>
      </c>
      <c r="BJ41">
        <v>-0.35332129873472218</v>
      </c>
      <c r="BK41">
        <v>0.82635907723821822</v>
      </c>
      <c r="BL41">
        <v>1</v>
      </c>
      <c r="BM41">
        <v>4</v>
      </c>
      <c r="BN41" s="8">
        <v>5</v>
      </c>
      <c r="BO41" s="8">
        <v>1</v>
      </c>
    </row>
    <row r="42" spans="1:67" ht="17" thickBot="1" x14ac:dyDescent="0.25">
      <c r="A42" s="55" t="s">
        <v>41</v>
      </c>
      <c r="B42">
        <v>5</v>
      </c>
      <c r="D42" s="73">
        <v>5</v>
      </c>
      <c r="E42" s="75">
        <v>5</v>
      </c>
      <c r="F42" s="56">
        <v>4</v>
      </c>
      <c r="G42" s="57">
        <v>7</v>
      </c>
      <c r="H42" s="58">
        <v>5</v>
      </c>
      <c r="I42" s="59">
        <v>5</v>
      </c>
      <c r="J42" s="76">
        <v>89.010111462014578</v>
      </c>
      <c r="K42" s="76">
        <v>75.880432573235339</v>
      </c>
      <c r="L42" s="76">
        <v>37.14336710062998</v>
      </c>
      <c r="M42" s="76">
        <v>38.290134951210241</v>
      </c>
      <c r="N42" s="76">
        <v>8.477276989574893</v>
      </c>
      <c r="O42" s="77">
        <v>202.19580396737186</v>
      </c>
      <c r="P42" s="77">
        <v>442.09867886994834</v>
      </c>
      <c r="Q4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2" s="81">
        <v>1.2205290999699949E-18</v>
      </c>
      <c r="S42" s="81">
        <v>5.7747132617078254E-16</v>
      </c>
      <c r="T42" s="81">
        <v>5.2148924830452769E-7</v>
      </c>
      <c r="U42" s="81">
        <v>2.0994225053602447E-7</v>
      </c>
      <c r="V42" s="81">
        <v>0.99999926856850052</v>
      </c>
      <c r="W42" s="81">
        <v>0</v>
      </c>
      <c r="X42" s="81">
        <v>0</v>
      </c>
      <c r="Y4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2" s="73">
        <v>5</v>
      </c>
      <c r="AA42" s="75">
        <v>5</v>
      </c>
      <c r="AB42" s="77">
        <v>69.514502830301367</v>
      </c>
      <c r="AC42" s="76">
        <v>68.798642018922735</v>
      </c>
      <c r="AD42" s="77">
        <v>29.81762870325085</v>
      </c>
      <c r="AE42" s="76">
        <v>31.858670444181747</v>
      </c>
      <c r="AF42" s="76">
        <v>6.2789673940148436</v>
      </c>
      <c r="AG42" s="77">
        <v>177.86542182759757</v>
      </c>
      <c r="AH42" s="77">
        <v>390.19515497821425</v>
      </c>
      <c r="AI4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2" s="81">
        <v>6.9599403903917199E-15</v>
      </c>
      <c r="AK42" s="81">
        <v>6.6368417301984944E-15</v>
      </c>
      <c r="AL42" s="81">
        <v>6.7709404843450183E-6</v>
      </c>
      <c r="AM42" s="81">
        <v>1.7430681928140481E-6</v>
      </c>
      <c r="AN42" s="81">
        <v>0.99999148599130927</v>
      </c>
      <c r="AO42" s="81">
        <v>0</v>
      </c>
      <c r="AP42" s="81">
        <v>0</v>
      </c>
      <c r="AQ4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2" s="58">
        <v>1.05958402</v>
      </c>
      <c r="AS42" s="58">
        <v>-0.44297648200000006</v>
      </c>
      <c r="AT42" s="58">
        <v>0.79278583300000016</v>
      </c>
      <c r="AU42" s="58">
        <v>-1.09947379</v>
      </c>
      <c r="AV42" s="58">
        <v>-0.30179407800000002</v>
      </c>
      <c r="AW42" s="58">
        <v>-0.83483892200000009</v>
      </c>
      <c r="AX42" s="58">
        <v>-6.6832640699999992E-3</v>
      </c>
      <c r="AY42" s="58">
        <v>-0.56223765300000006</v>
      </c>
      <c r="AZ42" s="58">
        <v>-0.63616635600000004</v>
      </c>
      <c r="BA42" s="58">
        <v>-0.47424879100000006</v>
      </c>
      <c r="BB4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4.8901095342307013</v>
      </c>
      <c r="BC42" s="121">
        <v>-0.97679000000000005</v>
      </c>
      <c r="BD42" s="122">
        <v>-0.56103000000000003</v>
      </c>
      <c r="BE42" s="122">
        <v>-0.18647</v>
      </c>
      <c r="BF42" s="98">
        <v>5</v>
      </c>
      <c r="BG42" s="98">
        <v>4</v>
      </c>
      <c r="BH42" s="98">
        <v>2</v>
      </c>
      <c r="BI42" s="98">
        <v>1</v>
      </c>
      <c r="BJ42">
        <v>-0.48140225118073721</v>
      </c>
      <c r="BK42">
        <v>0.56632898617697458</v>
      </c>
      <c r="BL42">
        <v>1</v>
      </c>
      <c r="BM42">
        <v>4</v>
      </c>
      <c r="BN42" s="8">
        <v>5</v>
      </c>
      <c r="BO42" s="8">
        <v>1</v>
      </c>
    </row>
    <row r="43" spans="1:67" ht="17" thickBot="1" x14ac:dyDescent="0.25">
      <c r="A43" s="60" t="s">
        <v>42</v>
      </c>
      <c r="B43">
        <v>5</v>
      </c>
      <c r="D43" s="73">
        <v>5</v>
      </c>
      <c r="E43" s="75">
        <v>5</v>
      </c>
      <c r="F43" s="61">
        <v>4</v>
      </c>
      <c r="G43" s="62">
        <v>7</v>
      </c>
      <c r="H43" s="63">
        <v>5</v>
      </c>
      <c r="I43" s="64">
        <v>5</v>
      </c>
      <c r="J43" s="76">
        <v>96.908568153975423</v>
      </c>
      <c r="K43" s="76">
        <v>84.094345900426035</v>
      </c>
      <c r="L43" s="76">
        <v>57.548347125529496</v>
      </c>
      <c r="M43" s="76">
        <v>50.660627476791056</v>
      </c>
      <c r="N43" s="76">
        <v>15.56866926664965</v>
      </c>
      <c r="O43" s="77">
        <v>232.4208496053798</v>
      </c>
      <c r="P43" s="77">
        <v>479.53526585526811</v>
      </c>
      <c r="Q4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3" s="81">
        <v>8.1526094551576281E-19</v>
      </c>
      <c r="S43" s="81">
        <v>3.2944156054335492E-16</v>
      </c>
      <c r="T43" s="81">
        <v>6.7025000073009374E-10</v>
      </c>
      <c r="U43" s="81">
        <v>1.4988497700387557E-8</v>
      </c>
      <c r="V43" s="81">
        <v>0.99999998434125204</v>
      </c>
      <c r="W43" s="81">
        <v>0</v>
      </c>
      <c r="X43" s="81">
        <v>0</v>
      </c>
      <c r="Y4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3" s="73">
        <v>5</v>
      </c>
      <c r="AA43" s="75">
        <v>5</v>
      </c>
      <c r="AB43" s="77">
        <v>57.677164510935405</v>
      </c>
      <c r="AC43" s="76">
        <v>61.186075850896145</v>
      </c>
      <c r="AD43" s="77">
        <v>27.294125972407667</v>
      </c>
      <c r="AE43" s="76">
        <v>20.145148289584867</v>
      </c>
      <c r="AF43" s="76">
        <v>3.1593819400037719</v>
      </c>
      <c r="AG43" s="77">
        <v>193.2378019727123</v>
      </c>
      <c r="AH43" s="77">
        <v>393.09029174488552</v>
      </c>
      <c r="AI4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3" s="81">
        <v>5.439855931839049E-13</v>
      </c>
      <c r="AK43" s="81">
        <v>6.2740174576574762E-14</v>
      </c>
      <c r="AL43" s="81">
        <v>5.0252442317235243E-6</v>
      </c>
      <c r="AM43" s="81">
        <v>1.2805894437908715E-4</v>
      </c>
      <c r="AN43" s="81">
        <v>0.99986691581078257</v>
      </c>
      <c r="AO43" s="81">
        <v>0</v>
      </c>
      <c r="AP43" s="81">
        <v>0</v>
      </c>
      <c r="AQ4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3" s="63">
        <v>0.59826000899999987</v>
      </c>
      <c r="AS43" s="63">
        <v>-0.66256329300000005</v>
      </c>
      <c r="AT43" s="63">
        <v>1.0509727900000001</v>
      </c>
      <c r="AU43" s="63">
        <v>-0.34220065100000002</v>
      </c>
      <c r="AV43" s="63">
        <v>-0.76621033999999988</v>
      </c>
      <c r="AW43" s="63">
        <v>-0.68599506600000015</v>
      </c>
      <c r="AX43" s="63">
        <v>-1.0911947500000001</v>
      </c>
      <c r="AY43" s="63">
        <v>-0.51363871700000008</v>
      </c>
      <c r="AZ43" s="63">
        <v>-0.66762920000000026</v>
      </c>
      <c r="BA43" s="63">
        <v>-0.46954942700000002</v>
      </c>
      <c r="BB4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5.1969538888112305</v>
      </c>
      <c r="BC43" s="121">
        <v>-0.82964000000000004</v>
      </c>
      <c r="BD43" s="122">
        <v>-0.52276</v>
      </c>
      <c r="BE43" s="122">
        <v>-0.31729000000000002</v>
      </c>
      <c r="BF43" s="98">
        <v>4</v>
      </c>
      <c r="BG43" s="98">
        <v>4</v>
      </c>
      <c r="BH43" s="98">
        <v>4</v>
      </c>
      <c r="BI43" s="98">
        <v>3</v>
      </c>
      <c r="BJ43">
        <v>4.6343283858221729E-2</v>
      </c>
      <c r="BK43">
        <v>-0.19209512402574661</v>
      </c>
      <c r="BL43">
        <v>1</v>
      </c>
      <c r="BM43">
        <v>1</v>
      </c>
      <c r="BN43" s="8">
        <v>4</v>
      </c>
      <c r="BO43" s="8">
        <v>3</v>
      </c>
    </row>
    <row r="44" spans="1:67" ht="17" thickBot="1" x14ac:dyDescent="0.25">
      <c r="A44" s="55" t="s">
        <v>43</v>
      </c>
      <c r="B44">
        <v>3</v>
      </c>
      <c r="C44">
        <v>3</v>
      </c>
      <c r="D44" s="73">
        <v>3</v>
      </c>
      <c r="E44" s="75">
        <v>3</v>
      </c>
      <c r="F44" s="56">
        <v>5</v>
      </c>
      <c r="G44" s="57">
        <v>7</v>
      </c>
      <c r="H44" s="58">
        <v>5</v>
      </c>
      <c r="I44" s="59">
        <v>6</v>
      </c>
      <c r="J44" s="76">
        <v>41.986081488284711</v>
      </c>
      <c r="K44" s="76">
        <v>104.79872887263514</v>
      </c>
      <c r="L44" s="76">
        <v>10.633655228936592</v>
      </c>
      <c r="M44" s="76">
        <v>21.35066688808292</v>
      </c>
      <c r="N44" s="76">
        <v>45.443315206474828</v>
      </c>
      <c r="O44" s="77">
        <v>110.13816459522094</v>
      </c>
      <c r="P44" s="77">
        <v>263.17145506650769</v>
      </c>
      <c r="Q4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4" s="81">
        <v>6.6446531034386856E-8</v>
      </c>
      <c r="S44" s="81">
        <v>1.0157526809825841E-21</v>
      </c>
      <c r="T44" s="81">
        <v>0.99664836208392116</v>
      </c>
      <c r="U44" s="81">
        <v>3.3515400129113188E-3</v>
      </c>
      <c r="V44" s="81">
        <v>3.1456636348759428E-8</v>
      </c>
      <c r="W44" s="81">
        <v>7.0362982842722431E-23</v>
      </c>
      <c r="X44" s="81">
        <v>0</v>
      </c>
      <c r="Y4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4" s="73">
        <v>3</v>
      </c>
      <c r="AA44" s="75">
        <v>3</v>
      </c>
      <c r="AB44" s="77">
        <v>33.024977775686331</v>
      </c>
      <c r="AC44" s="76">
        <v>84.925974726628596</v>
      </c>
      <c r="AD44" s="77">
        <v>5.22027523969206</v>
      </c>
      <c r="AE44" s="76">
        <v>14.649680897984798</v>
      </c>
      <c r="AF44" s="76">
        <v>23.803706809538543</v>
      </c>
      <c r="AG44" s="77">
        <v>93.34064253696431</v>
      </c>
      <c r="AH44" s="77">
        <v>234.15260569397145</v>
      </c>
      <c r="AI4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44" s="81">
        <v>3.9038375318709845E-7</v>
      </c>
      <c r="AK44" s="81">
        <v>1.3971472668637123E-18</v>
      </c>
      <c r="AL44" s="81">
        <v>0.99353452103828721</v>
      </c>
      <c r="AM44" s="81">
        <v>6.3604157360155423E-3</v>
      </c>
      <c r="AN44" s="81">
        <v>1.0467284194400117E-4</v>
      </c>
      <c r="AO44" s="81">
        <v>2.0797938371553199E-20</v>
      </c>
      <c r="AP44" s="81">
        <v>0</v>
      </c>
      <c r="AQ4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44" s="58">
        <v>0.31436830900000012</v>
      </c>
      <c r="AS44" s="58">
        <v>-0.12200370900000002</v>
      </c>
      <c r="AT44" s="58">
        <v>-0.47233025700000003</v>
      </c>
      <c r="AU44" s="58">
        <v>-0.73054584900000008</v>
      </c>
      <c r="AV44" s="58">
        <v>-0.39467732999999999</v>
      </c>
      <c r="AW44" s="58">
        <v>0.35591192600000005</v>
      </c>
      <c r="AX44" s="58">
        <v>0.716324395</v>
      </c>
      <c r="AY44" s="58">
        <v>0.25646751100000004</v>
      </c>
      <c r="AZ44" s="58">
        <v>7.5493198000000011E-2</v>
      </c>
      <c r="BA44" s="58">
        <v>0.15311634700000004</v>
      </c>
      <c r="BB4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1.7609890042556162</v>
      </c>
      <c r="BC44" s="121">
        <v>-0.22467999999999999</v>
      </c>
      <c r="BD44" s="122">
        <v>0.25988</v>
      </c>
      <c r="BE44" s="122">
        <v>0.61638999999999999</v>
      </c>
      <c r="BF44" s="98">
        <v>4</v>
      </c>
      <c r="BG44" s="98">
        <v>5</v>
      </c>
      <c r="BH44" s="98">
        <v>2</v>
      </c>
      <c r="BI44" s="98">
        <v>1</v>
      </c>
      <c r="BJ44">
        <v>-0.49225431183724178</v>
      </c>
      <c r="BK44">
        <v>0.32190144326460862</v>
      </c>
      <c r="BL44">
        <v>1</v>
      </c>
      <c r="BM44">
        <v>4</v>
      </c>
      <c r="BN44" s="8">
        <v>5</v>
      </c>
      <c r="BO44" s="8">
        <v>1</v>
      </c>
    </row>
    <row r="45" spans="1:67" ht="17" thickBot="1" x14ac:dyDescent="0.25">
      <c r="A45" s="60" t="s">
        <v>44</v>
      </c>
      <c r="B45">
        <v>4</v>
      </c>
      <c r="D45" s="73">
        <v>4</v>
      </c>
      <c r="E45" s="75">
        <v>4</v>
      </c>
      <c r="F45" s="61">
        <v>5</v>
      </c>
      <c r="G45" s="62">
        <v>7</v>
      </c>
      <c r="H45" s="63">
        <v>5</v>
      </c>
      <c r="I45" s="64">
        <v>4</v>
      </c>
      <c r="J45" s="76">
        <v>110.60048260858213</v>
      </c>
      <c r="K45" s="76">
        <v>216.50319835141718</v>
      </c>
      <c r="L45" s="76">
        <v>60.836508918570019</v>
      </c>
      <c r="M45" s="76">
        <v>76.726177589664417</v>
      </c>
      <c r="N45" s="76">
        <v>108.82971823845747</v>
      </c>
      <c r="O45" s="77">
        <v>78.190490753284365</v>
      </c>
      <c r="P45" s="77">
        <v>200.58012401604506</v>
      </c>
      <c r="Q4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5" s="81">
        <v>6.6954925490137269E-12</v>
      </c>
      <c r="S45" s="81">
        <v>0</v>
      </c>
      <c r="T45" s="81">
        <v>0.99969818113912323</v>
      </c>
      <c r="U45" s="81">
        <v>2.5312972930959839E-4</v>
      </c>
      <c r="V45" s="81">
        <v>4.3278067576156797E-11</v>
      </c>
      <c r="W45" s="81">
        <v>4.8689081593525421E-5</v>
      </c>
      <c r="X45" s="81">
        <v>1.2908042854237454E-31</v>
      </c>
      <c r="Y4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5" s="73">
        <v>4</v>
      </c>
      <c r="AA45" s="75">
        <v>4</v>
      </c>
      <c r="AB45" s="77">
        <v>84.499331146713388</v>
      </c>
      <c r="AC45" s="76">
        <v>201.31390610661018</v>
      </c>
      <c r="AD45" s="77">
        <v>49.280796216257549</v>
      </c>
      <c r="AE45" s="76">
        <v>66.821812447484973</v>
      </c>
      <c r="AF45" s="76">
        <v>96.597171775267569</v>
      </c>
      <c r="AG45" s="77">
        <v>44.156741979816616</v>
      </c>
      <c r="AH45" s="77">
        <v>150.72345026565446</v>
      </c>
      <c r="AI4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45" s="81">
        <v>2.0511101380639571E-9</v>
      </c>
      <c r="AK45" s="81">
        <v>0</v>
      </c>
      <c r="AL45" s="81">
        <v>0.21260499171129618</v>
      </c>
      <c r="AM45" s="81">
        <v>2.3575566825652384E-5</v>
      </c>
      <c r="AN45" s="81">
        <v>1.2910557597479069E-11</v>
      </c>
      <c r="AO45" s="81">
        <v>0.78737143065785742</v>
      </c>
      <c r="AP45" s="81">
        <v>5.6952523383471657E-24</v>
      </c>
      <c r="AQ4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45" s="63">
        <v>0.45631415900000005</v>
      </c>
      <c r="AS45" s="63">
        <v>0.32461954600000004</v>
      </c>
      <c r="AT45" s="63">
        <v>-0.75633590900000003</v>
      </c>
      <c r="AU45" s="63">
        <v>0.16264810600000001</v>
      </c>
      <c r="AV45" s="63">
        <v>-6.0297621900000001E-2</v>
      </c>
      <c r="AW45" s="63">
        <v>1.7699285599999999</v>
      </c>
      <c r="AX45" s="63">
        <v>-0.47147390200000006</v>
      </c>
      <c r="AY45" s="63">
        <v>0.99542057399999995</v>
      </c>
      <c r="AZ45" s="63">
        <v>-0.26460515699999998</v>
      </c>
      <c r="BA45" s="63">
        <v>-0.11709710200000001</v>
      </c>
      <c r="BB4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5.3452591674807826</v>
      </c>
      <c r="BC45" s="121">
        <v>0.10543</v>
      </c>
      <c r="BD45" s="122">
        <v>1.9740000000000001E-2</v>
      </c>
      <c r="BE45" s="122">
        <v>0.90785000000000005</v>
      </c>
      <c r="BF45" s="98">
        <v>5</v>
      </c>
      <c r="BG45" s="98">
        <v>5</v>
      </c>
      <c r="BH45" s="98">
        <v>4</v>
      </c>
      <c r="BI45" s="98">
        <v>1</v>
      </c>
      <c r="BJ45">
        <v>0.1141397896659845</v>
      </c>
      <c r="BK45">
        <v>5.3589619902829823E-2</v>
      </c>
      <c r="BL45">
        <v>1</v>
      </c>
      <c r="BM45">
        <v>1</v>
      </c>
      <c r="BN45" s="8">
        <v>4</v>
      </c>
      <c r="BO45" s="8">
        <v>3</v>
      </c>
    </row>
    <row r="46" spans="1:67" ht="17" thickBot="1" x14ac:dyDescent="0.25">
      <c r="A46" s="55" t="s">
        <v>45</v>
      </c>
      <c r="B46">
        <v>5</v>
      </c>
      <c r="D46" s="73">
        <v>5</v>
      </c>
      <c r="E46" s="75">
        <v>5</v>
      </c>
      <c r="F46" s="56">
        <v>4</v>
      </c>
      <c r="G46" s="57">
        <v>7</v>
      </c>
      <c r="H46" s="58">
        <v>5</v>
      </c>
      <c r="I46" s="59">
        <v>5</v>
      </c>
      <c r="J46" s="76">
        <v>181.62127804956958</v>
      </c>
      <c r="K46" s="76">
        <v>102.74451417080395</v>
      </c>
      <c r="L46" s="76">
        <v>108.17624454753803</v>
      </c>
      <c r="M46" s="76">
        <v>68.797570258972115</v>
      </c>
      <c r="N46" s="76">
        <v>30.14476961509045</v>
      </c>
      <c r="O46" s="77">
        <v>305.95688558767802</v>
      </c>
      <c r="P46" s="77">
        <v>650.3841981314248</v>
      </c>
      <c r="Q4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46" s="81">
        <v>0</v>
      </c>
      <c r="S46" s="81">
        <v>4.2964106407086198E-17</v>
      </c>
      <c r="T46" s="81">
        <v>9.946918577649471E-18</v>
      </c>
      <c r="U46" s="81">
        <v>2.5265680584685954E-9</v>
      </c>
      <c r="V46" s="81">
        <v>0.99999999747343193</v>
      </c>
      <c r="W46" s="81">
        <v>0</v>
      </c>
      <c r="X46" s="81">
        <v>0</v>
      </c>
      <c r="Y4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46" s="73">
        <v>5</v>
      </c>
      <c r="AA46" s="75">
        <v>5</v>
      </c>
      <c r="AB46" s="77">
        <v>134.27003234417475</v>
      </c>
      <c r="AC46" s="76">
        <v>93.66302340419</v>
      </c>
      <c r="AD46" s="77">
        <v>76.389611203035514</v>
      </c>
      <c r="AE46" s="76">
        <v>44.926855889831032</v>
      </c>
      <c r="AF46" s="76">
        <v>23.695052693272334</v>
      </c>
      <c r="AG46" s="77">
        <v>266.28428568913648</v>
      </c>
      <c r="AH46" s="77">
        <v>542.73719075382644</v>
      </c>
      <c r="AI4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46" s="81">
        <v>3.6557194715290033E-25</v>
      </c>
      <c r="AK46" s="81">
        <v>1.6017014085538562E-16</v>
      </c>
      <c r="AL46" s="81">
        <v>3.1588092649592527E-12</v>
      </c>
      <c r="AM46" s="81">
        <v>1.532660188174639E-5</v>
      </c>
      <c r="AN46" s="81">
        <v>0.99998467339495922</v>
      </c>
      <c r="AO46" s="81">
        <v>0</v>
      </c>
      <c r="AP46" s="81">
        <v>0</v>
      </c>
      <c r="AQ4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46" s="58">
        <v>1.5918809599999999</v>
      </c>
      <c r="AS46" s="58">
        <v>-0.48128888200000008</v>
      </c>
      <c r="AT46" s="58">
        <v>1.3607971399999998</v>
      </c>
      <c r="AU46" s="58">
        <v>-0.20627983200000002</v>
      </c>
      <c r="AV46" s="58">
        <v>0.38554198900000008</v>
      </c>
      <c r="AW46" s="58">
        <v>0.89547090399999996</v>
      </c>
      <c r="AX46" s="58">
        <v>-0.26490028500000007</v>
      </c>
      <c r="AY46" s="58">
        <v>-2.7649349799999997E-2</v>
      </c>
      <c r="AZ46" s="58">
        <v>-0.58073182300000004</v>
      </c>
      <c r="BA46" s="58">
        <v>-0.44135324100000001</v>
      </c>
      <c r="BB4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6.2135337502751957</v>
      </c>
      <c r="BC46" s="121">
        <v>-0.74819000000000002</v>
      </c>
      <c r="BD46" s="122">
        <v>-1.21024</v>
      </c>
      <c r="BE46" s="122">
        <v>0.51173000000000002</v>
      </c>
      <c r="BF46" s="98">
        <v>1</v>
      </c>
      <c r="BG46" s="98">
        <v>4</v>
      </c>
      <c r="BH46" s="98">
        <v>4</v>
      </c>
      <c r="BI46" s="98">
        <v>3</v>
      </c>
      <c r="BJ46">
        <v>-0.2579298839733199</v>
      </c>
      <c r="BK46">
        <v>-0.1044750232935813</v>
      </c>
      <c r="BL46">
        <v>1</v>
      </c>
      <c r="BM46">
        <v>1</v>
      </c>
      <c r="BN46" s="8">
        <v>5</v>
      </c>
      <c r="BO46" s="8">
        <v>3</v>
      </c>
    </row>
    <row r="47" spans="1:67" ht="17" thickBot="1" x14ac:dyDescent="0.25">
      <c r="A47" s="60" t="s">
        <v>46</v>
      </c>
      <c r="B47">
        <v>2</v>
      </c>
      <c r="D47" s="73">
        <v>2</v>
      </c>
      <c r="E47" s="75">
        <v>2</v>
      </c>
      <c r="F47" s="61">
        <v>4</v>
      </c>
      <c r="G47" s="62">
        <v>7</v>
      </c>
      <c r="H47" s="63">
        <v>4</v>
      </c>
      <c r="I47" s="64">
        <v>3</v>
      </c>
      <c r="J47" s="76">
        <v>185.92916318580328</v>
      </c>
      <c r="K47" s="76">
        <v>82.108529866422273</v>
      </c>
      <c r="L47" s="76">
        <v>137.76672167244564</v>
      </c>
      <c r="M47" s="76">
        <v>156.8721032548865</v>
      </c>
      <c r="N47" s="76">
        <v>150.63548212634117</v>
      </c>
      <c r="O47" s="77">
        <v>381.53023257673232</v>
      </c>
      <c r="P47" s="77">
        <v>430.18033665190148</v>
      </c>
      <c r="Q4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2</v>
      </c>
      <c r="R47" s="81">
        <v>4.282793944021692E-23</v>
      </c>
      <c r="S47" s="81">
        <v>0.99999999999712341</v>
      </c>
      <c r="T47" s="81">
        <v>2.8710797582642498E-12</v>
      </c>
      <c r="U47" s="81">
        <v>1.4562512920030833E-16</v>
      </c>
      <c r="V47" s="81">
        <v>5.2677041689489367E-15</v>
      </c>
      <c r="W47" s="81">
        <v>0</v>
      </c>
      <c r="X47" s="81">
        <v>0</v>
      </c>
      <c r="Y4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2</v>
      </c>
      <c r="Z47" s="73">
        <v>2</v>
      </c>
      <c r="AA47" s="75">
        <v>2</v>
      </c>
      <c r="AB47" s="77">
        <v>109.35332001879442</v>
      </c>
      <c r="AC47" s="76">
        <v>17.191170623261126</v>
      </c>
      <c r="AD47" s="77">
        <v>79.629021716840924</v>
      </c>
      <c r="AE47" s="76">
        <v>110.97112250996236</v>
      </c>
      <c r="AF47" s="76">
        <v>96.473828412339586</v>
      </c>
      <c r="AG47" s="77">
        <v>295.55877150601066</v>
      </c>
      <c r="AH47" s="77">
        <v>338.66517782040734</v>
      </c>
      <c r="AI4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AJ47" s="81">
        <v>1.4565815266720756E-20</v>
      </c>
      <c r="AK47" s="81">
        <v>0.99999999999990319</v>
      </c>
      <c r="AL47" s="81">
        <v>9.6796788455161559E-14</v>
      </c>
      <c r="AM47" s="81">
        <v>1.0811406577870939E-20</v>
      </c>
      <c r="AN47" s="81">
        <v>2.432481786484397E-17</v>
      </c>
      <c r="AO47" s="81">
        <v>0</v>
      </c>
      <c r="AP47" s="81">
        <v>0</v>
      </c>
      <c r="AQ4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2</v>
      </c>
      <c r="AR47" s="63">
        <v>-5.0098535299999995E-3</v>
      </c>
      <c r="AS47" s="63">
        <v>-0.22651142300000002</v>
      </c>
      <c r="AT47" s="63">
        <v>0.12149974400000002</v>
      </c>
      <c r="AU47" s="63">
        <v>-1.5849052800000001</v>
      </c>
      <c r="AV47" s="63">
        <v>3.8407989800000002</v>
      </c>
      <c r="AW47" s="63">
        <v>-1.15113212</v>
      </c>
      <c r="AX47" s="63">
        <v>2.4205567299999999</v>
      </c>
      <c r="AY47" s="63">
        <v>-0.91613760300000002</v>
      </c>
      <c r="AZ47" s="63">
        <v>-0.67961504500000014</v>
      </c>
      <c r="BA47" s="63">
        <v>-0.521242435</v>
      </c>
      <c r="BB4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26.08683469448523</v>
      </c>
      <c r="BC47" s="121">
        <v>-0.65720000000000001</v>
      </c>
      <c r="BD47" s="122">
        <v>-0.52473999999999998</v>
      </c>
      <c r="BE47" s="122">
        <v>-1.77979</v>
      </c>
      <c r="BF47" s="98">
        <v>7</v>
      </c>
      <c r="BG47" s="98">
        <v>7</v>
      </c>
      <c r="BH47" s="98">
        <v>2</v>
      </c>
      <c r="BI47" s="98">
        <v>1</v>
      </c>
      <c r="BJ47">
        <v>7.5414870614229385E-2</v>
      </c>
      <c r="BK47">
        <v>1.2033100201905429</v>
      </c>
      <c r="BL47">
        <v>1</v>
      </c>
      <c r="BM47">
        <v>4</v>
      </c>
      <c r="BN47" s="8">
        <v>5</v>
      </c>
      <c r="BO47" s="8">
        <v>4</v>
      </c>
    </row>
    <row r="48" spans="1:67" ht="17" thickBot="1" x14ac:dyDescent="0.25">
      <c r="A48" s="55" t="s">
        <v>47</v>
      </c>
      <c r="B48">
        <v>1</v>
      </c>
      <c r="C48">
        <v>1</v>
      </c>
      <c r="D48" s="73">
        <v>1</v>
      </c>
      <c r="E48" s="75">
        <v>1</v>
      </c>
      <c r="F48" s="56">
        <v>5</v>
      </c>
      <c r="G48" s="57">
        <v>7</v>
      </c>
      <c r="H48" s="58">
        <v>5</v>
      </c>
      <c r="I48" s="59">
        <v>6</v>
      </c>
      <c r="J48" s="76">
        <v>4.3848790339494688</v>
      </c>
      <c r="K48" s="76">
        <v>88.720829533483624</v>
      </c>
      <c r="L48" s="76">
        <v>40.197866710173223</v>
      </c>
      <c r="M48" s="76">
        <v>54.736280845868897</v>
      </c>
      <c r="N48" s="76">
        <v>100.45767153481596</v>
      </c>
      <c r="O48" s="77">
        <v>209.76073456288364</v>
      </c>
      <c r="P48" s="77">
        <v>272.77113765064411</v>
      </c>
      <c r="Q4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48" s="81">
        <v>0.99999996096075927</v>
      </c>
      <c r="S48" s="81">
        <v>3.2403338673453823E-19</v>
      </c>
      <c r="T48" s="81">
        <v>3.9019823824611146E-8</v>
      </c>
      <c r="U48" s="81">
        <v>1.9416938325555916E-11</v>
      </c>
      <c r="V48" s="81">
        <v>3.664602666181669E-21</v>
      </c>
      <c r="W48" s="81">
        <v>0</v>
      </c>
      <c r="X48" s="81">
        <v>0</v>
      </c>
      <c r="Y4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48" s="73">
        <v>1</v>
      </c>
      <c r="AA48" s="75">
        <v>1</v>
      </c>
      <c r="AB48" s="77">
        <v>2.9685085754062084</v>
      </c>
      <c r="AC48" s="76">
        <v>60.615169691423475</v>
      </c>
      <c r="AD48" s="77">
        <v>32.093449864324633</v>
      </c>
      <c r="AE48" s="76">
        <v>44.609782799065357</v>
      </c>
      <c r="AF48" s="76">
        <v>72.53439795187947</v>
      </c>
      <c r="AG48" s="77">
        <v>203.10869446677211</v>
      </c>
      <c r="AH48" s="77">
        <v>247.44784951897765</v>
      </c>
      <c r="AI4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48" s="81">
        <v>0.99999889294471023</v>
      </c>
      <c r="AK48" s="81">
        <v>2.0234610488419007E-13</v>
      </c>
      <c r="AL48" s="81">
        <v>1.1055430551118607E-6</v>
      </c>
      <c r="AM48" s="81">
        <v>1.5120301859745295E-9</v>
      </c>
      <c r="AN48" s="81">
        <v>2.0889464597319498E-15</v>
      </c>
      <c r="AO48" s="81">
        <v>0</v>
      </c>
      <c r="AP48" s="81">
        <v>0</v>
      </c>
      <c r="AQ4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48" s="58">
        <v>-0.78571202799999995</v>
      </c>
      <c r="AS48" s="58">
        <v>-0.85504762900000009</v>
      </c>
      <c r="AT48" s="58">
        <v>-1.2985285200000001</v>
      </c>
      <c r="AU48" s="58">
        <v>-1.4489844600000001</v>
      </c>
      <c r="AV48" s="58">
        <v>0.32981203800000009</v>
      </c>
      <c r="AW48" s="58">
        <v>-0.10922512400000003</v>
      </c>
      <c r="AX48" s="58">
        <v>-0.31654368900000007</v>
      </c>
      <c r="AY48" s="58">
        <v>0.10693232100000001</v>
      </c>
      <c r="AZ48" s="58">
        <v>-0.39495122300000002</v>
      </c>
      <c r="BA48" s="58">
        <v>-0.521242435</v>
      </c>
      <c r="BB4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5.7942028041331639</v>
      </c>
      <c r="BC48" s="121">
        <v>-0.73416000000000003</v>
      </c>
      <c r="BD48" s="122">
        <v>0.90073999999999999</v>
      </c>
      <c r="BE48" s="122">
        <v>-0.69667000000000001</v>
      </c>
      <c r="BF48" s="98">
        <v>7</v>
      </c>
      <c r="BG48" s="98">
        <v>2</v>
      </c>
      <c r="BH48" s="98">
        <v>2</v>
      </c>
      <c r="BI48" s="98">
        <v>1</v>
      </c>
      <c r="BJ48">
        <v>-0.20929367679576119</v>
      </c>
      <c r="BK48">
        <v>0.66592284740080054</v>
      </c>
      <c r="BL48">
        <v>1</v>
      </c>
      <c r="BM48">
        <v>4</v>
      </c>
      <c r="BN48" s="8">
        <v>5</v>
      </c>
      <c r="BO48" s="8">
        <v>1</v>
      </c>
    </row>
    <row r="49" spans="1:67" ht="17" thickBot="1" x14ac:dyDescent="0.25">
      <c r="A49" s="60" t="s">
        <v>48</v>
      </c>
      <c r="B49">
        <v>3</v>
      </c>
      <c r="C49">
        <v>3</v>
      </c>
      <c r="D49" s="73">
        <v>3</v>
      </c>
      <c r="E49" s="75">
        <v>3</v>
      </c>
      <c r="F49" s="61">
        <v>5</v>
      </c>
      <c r="G49" s="62">
        <v>7</v>
      </c>
      <c r="H49" s="63">
        <v>5</v>
      </c>
      <c r="I49" s="64">
        <v>6</v>
      </c>
      <c r="J49" s="76">
        <v>31.07616052191857</v>
      </c>
      <c r="K49" s="76">
        <v>95.992072741680246</v>
      </c>
      <c r="L49" s="76">
        <v>8.0943588815319369</v>
      </c>
      <c r="M49" s="76">
        <v>32.061195562793891</v>
      </c>
      <c r="N49" s="76">
        <v>45.525650541325597</v>
      </c>
      <c r="O49" s="77">
        <v>117.36570237586587</v>
      </c>
      <c r="P49" s="77">
        <v>245.68578042590352</v>
      </c>
      <c r="Q4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49" s="81">
        <v>4.381113981202075E-6</v>
      </c>
      <c r="S49" s="81">
        <v>2.3398179087926719E-20</v>
      </c>
      <c r="T49" s="81">
        <v>0.99999114831424896</v>
      </c>
      <c r="U49" s="81">
        <v>4.462062615581896E-6</v>
      </c>
      <c r="V49" s="81">
        <v>8.5091541936817445E-9</v>
      </c>
      <c r="W49" s="81">
        <v>5.3451187297334925E-25</v>
      </c>
      <c r="X49" s="81">
        <v>0</v>
      </c>
      <c r="Y4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49" s="73">
        <v>3</v>
      </c>
      <c r="AA49" s="75">
        <v>3</v>
      </c>
      <c r="AB49" s="77">
        <v>19.461684641050773</v>
      </c>
      <c r="AC49" s="76">
        <v>77.899099257331187</v>
      </c>
      <c r="AD49" s="77">
        <v>3.8585451692466202</v>
      </c>
      <c r="AE49" s="76">
        <v>18.313203977177881</v>
      </c>
      <c r="AF49" s="76">
        <v>30.621016483713408</v>
      </c>
      <c r="AG49" s="77">
        <v>93.074662380134896</v>
      </c>
      <c r="AH49" s="77">
        <v>216.07252292254032</v>
      </c>
      <c r="AI4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49" s="81">
        <v>1.7520333527397809E-4</v>
      </c>
      <c r="AK49" s="81">
        <v>2.3874141197946699E-17</v>
      </c>
      <c r="AL49" s="81">
        <v>0.9993044955734337</v>
      </c>
      <c r="AM49" s="81">
        <v>5.1853792619110288E-4</v>
      </c>
      <c r="AN49" s="81">
        <v>1.7631651012871737E-6</v>
      </c>
      <c r="AO49" s="81">
        <v>1.209472772612736E-20</v>
      </c>
      <c r="AP49" s="81">
        <v>0</v>
      </c>
      <c r="AQ4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49" s="63">
        <v>-7.5982778500000014E-2</v>
      </c>
      <c r="AS49" s="63">
        <v>-0.12349363600000002</v>
      </c>
      <c r="AT49" s="63">
        <v>4.4043657400000005E-2</v>
      </c>
      <c r="AU49" s="63">
        <v>-0.59462502900000003</v>
      </c>
      <c r="AV49" s="63">
        <v>-0.39467732999999999</v>
      </c>
      <c r="AW49" s="63">
        <v>0.13264614200000002</v>
      </c>
      <c r="AX49" s="63">
        <v>-0.41983049800000005</v>
      </c>
      <c r="AY49" s="63">
        <v>-0.29805881800000006</v>
      </c>
      <c r="AZ49" s="63">
        <v>-0.216661777</v>
      </c>
      <c r="BA49" s="63">
        <v>0.57135977300000007</v>
      </c>
      <c r="BB4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1.1883990456298035</v>
      </c>
      <c r="BC49" s="121">
        <v>-0.29091</v>
      </c>
      <c r="BD49" s="122">
        <v>0.33456999999999998</v>
      </c>
      <c r="BE49" s="122">
        <v>-5.2519999999999997E-2</v>
      </c>
      <c r="BF49" s="98">
        <v>7</v>
      </c>
      <c r="BG49" s="98">
        <v>2</v>
      </c>
      <c r="BH49" s="98">
        <v>4</v>
      </c>
      <c r="BI49" s="98">
        <v>3</v>
      </c>
      <c r="BJ49">
        <v>-0.24836541953103769</v>
      </c>
      <c r="BK49">
        <v>0.3326214807004399</v>
      </c>
      <c r="BL49">
        <v>1</v>
      </c>
      <c r="BM49">
        <v>4</v>
      </c>
      <c r="BN49" s="8">
        <v>5</v>
      </c>
      <c r="BO49" s="8">
        <v>1</v>
      </c>
    </row>
    <row r="50" spans="1:67" ht="17" thickBot="1" x14ac:dyDescent="0.25">
      <c r="A50" s="55" t="s">
        <v>49</v>
      </c>
      <c r="B50">
        <v>1</v>
      </c>
      <c r="C50">
        <v>1</v>
      </c>
      <c r="D50" s="73">
        <v>1</v>
      </c>
      <c r="E50" s="75">
        <v>1</v>
      </c>
      <c r="F50" s="56">
        <v>5</v>
      </c>
      <c r="G50" s="57">
        <v>7</v>
      </c>
      <c r="H50" s="58">
        <v>5</v>
      </c>
      <c r="I50" s="59">
        <v>6</v>
      </c>
      <c r="J50" s="76">
        <v>4.7870489145320043</v>
      </c>
      <c r="K50" s="76">
        <v>109.03972959789292</v>
      </c>
      <c r="L50" s="76">
        <v>26.354112957983148</v>
      </c>
      <c r="M50" s="76">
        <v>44.651547884612988</v>
      </c>
      <c r="N50" s="76">
        <v>88.77588640611603</v>
      </c>
      <c r="O50" s="77">
        <v>148.07259308081476</v>
      </c>
      <c r="P50" s="77">
        <v>232.17969487676967</v>
      </c>
      <c r="Q5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0" s="81">
        <v>0.99995160947787387</v>
      </c>
      <c r="S50" s="81">
        <v>1.5335775860356596E-23</v>
      </c>
      <c r="T50" s="81">
        <v>4.8386846242314667E-5</v>
      </c>
      <c r="U50" s="81">
        <v>3.6758837648263513E-9</v>
      </c>
      <c r="V50" s="81">
        <v>1.5417124658286577E-18</v>
      </c>
      <c r="W50" s="81">
        <v>5.1265729390224641E-32</v>
      </c>
      <c r="X50" s="81">
        <v>0</v>
      </c>
      <c r="Y5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0" s="73">
        <v>1</v>
      </c>
      <c r="AA50" s="75">
        <v>1</v>
      </c>
      <c r="AB50" s="77">
        <v>3.5335416167085176</v>
      </c>
      <c r="AC50" s="76">
        <v>75.958163384568579</v>
      </c>
      <c r="AD50" s="77">
        <v>17.02524015556406</v>
      </c>
      <c r="AE50" s="76">
        <v>32.554446326472629</v>
      </c>
      <c r="AF50" s="76">
        <v>59.518992861146046</v>
      </c>
      <c r="AG50" s="77">
        <v>139.81854716503173</v>
      </c>
      <c r="AH50" s="77">
        <v>210.33644760559841</v>
      </c>
      <c r="AI5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0" s="81">
        <v>0.9972632624158666</v>
      </c>
      <c r="AK50" s="81">
        <v>1.2471301186081328E-16</v>
      </c>
      <c r="AL50" s="81">
        <v>2.7359080196455977E-3</v>
      </c>
      <c r="AM50" s="81">
        <v>8.2956263534060915E-7</v>
      </c>
      <c r="AN50" s="81">
        <v>1.8522187733840611E-12</v>
      </c>
      <c r="AO50" s="81">
        <v>1.6935796386743158E-30</v>
      </c>
      <c r="AP50" s="81">
        <v>0</v>
      </c>
      <c r="AQ5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0" s="58">
        <v>-0.46633386600000004</v>
      </c>
      <c r="AS50" s="58">
        <v>-0.499451798</v>
      </c>
      <c r="AT50" s="58">
        <v>-1.1952537400000001</v>
      </c>
      <c r="AU50" s="58">
        <v>-1.5072362399999999</v>
      </c>
      <c r="AV50" s="58">
        <v>6.9738931400000009E-2</v>
      </c>
      <c r="AW50" s="58">
        <v>0.20706807000000002</v>
      </c>
      <c r="AX50" s="58">
        <v>-0.62640411500000004</v>
      </c>
      <c r="AY50" s="58">
        <v>-0.26690565399999999</v>
      </c>
      <c r="AZ50" s="58">
        <v>-0.251121082</v>
      </c>
      <c r="BA50" s="58">
        <v>-0.37321245800000002</v>
      </c>
      <c r="BB5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4.8810227452666881</v>
      </c>
      <c r="BC50" s="121">
        <v>-0.72141</v>
      </c>
      <c r="BD50" s="122">
        <v>0.96967999999999999</v>
      </c>
      <c r="BE50" s="122">
        <v>-0.44853999999999999</v>
      </c>
      <c r="BF50" s="98">
        <v>2</v>
      </c>
      <c r="BG50" s="98">
        <v>2</v>
      </c>
      <c r="BH50" s="98">
        <v>2</v>
      </c>
      <c r="BI50" s="98">
        <v>1</v>
      </c>
      <c r="BJ50">
        <v>-0.58593017243275991</v>
      </c>
      <c r="BK50">
        <v>1.251905048428785</v>
      </c>
      <c r="BL50">
        <v>5</v>
      </c>
      <c r="BM50">
        <v>4</v>
      </c>
      <c r="BN50" s="8">
        <v>1</v>
      </c>
      <c r="BO50" s="8">
        <v>1</v>
      </c>
    </row>
    <row r="51" spans="1:67" ht="17" thickBot="1" x14ac:dyDescent="0.25">
      <c r="A51" s="60" t="s">
        <v>50</v>
      </c>
      <c r="B51">
        <v>1</v>
      </c>
      <c r="D51" s="73">
        <v>1</v>
      </c>
      <c r="E51" s="75">
        <v>1</v>
      </c>
      <c r="F51" s="61">
        <v>2</v>
      </c>
      <c r="G51" s="62">
        <v>7</v>
      </c>
      <c r="H51" s="63">
        <v>5</v>
      </c>
      <c r="I51" s="64">
        <v>1</v>
      </c>
      <c r="J51" s="76">
        <v>86.288217348201186</v>
      </c>
      <c r="K51" s="76">
        <v>123.86644786399081</v>
      </c>
      <c r="L51" s="76">
        <v>85.835600259776882</v>
      </c>
      <c r="M51" s="76">
        <v>76.889635904264168</v>
      </c>
      <c r="N51" s="76">
        <v>92.979178809058141</v>
      </c>
      <c r="O51" s="77">
        <v>279.27527675647195</v>
      </c>
      <c r="P51" s="77">
        <v>447.21363747974289</v>
      </c>
      <c r="Q5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1" s="81">
        <v>5.3437284892308536E-3</v>
      </c>
      <c r="S51" s="81">
        <v>2.4645864046020814E-11</v>
      </c>
      <c r="T51" s="81">
        <v>1.5635282088859656E-2</v>
      </c>
      <c r="U51" s="81">
        <v>0.97851877484172511</v>
      </c>
      <c r="V51" s="81">
        <v>5.022145555386373E-4</v>
      </c>
      <c r="W51" s="81">
        <v>0</v>
      </c>
      <c r="X51" s="81">
        <v>0</v>
      </c>
      <c r="Y5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1" s="73">
        <v>1</v>
      </c>
      <c r="AA51" s="75">
        <v>1</v>
      </c>
      <c r="AB51" s="77">
        <v>56.827674116428511</v>
      </c>
      <c r="AC51" s="76">
        <v>24.776700582253714</v>
      </c>
      <c r="AD51" s="77">
        <v>32.018674002888858</v>
      </c>
      <c r="AE51" s="76">
        <v>27.969250031196932</v>
      </c>
      <c r="AF51" s="76">
        <v>10.679811823100266</v>
      </c>
      <c r="AG51" s="77">
        <v>241.87451071887156</v>
      </c>
      <c r="AH51" s="77">
        <v>408.9128423287533</v>
      </c>
      <c r="AI5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1" s="81">
        <v>3.572723252357701E-11</v>
      </c>
      <c r="AK51" s="81">
        <v>2.1711438072581166E-4</v>
      </c>
      <c r="AL51" s="81">
        <v>2.0332092986257658E-5</v>
      </c>
      <c r="AM51" s="81">
        <v>1.0999559529230798E-4</v>
      </c>
      <c r="AN51" s="81">
        <v>0.99965255789526852</v>
      </c>
      <c r="AO51" s="81">
        <v>0</v>
      </c>
      <c r="AP51" s="81">
        <v>0</v>
      </c>
      <c r="AQ5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1" s="63">
        <v>-2.66649454</v>
      </c>
      <c r="AS51" s="63">
        <v>-0.34762117600000003</v>
      </c>
      <c r="AT51" s="63">
        <v>-1.7374463499999999</v>
      </c>
      <c r="AU51" s="63">
        <v>-1.7208261</v>
      </c>
      <c r="AV51" s="63">
        <v>-0.50613723300000002</v>
      </c>
      <c r="AW51" s="63">
        <v>-0.92786633200000002</v>
      </c>
      <c r="AX51" s="63">
        <v>-0.21325688100000004</v>
      </c>
      <c r="AY51" s="63">
        <v>-1.4968325899999999</v>
      </c>
      <c r="AZ51" s="63">
        <v>-0.81295757200000007</v>
      </c>
      <c r="BA51" s="63">
        <v>-0.50479466000000006</v>
      </c>
      <c r="BB5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17.529810692027272</v>
      </c>
      <c r="BC51" s="121">
        <v>-0.80281000000000002</v>
      </c>
      <c r="BD51" s="122">
        <v>2.2498200000000002</v>
      </c>
      <c r="BE51" s="122">
        <v>-1.17577</v>
      </c>
      <c r="BF51" s="98">
        <v>2</v>
      </c>
      <c r="BG51" s="98">
        <v>3</v>
      </c>
      <c r="BH51" s="98">
        <v>5</v>
      </c>
      <c r="BI51" s="98">
        <v>6</v>
      </c>
      <c r="BJ51">
        <v>0.59101856154681465</v>
      </c>
      <c r="BK51">
        <v>0.39333207290448929</v>
      </c>
      <c r="BL51">
        <v>3</v>
      </c>
      <c r="BM51">
        <v>6</v>
      </c>
      <c r="BN51" s="8">
        <v>6</v>
      </c>
      <c r="BO51" s="8">
        <v>4</v>
      </c>
    </row>
    <row r="52" spans="1:67" ht="17" thickBot="1" x14ac:dyDescent="0.25">
      <c r="A52" s="55" t="s">
        <v>104</v>
      </c>
      <c r="B52">
        <v>1</v>
      </c>
      <c r="D52" s="73">
        <v>1</v>
      </c>
      <c r="E52" s="75">
        <v>1</v>
      </c>
      <c r="F52" s="56">
        <v>2</v>
      </c>
      <c r="G52" s="57">
        <v>7</v>
      </c>
      <c r="H52" s="58">
        <v>5</v>
      </c>
      <c r="I52" s="59">
        <v>1</v>
      </c>
      <c r="J52" s="76">
        <v>123.28953284537408</v>
      </c>
      <c r="K52" s="76">
        <v>348.63597845518836</v>
      </c>
      <c r="L52" s="76">
        <v>216.97234575305947</v>
      </c>
      <c r="M52" s="76">
        <v>284.28294483822032</v>
      </c>
      <c r="N52" s="76">
        <v>376.47534735771109</v>
      </c>
      <c r="O52" s="77">
        <v>282.06090671826911</v>
      </c>
      <c r="P52" s="77">
        <v>170.16989261880886</v>
      </c>
      <c r="Q5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2" s="81">
        <v>0.99999999995594768</v>
      </c>
      <c r="S52" s="81">
        <v>0</v>
      </c>
      <c r="T52" s="81">
        <v>1.0592840616389947E-20</v>
      </c>
      <c r="U52" s="81">
        <v>0</v>
      </c>
      <c r="V52" s="81">
        <v>0</v>
      </c>
      <c r="W52" s="81">
        <v>0</v>
      </c>
      <c r="X52" s="81">
        <v>4.4052236416980542E-11</v>
      </c>
      <c r="Y5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2" s="73">
        <v>1</v>
      </c>
      <c r="AA52" s="75">
        <v>1</v>
      </c>
      <c r="AB52" s="77">
        <v>107.00948463911227</v>
      </c>
      <c r="AC52" s="76">
        <v>271.39543745990403</v>
      </c>
      <c r="AD52" s="77">
        <v>187.23066906637425</v>
      </c>
      <c r="AE52" s="76">
        <v>247.28676330711318</v>
      </c>
      <c r="AF52" s="76">
        <v>307.90602228372262</v>
      </c>
      <c r="AG52" s="77">
        <v>247.27838710340413</v>
      </c>
      <c r="AH52" s="77">
        <v>160.6663852101035</v>
      </c>
      <c r="AI5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2" s="81">
        <v>0.99999999999851252</v>
      </c>
      <c r="AK52" s="81">
        <v>0</v>
      </c>
      <c r="AL52" s="81">
        <v>8.874990994418457E-18</v>
      </c>
      <c r="AM52" s="81">
        <v>5.7679929203427604E-31</v>
      </c>
      <c r="AN52" s="81">
        <v>0</v>
      </c>
      <c r="AO52" s="81">
        <v>2.3168802074997898E-31</v>
      </c>
      <c r="AP52" s="81">
        <v>1.4875131850883182E-12</v>
      </c>
      <c r="AQ5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2" s="58">
        <v>-3.3052508700000001</v>
      </c>
      <c r="AS52" s="58">
        <v>-1.1134434799999999</v>
      </c>
      <c r="AT52" s="58">
        <v>-2.8218315700000001</v>
      </c>
      <c r="AU52" s="58">
        <v>-1.6043225400000001</v>
      </c>
      <c r="AV52" s="58">
        <v>0.96141815399999986</v>
      </c>
      <c r="AW52" s="58">
        <v>-1.28137049</v>
      </c>
      <c r="AX52" s="58">
        <v>-0.88462113600000014</v>
      </c>
      <c r="AY52" s="58">
        <v>-1.4120959800000001</v>
      </c>
      <c r="AZ52" s="58">
        <v>-0.70658319599999997</v>
      </c>
      <c r="BA52" s="58">
        <v>-0.51654306999999999</v>
      </c>
      <c r="BB5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28.809905286883588</v>
      </c>
      <c r="BC52" s="121">
        <v>-0.77056999999999998</v>
      </c>
      <c r="BD52" s="122">
        <v>2.6364800000000002</v>
      </c>
      <c r="BE52" s="122">
        <v>-2.5803400000000001</v>
      </c>
      <c r="BF52" s="98">
        <v>7</v>
      </c>
      <c r="BG52" s="98">
        <v>3</v>
      </c>
      <c r="BH52" s="98">
        <v>5</v>
      </c>
      <c r="BI52" s="98">
        <v>6</v>
      </c>
      <c r="BJ52">
        <v>0.46494569838477873</v>
      </c>
      <c r="BK52">
        <v>0.35819596801792769</v>
      </c>
      <c r="BL52">
        <v>3</v>
      </c>
      <c r="BM52">
        <v>6</v>
      </c>
      <c r="BN52" s="8">
        <v>6</v>
      </c>
      <c r="BO52" s="8">
        <v>4</v>
      </c>
    </row>
    <row r="53" spans="1:67" ht="17" thickBot="1" x14ac:dyDescent="0.25">
      <c r="A53" s="60" t="s">
        <v>52</v>
      </c>
      <c r="B53">
        <v>1</v>
      </c>
      <c r="D53" s="73">
        <v>1</v>
      </c>
      <c r="E53" s="75">
        <v>1</v>
      </c>
      <c r="F53" s="61">
        <v>5</v>
      </c>
      <c r="G53" s="62">
        <v>7</v>
      </c>
      <c r="H53" s="63">
        <v>5</v>
      </c>
      <c r="I53" s="64">
        <v>6</v>
      </c>
      <c r="J53" s="76">
        <v>9.3708758366124911</v>
      </c>
      <c r="K53" s="76">
        <v>112.31899782515197</v>
      </c>
      <c r="L53" s="76">
        <v>38.646377910330813</v>
      </c>
      <c r="M53" s="76">
        <v>38.166681339357233</v>
      </c>
      <c r="N53" s="76">
        <v>77.386724247511424</v>
      </c>
      <c r="O53" s="77">
        <v>190.96633049355793</v>
      </c>
      <c r="P53" s="77">
        <v>289.71430480463647</v>
      </c>
      <c r="Q5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3" s="81">
        <v>0.99999804369556256</v>
      </c>
      <c r="S53" s="81">
        <v>2.9444707223234091E-23</v>
      </c>
      <c r="T53" s="81">
        <v>1.0253719503805459E-6</v>
      </c>
      <c r="U53" s="81">
        <v>9.3093248237776858E-7</v>
      </c>
      <c r="V53" s="81">
        <v>4.5343397638541901E-15</v>
      </c>
      <c r="W53" s="81">
        <v>0</v>
      </c>
      <c r="X53" s="81">
        <v>0</v>
      </c>
      <c r="Y5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3" s="73">
        <v>1</v>
      </c>
      <c r="AA53" s="75">
        <v>1</v>
      </c>
      <c r="AB53" s="77">
        <v>5.39477626602344</v>
      </c>
      <c r="AC53" s="76">
        <v>95.975868428598289</v>
      </c>
      <c r="AD53" s="77">
        <v>35.336668174696314</v>
      </c>
      <c r="AE53" s="76">
        <v>36.995417535283806</v>
      </c>
      <c r="AF53" s="76">
        <v>68.579937762747463</v>
      </c>
      <c r="AG53" s="77">
        <v>181.84168004869849</v>
      </c>
      <c r="AH53" s="77">
        <v>259.36539448714848</v>
      </c>
      <c r="AI5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3" s="81">
        <v>0.99999903617545005</v>
      </c>
      <c r="AK53" s="81">
        <v>1.4271646398692452E-20</v>
      </c>
      <c r="AL53" s="81">
        <v>7.3481353942549835E-7</v>
      </c>
      <c r="AM53" s="81">
        <v>2.2901095990524044E-7</v>
      </c>
      <c r="AN53" s="81">
        <v>5.075570044915961E-14</v>
      </c>
      <c r="AO53" s="81">
        <v>0</v>
      </c>
      <c r="AP53" s="81">
        <v>0</v>
      </c>
      <c r="AQ5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3" s="63">
        <v>-1.0341172700000001</v>
      </c>
      <c r="AS53" s="63">
        <v>-0.97906628699999987</v>
      </c>
      <c r="AT53" s="63">
        <v>-0.3174180820000001</v>
      </c>
      <c r="AU53" s="63">
        <v>-0.82763214799999996</v>
      </c>
      <c r="AV53" s="63">
        <v>-1.3420865000000002</v>
      </c>
      <c r="AW53" s="63">
        <v>-0.20225253400000001</v>
      </c>
      <c r="AX53" s="63">
        <v>0.40646397000000006</v>
      </c>
      <c r="AY53" s="63">
        <v>-0.99962808400000003</v>
      </c>
      <c r="AZ53" s="63">
        <v>-0.68261150600000009</v>
      </c>
      <c r="BA53" s="63">
        <v>-0.521242435</v>
      </c>
      <c r="BB5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6.5579222049267543</v>
      </c>
      <c r="BC53" s="121">
        <v>-0.95720000000000005</v>
      </c>
      <c r="BD53" s="122">
        <v>0.96804999999999997</v>
      </c>
      <c r="BE53" s="122">
        <v>0.26867000000000002</v>
      </c>
      <c r="BF53" s="98">
        <v>5</v>
      </c>
      <c r="BG53" s="98">
        <v>5</v>
      </c>
      <c r="BH53" s="98">
        <v>5</v>
      </c>
      <c r="BI53" s="98">
        <v>6</v>
      </c>
      <c r="BJ53">
        <v>0.54037999229301659</v>
      </c>
      <c r="BK53">
        <v>0.48218984505628842</v>
      </c>
      <c r="BL53">
        <v>3</v>
      </c>
      <c r="BM53">
        <v>6</v>
      </c>
      <c r="BN53" s="8">
        <v>6</v>
      </c>
      <c r="BO53" s="8">
        <v>4</v>
      </c>
    </row>
    <row r="54" spans="1:67" ht="17" thickBot="1" x14ac:dyDescent="0.25">
      <c r="A54" s="55" t="s">
        <v>53</v>
      </c>
      <c r="B54">
        <v>3</v>
      </c>
      <c r="D54" s="73">
        <v>3</v>
      </c>
      <c r="E54" s="75">
        <v>3</v>
      </c>
      <c r="F54" s="56">
        <v>4</v>
      </c>
      <c r="G54" s="57">
        <v>7</v>
      </c>
      <c r="H54" s="58">
        <v>5</v>
      </c>
      <c r="I54" s="59">
        <v>5</v>
      </c>
      <c r="J54" s="76">
        <v>70.298032148810009</v>
      </c>
      <c r="K54" s="76">
        <v>42.72197339378323</v>
      </c>
      <c r="L54" s="76">
        <v>22.73195035355447</v>
      </c>
      <c r="M54" s="76">
        <v>20.725732185444322</v>
      </c>
      <c r="N54" s="76">
        <v>17.518102593511077</v>
      </c>
      <c r="O54" s="77">
        <v>182.77786676901607</v>
      </c>
      <c r="P54" s="77">
        <v>376.89194456090831</v>
      </c>
      <c r="Q5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54" s="81">
        <v>1.08987882044191E-12</v>
      </c>
      <c r="S54" s="81">
        <v>7.0689031087118234E-7</v>
      </c>
      <c r="T54" s="81">
        <v>5.4224857958335169E-2</v>
      </c>
      <c r="U54" s="81">
        <v>0.10561245238754401</v>
      </c>
      <c r="V54" s="81">
        <v>0.84016198276272003</v>
      </c>
      <c r="W54" s="81">
        <v>0</v>
      </c>
      <c r="X54" s="81">
        <v>0</v>
      </c>
      <c r="Y5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54" s="73">
        <v>3</v>
      </c>
      <c r="AA54" s="75">
        <v>3</v>
      </c>
      <c r="AB54" s="77">
        <v>50.492293921476708</v>
      </c>
      <c r="AC54" s="76">
        <v>35.858695161290775</v>
      </c>
      <c r="AD54" s="77">
        <v>12.199569900842608</v>
      </c>
      <c r="AE54" s="76">
        <v>13.193607540999379</v>
      </c>
      <c r="AF54" s="76">
        <v>6.608632645556952</v>
      </c>
      <c r="AG54" s="77">
        <v>163.10833375128843</v>
      </c>
      <c r="AH54" s="77">
        <v>317.83945135399603</v>
      </c>
      <c r="AI5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4" s="81">
        <v>1.029745995832038E-10</v>
      </c>
      <c r="AK54" s="81">
        <v>1.0334380525271611E-7</v>
      </c>
      <c r="AL54" s="81">
        <v>4.9643942826012852E-2</v>
      </c>
      <c r="AM54" s="81">
        <v>2.1571765975536207E-2</v>
      </c>
      <c r="AN54" s="81">
        <v>0.92878418775167115</v>
      </c>
      <c r="AO54" s="81">
        <v>0</v>
      </c>
      <c r="AP54" s="81">
        <v>0</v>
      </c>
      <c r="AQ5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4" s="58">
        <v>0.66923293400000006</v>
      </c>
      <c r="AS54" s="58">
        <v>-0.10313130500000001</v>
      </c>
      <c r="AT54" s="58">
        <v>0.22477452699999997</v>
      </c>
      <c r="AU54" s="58">
        <v>-0.63345954900000001</v>
      </c>
      <c r="AV54" s="58">
        <v>-0.35752402900000008</v>
      </c>
      <c r="AW54" s="58">
        <v>-0.38830735400000005</v>
      </c>
      <c r="AX54" s="58">
        <v>-6.6832640699999992E-3</v>
      </c>
      <c r="AY54" s="58">
        <v>1.2832758100000001</v>
      </c>
      <c r="AZ54" s="58">
        <v>-0.11028740099999999</v>
      </c>
      <c r="BA54" s="58">
        <v>-0.24867930300000002</v>
      </c>
      <c r="BB5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2.9097555841277609</v>
      </c>
      <c r="BC54" s="121">
        <v>-0.15179999999999999</v>
      </c>
      <c r="BD54" s="122">
        <v>-0.57774999999999999</v>
      </c>
      <c r="BE54" s="122">
        <v>0.18886</v>
      </c>
      <c r="BF54" s="98">
        <v>4</v>
      </c>
      <c r="BG54" s="98">
        <v>4</v>
      </c>
      <c r="BH54" s="98">
        <v>1</v>
      </c>
      <c r="BI54" s="98">
        <v>4</v>
      </c>
      <c r="BJ54">
        <v>0.80361652530830185</v>
      </c>
      <c r="BK54">
        <v>-5.31927073848368E-2</v>
      </c>
      <c r="BL54">
        <v>3</v>
      </c>
      <c r="BM54">
        <v>6</v>
      </c>
      <c r="BN54" s="8">
        <v>6</v>
      </c>
      <c r="BO54" s="8">
        <v>5</v>
      </c>
    </row>
    <row r="55" spans="1:67" ht="17" thickBot="1" x14ac:dyDescent="0.25">
      <c r="A55" s="60" t="s">
        <v>54</v>
      </c>
      <c r="B55">
        <v>4</v>
      </c>
      <c r="D55" s="73">
        <v>3</v>
      </c>
      <c r="E55" s="75">
        <v>4</v>
      </c>
      <c r="F55" s="61">
        <v>5</v>
      </c>
      <c r="G55" s="62">
        <v>7</v>
      </c>
      <c r="H55" s="63">
        <v>5</v>
      </c>
      <c r="I55" s="64">
        <v>6</v>
      </c>
      <c r="J55" s="76">
        <v>47.574906279898244</v>
      </c>
      <c r="K55" s="76">
        <v>110.39294271047402</v>
      </c>
      <c r="L55" s="76">
        <v>21.226618411510206</v>
      </c>
      <c r="M55" s="76">
        <v>7.7330809462335717</v>
      </c>
      <c r="N55" s="76">
        <v>29.164195234640861</v>
      </c>
      <c r="O55" s="77">
        <v>129.21059424848403</v>
      </c>
      <c r="P55" s="77">
        <v>325.23320592131671</v>
      </c>
      <c r="Q5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55" s="81">
        <v>1.3362255728578087E-9</v>
      </c>
      <c r="S55" s="81">
        <v>2.037160408042346E-23</v>
      </c>
      <c r="T55" s="81">
        <v>1.6417785557802027E-3</v>
      </c>
      <c r="U55" s="81">
        <v>0.99832276460762404</v>
      </c>
      <c r="V55" s="81">
        <v>3.5455500370160662E-5</v>
      </c>
      <c r="W55" s="81">
        <v>1.6704139739688428E-27</v>
      </c>
      <c r="X55" s="81">
        <v>0</v>
      </c>
      <c r="Y5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55" s="73">
        <v>3</v>
      </c>
      <c r="AA55" s="75">
        <v>4</v>
      </c>
      <c r="AB55" s="77">
        <v>41.101834550106069</v>
      </c>
      <c r="AC55" s="76">
        <v>91.433327648052611</v>
      </c>
      <c r="AD55" s="77">
        <v>13.548337173166727</v>
      </c>
      <c r="AE55" s="76">
        <v>6.496676651737884</v>
      </c>
      <c r="AF55" s="76">
        <v>16.160678146509895</v>
      </c>
      <c r="AG55" s="77">
        <v>121.07643395799353</v>
      </c>
      <c r="AH55" s="77">
        <v>288.31620584608322</v>
      </c>
      <c r="AI5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55" s="81">
        <v>1.7414707252620526E-8</v>
      </c>
      <c r="AK55" s="81">
        <v>1.3660923519840441E-19</v>
      </c>
      <c r="AL55" s="81">
        <v>3.9089390384234673E-2</v>
      </c>
      <c r="AM55" s="81">
        <v>0.9488105130928276</v>
      </c>
      <c r="AN55" s="81">
        <v>1.2100079108230509E-2</v>
      </c>
      <c r="AO55" s="81">
        <v>4.9952969633376397E-26</v>
      </c>
      <c r="AP55" s="81">
        <v>0</v>
      </c>
      <c r="AQ5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55" s="63">
        <v>-0.11146924100000001</v>
      </c>
      <c r="AS55" s="63">
        <v>0.21628059300000002</v>
      </c>
      <c r="AT55" s="63">
        <v>0.56041757099999989</v>
      </c>
      <c r="AU55" s="63">
        <v>-0.16744531200000004</v>
      </c>
      <c r="AV55" s="63">
        <v>-1.8808093700000001</v>
      </c>
      <c r="AW55" s="63">
        <v>0.78383801200000014</v>
      </c>
      <c r="AX55" s="63">
        <v>1.3876886500000001</v>
      </c>
      <c r="AY55" s="63">
        <v>-0.19089193200000001</v>
      </c>
      <c r="AZ55" s="63">
        <v>0.93997227800000005</v>
      </c>
      <c r="BA55" s="63">
        <v>0.38573488200000006</v>
      </c>
      <c r="BB5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7.5476131903500274</v>
      </c>
      <c r="BC55" s="121">
        <v>0.18462999999999999</v>
      </c>
      <c r="BD55" s="122">
        <v>0.43248999999999999</v>
      </c>
      <c r="BE55" s="122">
        <v>1.9150799999999999</v>
      </c>
      <c r="BF55" s="98">
        <v>7</v>
      </c>
      <c r="BG55" s="98">
        <v>5</v>
      </c>
      <c r="BH55" s="98">
        <v>1</v>
      </c>
      <c r="BI55" s="98">
        <v>4</v>
      </c>
      <c r="BJ55">
        <v>0.75186716223256944</v>
      </c>
      <c r="BK55">
        <v>-4.1533379160494453E-2</v>
      </c>
      <c r="BL55">
        <v>3</v>
      </c>
      <c r="BM55">
        <v>6</v>
      </c>
      <c r="BN55" s="8">
        <v>6</v>
      </c>
      <c r="BO55" s="8">
        <v>5</v>
      </c>
    </row>
    <row r="56" spans="1:67" ht="17" thickBot="1" x14ac:dyDescent="0.25">
      <c r="A56" s="55" t="s">
        <v>55</v>
      </c>
      <c r="B56">
        <v>1</v>
      </c>
      <c r="D56" s="73">
        <v>4</v>
      </c>
      <c r="E56" s="75">
        <v>1</v>
      </c>
      <c r="F56" s="56">
        <v>5</v>
      </c>
      <c r="G56" s="57">
        <v>7</v>
      </c>
      <c r="H56" s="58">
        <v>5</v>
      </c>
      <c r="I56" s="59">
        <v>6</v>
      </c>
      <c r="J56" s="76">
        <v>197.1621955005848</v>
      </c>
      <c r="K56" s="76">
        <v>393.77590966752899</v>
      </c>
      <c r="L56" s="76">
        <v>332.20254584639679</v>
      </c>
      <c r="M56" s="76">
        <v>392.44381144113487</v>
      </c>
      <c r="N56" s="76">
        <v>502.22014994310155</v>
      </c>
      <c r="O56" s="77">
        <v>516.15205172476328</v>
      </c>
      <c r="P56" s="77">
        <v>305.82060279214346</v>
      </c>
      <c r="Q5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56" s="81">
        <v>1</v>
      </c>
      <c r="S56" s="81">
        <v>0</v>
      </c>
      <c r="T56" s="81">
        <v>1.1074835663407316E-29</v>
      </c>
      <c r="U56" s="81">
        <v>0</v>
      </c>
      <c r="V56" s="81">
        <v>0</v>
      </c>
      <c r="W56" s="81">
        <v>0</v>
      </c>
      <c r="X56" s="81">
        <v>1.6944758804970605E-24</v>
      </c>
      <c r="Y5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56" s="73">
        <v>4</v>
      </c>
      <c r="AA56" s="75">
        <v>1</v>
      </c>
      <c r="AB56" s="77">
        <v>156.96806120526796</v>
      </c>
      <c r="AC56" s="76">
        <v>268.69405663810693</v>
      </c>
      <c r="AD56" s="77">
        <v>269.53443162571045</v>
      </c>
      <c r="AE56" s="76">
        <v>324.21483930994066</v>
      </c>
      <c r="AF56" s="76">
        <v>389.87101018871817</v>
      </c>
      <c r="AG56" s="77">
        <v>454.80700660542544</v>
      </c>
      <c r="AH56" s="77">
        <v>283.47901948319344</v>
      </c>
      <c r="AI5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56" s="81">
        <v>1</v>
      </c>
      <c r="AK56" s="81">
        <v>3.6552500365820413E-25</v>
      </c>
      <c r="AL56" s="81">
        <v>8.404270546211318E-25</v>
      </c>
      <c r="AM56" s="81">
        <v>0</v>
      </c>
      <c r="AN56" s="81">
        <v>0</v>
      </c>
      <c r="AO56" s="81">
        <v>0</v>
      </c>
      <c r="AP56" s="81">
        <v>2.2511436067604758E-28</v>
      </c>
      <c r="AQ5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56" s="58">
        <v>0.59826000899999987</v>
      </c>
      <c r="AS56" s="58">
        <v>-0.70931861100000004</v>
      </c>
      <c r="AT56" s="58">
        <v>-1.9439959100000002</v>
      </c>
      <c r="AU56" s="58">
        <v>-0.49753872999999998</v>
      </c>
      <c r="AV56" s="58">
        <v>0.68276839700000003</v>
      </c>
      <c r="AW56" s="58">
        <v>-0.51854572799999998</v>
      </c>
      <c r="AX56" s="58">
        <v>-1.3494117700000001</v>
      </c>
      <c r="AY56" s="58">
        <v>-0.62952848900000002</v>
      </c>
      <c r="AZ56" s="58">
        <v>-0.53578490300000003</v>
      </c>
      <c r="BA56" s="58">
        <v>-0.46250038100000007</v>
      </c>
      <c r="BB5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8.3409654812421667</v>
      </c>
      <c r="BC56" s="121">
        <v>-0.70040999999999998</v>
      </c>
      <c r="BD56" s="122">
        <v>0.55755999999999994</v>
      </c>
      <c r="BE56" s="122">
        <v>-1.3028900000000001</v>
      </c>
      <c r="BF56" s="98">
        <v>7</v>
      </c>
      <c r="BG56" s="98">
        <v>2</v>
      </c>
      <c r="BH56" s="98">
        <v>5</v>
      </c>
      <c r="BI56" s="98">
        <v>6</v>
      </c>
      <c r="BJ56">
        <v>0.53919768382163535</v>
      </c>
      <c r="BK56">
        <v>0.55322778183101562</v>
      </c>
      <c r="BL56">
        <v>3</v>
      </c>
      <c r="BM56">
        <v>6</v>
      </c>
      <c r="BN56" s="8">
        <v>6</v>
      </c>
      <c r="BO56" s="8">
        <v>4</v>
      </c>
    </row>
    <row r="57" spans="1:67" ht="17" thickBot="1" x14ac:dyDescent="0.25">
      <c r="A57" s="60" t="s">
        <v>56</v>
      </c>
      <c r="B57">
        <v>3</v>
      </c>
      <c r="C57" s="100">
        <v>3</v>
      </c>
      <c r="D57" s="101">
        <v>3</v>
      </c>
      <c r="E57" s="75">
        <v>3</v>
      </c>
      <c r="F57" s="61">
        <v>5</v>
      </c>
      <c r="G57" s="62">
        <v>7</v>
      </c>
      <c r="H57" s="63">
        <v>5</v>
      </c>
      <c r="I57" s="64">
        <v>6</v>
      </c>
      <c r="J57" s="76">
        <v>57.257583776025022</v>
      </c>
      <c r="K57" s="76">
        <v>40.532021975661486</v>
      </c>
      <c r="L57" s="76">
        <v>26.434070382862625</v>
      </c>
      <c r="M57" s="76">
        <v>50.395940593156936</v>
      </c>
      <c r="N57" s="76">
        <v>39.509763401915968</v>
      </c>
      <c r="O57" s="77">
        <v>174.78281493124976</v>
      </c>
      <c r="P57" s="77">
        <v>358.52028232239286</v>
      </c>
      <c r="Q5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57" s="81">
        <v>8.6687183588175975E-8</v>
      </c>
      <c r="S57" s="81">
        <v>2.4761288056654278E-4</v>
      </c>
      <c r="T57" s="81">
        <v>0.99809658186440975</v>
      </c>
      <c r="U57" s="81">
        <v>4.4646819690623576E-6</v>
      </c>
      <c r="V57" s="81">
        <v>1.6512538858709182E-3</v>
      </c>
      <c r="W57" s="81">
        <v>0</v>
      </c>
      <c r="X57" s="81">
        <v>0</v>
      </c>
      <c r="Y5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57" s="73">
        <v>5</v>
      </c>
      <c r="AA57" s="75">
        <v>5</v>
      </c>
      <c r="AB57" s="77">
        <v>37.764959420038956</v>
      </c>
      <c r="AC57" s="76">
        <v>27.911815139813751</v>
      </c>
      <c r="AD57" s="77">
        <v>11.583082197890191</v>
      </c>
      <c r="AE57" s="76">
        <v>30.247935534711551</v>
      </c>
      <c r="AF57" s="76">
        <v>14.803460373960164</v>
      </c>
      <c r="AG57" s="77">
        <v>155.54996687644652</v>
      </c>
      <c r="AH57" s="77">
        <v>297.02390964596958</v>
      </c>
      <c r="AI5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57" s="81">
        <v>7.199621527713925E-7</v>
      </c>
      <c r="AK57" s="81">
        <v>6.6191390264373786E-5</v>
      </c>
      <c r="AL57" s="81">
        <v>0.81397085323960205</v>
      </c>
      <c r="AM57" s="81">
        <v>5.1458771439438819E-5</v>
      </c>
      <c r="AN57" s="81">
        <v>0.18591077663654137</v>
      </c>
      <c r="AO57" s="81">
        <v>1.2721227318722649E-32</v>
      </c>
      <c r="AP57" s="81">
        <v>0</v>
      </c>
      <c r="AQ5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57" s="63">
        <v>-0.11146924100000001</v>
      </c>
      <c r="AS57" s="63">
        <v>-0.81191070399999998</v>
      </c>
      <c r="AT57" s="63">
        <v>0.32804931000000004</v>
      </c>
      <c r="AU57" s="63">
        <v>-0.24511435100000004</v>
      </c>
      <c r="AV57" s="63">
        <v>1.4008979899999999E-2</v>
      </c>
      <c r="AW57" s="63">
        <v>-0.96507729600000003</v>
      </c>
      <c r="AX57" s="63">
        <v>4.4960140099999997E-2</v>
      </c>
      <c r="AY57" s="63">
        <v>-0.58591405899999993</v>
      </c>
      <c r="AZ57" s="63">
        <v>-0.40843529900000003</v>
      </c>
      <c r="BA57" s="63">
        <v>-0.44840228800000004</v>
      </c>
      <c r="BB5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2.4840929199813506</v>
      </c>
      <c r="BC57" s="121">
        <v>-0.58321000000000001</v>
      </c>
      <c r="BD57" s="122">
        <v>-0.11819</v>
      </c>
      <c r="BE57" s="122">
        <v>-0.61663999999999997</v>
      </c>
      <c r="BF57" s="98">
        <v>5</v>
      </c>
      <c r="BG57" s="98">
        <v>2</v>
      </c>
      <c r="BH57" s="98">
        <v>1</v>
      </c>
      <c r="BI57" s="98">
        <v>6</v>
      </c>
      <c r="BJ57">
        <v>0.88872511636412754</v>
      </c>
      <c r="BK57">
        <v>0.25757314254966363</v>
      </c>
      <c r="BL57">
        <v>3</v>
      </c>
      <c r="BM57">
        <v>6</v>
      </c>
      <c r="BN57" s="8">
        <v>6</v>
      </c>
      <c r="BO57" s="8">
        <v>5</v>
      </c>
    </row>
    <row r="58" spans="1:67" ht="17" thickBot="1" x14ac:dyDescent="0.25">
      <c r="A58" s="55" t="s">
        <v>57</v>
      </c>
      <c r="B58">
        <v>3</v>
      </c>
      <c r="D58" s="73">
        <v>5</v>
      </c>
      <c r="E58" s="75">
        <v>5</v>
      </c>
      <c r="F58" s="56">
        <v>5</v>
      </c>
      <c r="G58" s="57">
        <v>7</v>
      </c>
      <c r="H58" s="58">
        <v>5</v>
      </c>
      <c r="I58" s="59">
        <v>6</v>
      </c>
      <c r="J58" s="76">
        <v>146.68083250287754</v>
      </c>
      <c r="K58" s="76">
        <v>104.3486550480786</v>
      </c>
      <c r="L58" s="76">
        <v>105.10717688542978</v>
      </c>
      <c r="M58" s="76">
        <v>73.544109052722447</v>
      </c>
      <c r="N58" s="76">
        <v>69.658007648292454</v>
      </c>
      <c r="O58" s="77">
        <v>338.20900818175863</v>
      </c>
      <c r="P58" s="77">
        <v>540.31174120587593</v>
      </c>
      <c r="Q5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58" s="81">
        <v>6.4787857500194089E-18</v>
      </c>
      <c r="S58" s="81">
        <v>6.7253965540486476E-9</v>
      </c>
      <c r="T58" s="81">
        <v>1.6109238716177029E-8</v>
      </c>
      <c r="U58" s="81">
        <v>8.2182637940366593E-2</v>
      </c>
      <c r="V58" s="81">
        <v>0.9178173392249982</v>
      </c>
      <c r="W58" s="81">
        <v>0</v>
      </c>
      <c r="X58" s="81">
        <v>0</v>
      </c>
      <c r="Y5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58" s="73">
        <v>5</v>
      </c>
      <c r="AA58" s="75">
        <v>5</v>
      </c>
      <c r="AB58" s="77">
        <v>75.811075921604555</v>
      </c>
      <c r="AC58" s="76">
        <v>43.940021533444877</v>
      </c>
      <c r="AD58" s="77">
        <v>47.203200051281364</v>
      </c>
      <c r="AE58" s="76">
        <v>31.382182810948535</v>
      </c>
      <c r="AF58" s="76">
        <v>14.907773182388873</v>
      </c>
      <c r="AG58" s="77">
        <v>264.97449372183678</v>
      </c>
      <c r="AH58" s="77">
        <v>443.10979869028165</v>
      </c>
      <c r="AI5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58" s="81">
        <v>2.2334446833136811E-14</v>
      </c>
      <c r="AK58" s="81">
        <v>1.2404962853899939E-7</v>
      </c>
      <c r="AL58" s="81">
        <v>8.4932381255941912E-8</v>
      </c>
      <c r="AM58" s="81">
        <v>1.6536192057730139E-4</v>
      </c>
      <c r="AN58" s="81">
        <v>0.99983442909739062</v>
      </c>
      <c r="AO58" s="81">
        <v>0</v>
      </c>
      <c r="AP58" s="81">
        <v>0</v>
      </c>
      <c r="AQ5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58" s="58">
        <v>0.31436830900000012</v>
      </c>
      <c r="AS58" s="58">
        <v>-0.891089664</v>
      </c>
      <c r="AT58" s="58">
        <v>0.53459887600000011</v>
      </c>
      <c r="AU58" s="58">
        <v>0.66749686400000008</v>
      </c>
      <c r="AV58" s="58">
        <v>-0.32037072900000013</v>
      </c>
      <c r="AW58" s="58">
        <v>-0.59296765600000001</v>
      </c>
      <c r="AX58" s="58">
        <v>2.1106963099999998</v>
      </c>
      <c r="AY58" s="58">
        <v>-0.478747172</v>
      </c>
      <c r="AZ58" s="58">
        <v>-0.47285921600000003</v>
      </c>
      <c r="BA58" s="58">
        <v>-0.41550673700000007</v>
      </c>
      <c r="BB5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7.1589437427329585</v>
      </c>
      <c r="BC58" s="121">
        <v>-0.38716</v>
      </c>
      <c r="BD58" s="122">
        <v>-0.53820999999999997</v>
      </c>
      <c r="BE58" s="122">
        <v>0.59887999999999997</v>
      </c>
      <c r="BF58" s="98">
        <v>3</v>
      </c>
      <c r="BG58" s="98">
        <v>4</v>
      </c>
      <c r="BH58" s="98">
        <v>1</v>
      </c>
      <c r="BI58" s="98">
        <v>6</v>
      </c>
      <c r="BJ58">
        <v>1.0286919627471589</v>
      </c>
      <c r="BK58">
        <v>-0.1630864842022573</v>
      </c>
      <c r="BL58">
        <v>3</v>
      </c>
      <c r="BM58">
        <v>6</v>
      </c>
      <c r="BN58" s="8">
        <v>6</v>
      </c>
      <c r="BO58" s="8">
        <v>5</v>
      </c>
    </row>
    <row r="59" spans="1:67" ht="17" thickBot="1" x14ac:dyDescent="0.25">
      <c r="A59" s="60" t="s">
        <v>58</v>
      </c>
      <c r="B59">
        <v>7</v>
      </c>
      <c r="C59">
        <v>7</v>
      </c>
      <c r="D59" s="73">
        <v>7</v>
      </c>
      <c r="E59" s="75">
        <v>7</v>
      </c>
      <c r="F59" s="61">
        <v>6</v>
      </c>
      <c r="G59" s="62">
        <v>7</v>
      </c>
      <c r="H59" s="63">
        <v>6</v>
      </c>
      <c r="I59" s="64">
        <v>7</v>
      </c>
      <c r="J59" s="76">
        <v>470.27120821125021</v>
      </c>
      <c r="K59" s="76">
        <v>625.11282153228331</v>
      </c>
      <c r="L59" s="76">
        <v>398.41710639468772</v>
      </c>
      <c r="M59" s="76">
        <v>431.98279557220673</v>
      </c>
      <c r="N59" s="76">
        <v>495.45608781050072</v>
      </c>
      <c r="O59" s="77">
        <v>306.34299569573415</v>
      </c>
      <c r="P59" s="77">
        <v>242.49329219353734</v>
      </c>
      <c r="Q5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59" s="81">
        <v>0</v>
      </c>
      <c r="S59" s="81">
        <v>0</v>
      </c>
      <c r="T59" s="81">
        <v>0</v>
      </c>
      <c r="U59" s="81">
        <v>0</v>
      </c>
      <c r="V59" s="81">
        <v>0</v>
      </c>
      <c r="W59" s="81">
        <v>1.3652527151683461E-14</v>
      </c>
      <c r="X59" s="81">
        <v>0.99999999999998634</v>
      </c>
      <c r="Y5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59" s="73">
        <v>7</v>
      </c>
      <c r="AA59" s="75">
        <v>7</v>
      </c>
      <c r="AB59" s="77">
        <v>393.25155916912388</v>
      </c>
      <c r="AC59" s="76">
        <v>518.47159792113905</v>
      </c>
      <c r="AD59" s="77">
        <v>316.8818706850156</v>
      </c>
      <c r="AE59" s="76">
        <v>370.65141179887348</v>
      </c>
      <c r="AF59" s="76">
        <v>421.86827658625174</v>
      </c>
      <c r="AG59" s="77">
        <v>223.90840097597072</v>
      </c>
      <c r="AH59" s="77">
        <v>148.83837512756938</v>
      </c>
      <c r="AI5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59" s="81">
        <v>0</v>
      </c>
      <c r="AK59" s="81">
        <v>0</v>
      </c>
      <c r="AL59" s="81">
        <v>0</v>
      </c>
      <c r="AM59" s="81">
        <v>0</v>
      </c>
      <c r="AN59" s="81">
        <v>0</v>
      </c>
      <c r="AO59" s="81">
        <v>4.9974793568978055E-17</v>
      </c>
      <c r="AP59" s="81">
        <v>1</v>
      </c>
      <c r="AQ5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59" s="63">
        <v>-1.60190067</v>
      </c>
      <c r="AS59" s="63">
        <v>0.93300626799999997</v>
      </c>
      <c r="AT59" s="63">
        <v>-0.8337919960000002</v>
      </c>
      <c r="AU59" s="63">
        <v>-0.59462502900000003</v>
      </c>
      <c r="AV59" s="63">
        <v>-0.17175752499999999</v>
      </c>
      <c r="AW59" s="63">
        <v>-1.2999759700000002</v>
      </c>
      <c r="AX59" s="63">
        <v>-0.36818709400000005</v>
      </c>
      <c r="AY59" s="63">
        <v>0.42594072600000005</v>
      </c>
      <c r="AZ59" s="63">
        <v>2.2793904700000001</v>
      </c>
      <c r="BA59" s="63">
        <v>0.14136793700000003</v>
      </c>
      <c r="BB5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11.737405687038972</v>
      </c>
      <c r="BC59" s="121">
        <v>1.1899200000000001</v>
      </c>
      <c r="BD59" s="122">
        <v>1.1878</v>
      </c>
      <c r="BE59" s="122">
        <v>-0.74060000000000004</v>
      </c>
      <c r="BF59" s="98">
        <v>4</v>
      </c>
      <c r="BG59" s="98">
        <v>6</v>
      </c>
      <c r="BH59" s="98">
        <v>1</v>
      </c>
      <c r="BI59" s="98">
        <v>4</v>
      </c>
      <c r="BJ59">
        <v>0.95743648392828318</v>
      </c>
      <c r="BK59">
        <v>0.21216332385618189</v>
      </c>
      <c r="BL59">
        <v>3</v>
      </c>
      <c r="BM59">
        <v>6</v>
      </c>
      <c r="BN59" s="8">
        <v>6</v>
      </c>
      <c r="BO59" s="8">
        <v>5</v>
      </c>
    </row>
    <row r="60" spans="1:67" ht="17" thickBot="1" x14ac:dyDescent="0.25">
      <c r="A60" s="55" t="s">
        <v>59</v>
      </c>
      <c r="B60">
        <v>4</v>
      </c>
      <c r="D60" s="73">
        <v>4</v>
      </c>
      <c r="E60" s="75">
        <v>1</v>
      </c>
      <c r="F60" s="56">
        <v>5</v>
      </c>
      <c r="G60" s="57">
        <v>7</v>
      </c>
      <c r="H60" s="58">
        <v>1</v>
      </c>
      <c r="I60" s="59">
        <v>4</v>
      </c>
      <c r="J60" s="76">
        <v>41.735526461182928</v>
      </c>
      <c r="K60" s="76">
        <v>71.670873151219411</v>
      </c>
      <c r="L60" s="76">
        <v>15.832545204974478</v>
      </c>
      <c r="M60" s="76">
        <v>6.737489845624661</v>
      </c>
      <c r="N60" s="76">
        <v>22.211738288126469</v>
      </c>
      <c r="O60" s="77">
        <v>186.6128447306057</v>
      </c>
      <c r="P60" s="77">
        <v>359.23599612567455</v>
      </c>
      <c r="Q6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0" s="81">
        <v>1.4850186179706279E-8</v>
      </c>
      <c r="S60" s="81">
        <v>3.1279708618112602E-15</v>
      </c>
      <c r="T60" s="81">
        <v>1.4603925070833718E-2</v>
      </c>
      <c r="U60" s="81">
        <v>0.98470861601614168</v>
      </c>
      <c r="V60" s="81">
        <v>6.8744406283528922E-4</v>
      </c>
      <c r="W60" s="81">
        <v>0</v>
      </c>
      <c r="X60" s="81">
        <v>0</v>
      </c>
      <c r="Y6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60" s="73">
        <v>4</v>
      </c>
      <c r="AA60" s="75">
        <v>1</v>
      </c>
      <c r="AB60" s="77">
        <v>28.934999869343279</v>
      </c>
      <c r="AC60" s="76">
        <v>61.233822648391708</v>
      </c>
      <c r="AD60" s="77">
        <v>13.579654356293288</v>
      </c>
      <c r="AE60" s="76">
        <v>1.593925713388711</v>
      </c>
      <c r="AF60" s="76">
        <v>15.06203368586953</v>
      </c>
      <c r="AG60" s="77">
        <v>164.35096231094519</v>
      </c>
      <c r="AH60" s="77">
        <v>324.33475296571851</v>
      </c>
      <c r="AI6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60" s="81">
        <v>6.8988046345706016E-7</v>
      </c>
      <c r="AK60" s="81">
        <v>4.4574074534515619E-14</v>
      </c>
      <c r="AL60" s="81">
        <v>3.4763343821212385E-3</v>
      </c>
      <c r="AM60" s="81">
        <v>0.9946296780287831</v>
      </c>
      <c r="AN60" s="81">
        <v>1.8932977085874775E-3</v>
      </c>
      <c r="AO60" s="81">
        <v>0</v>
      </c>
      <c r="AP60" s="81">
        <v>0</v>
      </c>
      <c r="AQ6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60" s="58">
        <v>-0.7147391030000001</v>
      </c>
      <c r="AS60" s="58">
        <v>-0.55429528900000002</v>
      </c>
      <c r="AT60" s="58">
        <v>0.7153297460000001</v>
      </c>
      <c r="AU60" s="58">
        <v>-1.9149986999999999</v>
      </c>
      <c r="AV60" s="58">
        <v>-1.13774335</v>
      </c>
      <c r="AW60" s="58">
        <v>3.7979260999999997</v>
      </c>
      <c r="AX60" s="58">
        <v>2.47220014</v>
      </c>
      <c r="AY60" s="58">
        <v>-1.0631805400000001</v>
      </c>
      <c r="AZ60" s="58">
        <v>-0.44888752600000004</v>
      </c>
      <c r="BA60" s="58">
        <v>-0.51889275300000004</v>
      </c>
      <c r="BB6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28.42859060698661</v>
      </c>
      <c r="BC60" s="121">
        <v>-1.3274699999999999</v>
      </c>
      <c r="BD60" s="122">
        <v>1.0182800000000001</v>
      </c>
      <c r="BE60" s="122">
        <v>3.17665</v>
      </c>
      <c r="BF60" s="98">
        <v>7</v>
      </c>
      <c r="BG60" s="98">
        <v>5</v>
      </c>
      <c r="BH60" s="98">
        <v>1</v>
      </c>
      <c r="BI60" s="98">
        <v>6</v>
      </c>
      <c r="BJ60">
        <v>1.0021700269842551</v>
      </c>
      <c r="BK60">
        <v>5.8832692327007038E-2</v>
      </c>
      <c r="BL60">
        <v>3</v>
      </c>
      <c r="BM60">
        <v>6</v>
      </c>
      <c r="BN60" s="8">
        <v>6</v>
      </c>
      <c r="BO60" s="8">
        <v>5</v>
      </c>
    </row>
    <row r="61" spans="1:67" ht="17" thickBot="1" x14ac:dyDescent="0.25">
      <c r="A61" s="60" t="s">
        <v>60</v>
      </c>
      <c r="B61">
        <v>3</v>
      </c>
      <c r="D61" s="73">
        <v>3</v>
      </c>
      <c r="E61" s="75">
        <v>3</v>
      </c>
      <c r="F61" s="61">
        <v>4</v>
      </c>
      <c r="G61" s="62">
        <v>7</v>
      </c>
      <c r="H61" s="63">
        <v>5</v>
      </c>
      <c r="I61" s="64">
        <v>6</v>
      </c>
      <c r="J61" s="76">
        <v>43.098074860435872</v>
      </c>
      <c r="K61" s="76">
        <v>73.443357062023082</v>
      </c>
      <c r="L61" s="76">
        <v>11.244532161820159</v>
      </c>
      <c r="M61" s="76">
        <v>44.372424110628685</v>
      </c>
      <c r="N61" s="76">
        <v>49.050431666914761</v>
      </c>
      <c r="O61" s="77">
        <v>99.435803161434023</v>
      </c>
      <c r="P61" s="77">
        <v>209.80591456847247</v>
      </c>
      <c r="Q6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1" s="81">
        <v>5.1893654699262561E-8</v>
      </c>
      <c r="S61" s="81">
        <v>8.9048927389283306E-15</v>
      </c>
      <c r="T61" s="81">
        <v>0.99999989531630229</v>
      </c>
      <c r="U61" s="81">
        <v>4.5734252336226829E-8</v>
      </c>
      <c r="V61" s="81">
        <v>7.0557816458303152E-9</v>
      </c>
      <c r="W61" s="81">
        <v>2.0204157092431491E-20</v>
      </c>
      <c r="X61" s="81">
        <v>0</v>
      </c>
      <c r="Y6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1" s="73">
        <v>3</v>
      </c>
      <c r="AA61" s="75">
        <v>3</v>
      </c>
      <c r="AB61" s="77">
        <v>35.951315353853346</v>
      </c>
      <c r="AC61" s="76">
        <v>64.252234428096727</v>
      </c>
      <c r="AD61" s="77">
        <v>8.066054118657318</v>
      </c>
      <c r="AE61" s="76">
        <v>38.724999670261376</v>
      </c>
      <c r="AF61" s="76">
        <v>43.431170328888349</v>
      </c>
      <c r="AG61" s="77">
        <v>87.96387134077068</v>
      </c>
      <c r="AH61" s="77">
        <v>169.9619333912417</v>
      </c>
      <c r="AI6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61" s="81">
        <v>3.7741176281186872E-7</v>
      </c>
      <c r="AK61" s="81">
        <v>1.7999385532174788E-13</v>
      </c>
      <c r="AL61" s="81">
        <v>0.99999944151066811</v>
      </c>
      <c r="AM61" s="81">
        <v>1.5716878098563286E-7</v>
      </c>
      <c r="AN61" s="81">
        <v>2.3908608107807382E-8</v>
      </c>
      <c r="AO61" s="81">
        <v>1.2774418658180059E-18</v>
      </c>
      <c r="AP61" s="81">
        <v>0</v>
      </c>
      <c r="AQ6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61" s="63">
        <v>-0.46633386600000004</v>
      </c>
      <c r="AS61" s="63">
        <v>0.241183653</v>
      </c>
      <c r="AT61" s="63">
        <v>0.22477452699999997</v>
      </c>
      <c r="AU61" s="63">
        <v>0.84225220300000003</v>
      </c>
      <c r="AV61" s="63">
        <v>6.9738931400000009E-2</v>
      </c>
      <c r="AW61" s="63">
        <v>-0.36970187200000004</v>
      </c>
      <c r="AX61" s="63">
        <v>-0.47147390200000006</v>
      </c>
      <c r="AY61" s="63">
        <v>0.75990265000000012</v>
      </c>
      <c r="AZ61" s="63">
        <v>0.19085695699999999</v>
      </c>
      <c r="BA61" s="63">
        <v>0.14606730100000004</v>
      </c>
      <c r="BB6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2.0345938949927471</v>
      </c>
      <c r="BC61" s="121">
        <v>0.62150000000000005</v>
      </c>
      <c r="BD61" s="122">
        <v>-0.25989000000000001</v>
      </c>
      <c r="BE61" s="122">
        <v>-0.33533000000000002</v>
      </c>
      <c r="BF61" s="98">
        <v>2</v>
      </c>
      <c r="BG61" s="98">
        <v>2</v>
      </c>
      <c r="BH61" s="98">
        <v>1</v>
      </c>
      <c r="BI61" s="98">
        <v>4</v>
      </c>
      <c r="BJ61">
        <v>1.1344637113315419</v>
      </c>
      <c r="BK61">
        <v>0.1206935542687116</v>
      </c>
      <c r="BL61">
        <v>3</v>
      </c>
      <c r="BM61">
        <v>6</v>
      </c>
      <c r="BN61" s="8">
        <v>6</v>
      </c>
      <c r="BO61" s="8">
        <v>5</v>
      </c>
    </row>
    <row r="62" spans="1:67" ht="17" thickBot="1" x14ac:dyDescent="0.25">
      <c r="A62" s="55" t="s">
        <v>61</v>
      </c>
      <c r="B62">
        <v>1</v>
      </c>
      <c r="D62" s="73">
        <v>1</v>
      </c>
      <c r="E62" s="75">
        <v>1</v>
      </c>
      <c r="F62" s="56">
        <v>2</v>
      </c>
      <c r="G62" s="57">
        <v>4</v>
      </c>
      <c r="H62" s="58">
        <v>5</v>
      </c>
      <c r="I62" s="59">
        <v>4</v>
      </c>
      <c r="J62" s="76">
        <v>132.70090958383668</v>
      </c>
      <c r="K62" s="76">
        <v>333.30243551930477</v>
      </c>
      <c r="L62" s="76">
        <v>230.40783129586882</v>
      </c>
      <c r="M62" s="76">
        <v>296.32230949813658</v>
      </c>
      <c r="N62" s="76">
        <v>373.66833903534518</v>
      </c>
      <c r="O62" s="77">
        <v>336.77641399100139</v>
      </c>
      <c r="P62" s="77">
        <v>206.03500890095054</v>
      </c>
      <c r="Q6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62" s="81">
        <v>0.99999999999999989</v>
      </c>
      <c r="S62" s="81">
        <v>0</v>
      </c>
      <c r="T62" s="81">
        <v>1.4164078128704647E-21</v>
      </c>
      <c r="U62" s="81">
        <v>0</v>
      </c>
      <c r="V62" s="81">
        <v>0</v>
      </c>
      <c r="W62" s="81">
        <v>0</v>
      </c>
      <c r="X62" s="81">
        <v>7.936178119575654E-17</v>
      </c>
      <c r="Y6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62" s="73">
        <v>1</v>
      </c>
      <c r="AA62" s="75">
        <v>1</v>
      </c>
      <c r="AB62" s="77">
        <v>99.496904729206577</v>
      </c>
      <c r="AC62" s="76">
        <v>230.14819804220849</v>
      </c>
      <c r="AD62" s="77">
        <v>179.6549773635254</v>
      </c>
      <c r="AE62" s="76">
        <v>238.97125138090303</v>
      </c>
      <c r="AF62" s="76">
        <v>290.0310311683632</v>
      </c>
      <c r="AG62" s="77">
        <v>284.05955839993038</v>
      </c>
      <c r="AH62" s="77">
        <v>180.67412758036014</v>
      </c>
      <c r="AI6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62" s="81">
        <v>1</v>
      </c>
      <c r="AK62" s="81">
        <v>2.8401473431500821E-29</v>
      </c>
      <c r="AL62" s="81">
        <v>9.1595148849070336E-18</v>
      </c>
      <c r="AM62" s="81">
        <v>8.6174583028129589E-31</v>
      </c>
      <c r="AN62" s="81">
        <v>0</v>
      </c>
      <c r="AO62" s="81">
        <v>0</v>
      </c>
      <c r="AP62" s="81">
        <v>1.5721673423340776E-18</v>
      </c>
      <c r="AQ6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62" s="58">
        <v>-1.4244683500000002</v>
      </c>
      <c r="AS62" s="58">
        <v>-1.1156429000000001</v>
      </c>
      <c r="AT62" s="58">
        <v>-3.15747461</v>
      </c>
      <c r="AU62" s="58">
        <v>-2.74994088</v>
      </c>
      <c r="AV62" s="58">
        <v>-0.35752402900000008</v>
      </c>
      <c r="AW62" s="58">
        <v>2.90486296</v>
      </c>
      <c r="AX62" s="58">
        <v>-1.4526985800000001</v>
      </c>
      <c r="AY62" s="58">
        <v>-1.35726641</v>
      </c>
      <c r="AZ62" s="58">
        <v>-0.55226544</v>
      </c>
      <c r="BA62" s="58">
        <v>-0.52359211699999997</v>
      </c>
      <c r="BB6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33.90329326344645</v>
      </c>
      <c r="BC62" s="121">
        <v>-1.6193900000000001</v>
      </c>
      <c r="BD62" s="122">
        <v>2.97987</v>
      </c>
      <c r="BE62" s="122">
        <v>0.33143</v>
      </c>
      <c r="BF62" s="98">
        <v>4</v>
      </c>
      <c r="BG62" s="98">
        <v>3</v>
      </c>
      <c r="BH62" s="98">
        <v>5</v>
      </c>
      <c r="BI62" s="98">
        <v>6</v>
      </c>
      <c r="BJ62">
        <v>0.80064375581789349</v>
      </c>
      <c r="BK62">
        <v>0.2989188726428717</v>
      </c>
      <c r="BL62">
        <v>3</v>
      </c>
      <c r="BM62">
        <v>6</v>
      </c>
      <c r="BN62" s="8">
        <v>6</v>
      </c>
      <c r="BO62" s="8">
        <v>5</v>
      </c>
    </row>
    <row r="63" spans="1:67" ht="17" thickBot="1" x14ac:dyDescent="0.25">
      <c r="A63" s="60" t="s">
        <v>62</v>
      </c>
      <c r="B63">
        <v>4</v>
      </c>
      <c r="C63">
        <v>4</v>
      </c>
      <c r="D63" s="73">
        <v>4</v>
      </c>
      <c r="E63" s="75">
        <v>4</v>
      </c>
      <c r="F63" s="61">
        <v>5</v>
      </c>
      <c r="G63" s="62">
        <v>7</v>
      </c>
      <c r="H63" s="63">
        <v>5</v>
      </c>
      <c r="I63" s="64">
        <v>4</v>
      </c>
      <c r="J63" s="76">
        <v>74.722518067898292</v>
      </c>
      <c r="K63" s="76">
        <v>170.57991041364627</v>
      </c>
      <c r="L63" s="76">
        <v>71.322057222281146</v>
      </c>
      <c r="M63" s="76">
        <v>50.631689470775228</v>
      </c>
      <c r="N63" s="76">
        <v>83.29252266184109</v>
      </c>
      <c r="O63" s="77">
        <v>182.35025668374274</v>
      </c>
      <c r="P63" s="77">
        <v>366.31514047076604</v>
      </c>
      <c r="Q6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3" s="81">
        <v>3.5226797001522176E-6</v>
      </c>
      <c r="S63" s="81">
        <v>3.5942942239568431E-27</v>
      </c>
      <c r="T63" s="81">
        <v>4.5003949907148012E-5</v>
      </c>
      <c r="U63" s="81">
        <v>0.99995134398387142</v>
      </c>
      <c r="V63" s="81">
        <v>1.2938652128423697E-7</v>
      </c>
      <c r="W63" s="81">
        <v>9.9934491593086323E-30</v>
      </c>
      <c r="X63" s="81">
        <v>0</v>
      </c>
      <c r="Y6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63" s="73">
        <v>4</v>
      </c>
      <c r="AA63" s="75">
        <v>4</v>
      </c>
      <c r="AB63" s="77">
        <v>40.741833931087157</v>
      </c>
      <c r="AC63" s="76">
        <v>78.357003400544258</v>
      </c>
      <c r="AD63" s="77">
        <v>15.626193300590135</v>
      </c>
      <c r="AE63" s="76">
        <v>3.7069483906075864</v>
      </c>
      <c r="AF63" s="76">
        <v>13.220916527527205</v>
      </c>
      <c r="AG63" s="77">
        <v>144.32996621329977</v>
      </c>
      <c r="AH63" s="77">
        <v>313.36599674087063</v>
      </c>
      <c r="AI6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63" s="81">
        <v>5.353693962157686E-9</v>
      </c>
      <c r="AK63" s="81">
        <v>2.4239966446406835E-17</v>
      </c>
      <c r="AL63" s="81">
        <v>3.5515864839208082E-3</v>
      </c>
      <c r="AM63" s="81">
        <v>0.9829365973265175</v>
      </c>
      <c r="AN63" s="81">
        <v>1.3511810835867695E-2</v>
      </c>
      <c r="AO63" s="81">
        <v>1.144682813120795E-31</v>
      </c>
      <c r="AP63" s="81">
        <v>0</v>
      </c>
      <c r="AQ6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63" s="63">
        <v>6.5963071500000012E-2</v>
      </c>
      <c r="AS63" s="63">
        <v>-0.68242898200000002</v>
      </c>
      <c r="AT63" s="63">
        <v>-0.23996199500000004</v>
      </c>
      <c r="AU63" s="63">
        <v>-0.96355296699999982</v>
      </c>
      <c r="AV63" s="63">
        <v>-0.41325398100000005</v>
      </c>
      <c r="AW63" s="63">
        <v>1.5094518100000001</v>
      </c>
      <c r="AX63" s="63">
        <v>-0.10997007200000002</v>
      </c>
      <c r="AY63" s="63">
        <v>-0.8239242360000002</v>
      </c>
      <c r="AZ63" s="63">
        <v>-0.14924139800000005</v>
      </c>
      <c r="BA63" s="63">
        <v>-0.28862390000000004</v>
      </c>
      <c r="BB6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4.7018214567646552</v>
      </c>
      <c r="BC63" s="121">
        <v>-0.87204999999999999</v>
      </c>
      <c r="BD63" s="122">
        <v>0.64585999999999999</v>
      </c>
      <c r="BE63" s="122">
        <v>0.79193000000000002</v>
      </c>
      <c r="BF63" s="98">
        <v>7</v>
      </c>
      <c r="BG63" s="98">
        <v>5</v>
      </c>
      <c r="BH63" s="98">
        <v>1</v>
      </c>
      <c r="BI63" s="98">
        <v>4</v>
      </c>
      <c r="BJ63">
        <v>1.0889777488896251</v>
      </c>
      <c r="BK63">
        <v>-3.3526845439296959E-2</v>
      </c>
      <c r="BL63">
        <v>3</v>
      </c>
      <c r="BM63">
        <v>6</v>
      </c>
      <c r="BN63" s="8">
        <v>6</v>
      </c>
      <c r="BO63" s="8">
        <v>5</v>
      </c>
    </row>
    <row r="64" spans="1:67" ht="17" thickBot="1" x14ac:dyDescent="0.25">
      <c r="A64" s="55" t="s">
        <v>63</v>
      </c>
      <c r="B64">
        <v>3</v>
      </c>
      <c r="C64">
        <v>3</v>
      </c>
      <c r="D64" s="73">
        <v>3</v>
      </c>
      <c r="E64" s="75">
        <v>3</v>
      </c>
      <c r="F64" s="56">
        <v>5</v>
      </c>
      <c r="G64" s="57">
        <v>7</v>
      </c>
      <c r="H64" s="58">
        <v>5</v>
      </c>
      <c r="I64" s="59">
        <v>6</v>
      </c>
      <c r="J64" s="76">
        <v>39.387805961144103</v>
      </c>
      <c r="K64" s="76">
        <v>59.543476524496</v>
      </c>
      <c r="L64" s="76">
        <v>13.679528306732125</v>
      </c>
      <c r="M64" s="76">
        <v>21.445081966763542</v>
      </c>
      <c r="N64" s="76">
        <v>21.023091963749316</v>
      </c>
      <c r="O64" s="77">
        <v>150.31445106440421</v>
      </c>
      <c r="P64" s="77">
        <v>340.66416750106555</v>
      </c>
      <c r="Q6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4" s="81">
        <v>1.0738281558604298E-6</v>
      </c>
      <c r="S64" s="81">
        <v>3.006735848487412E-11</v>
      </c>
      <c r="T64" s="81">
        <v>0.95806094038576617</v>
      </c>
      <c r="U64" s="81">
        <v>1.4092775939923741E-2</v>
      </c>
      <c r="V64" s="81">
        <v>2.7845209816086996E-2</v>
      </c>
      <c r="W64" s="81">
        <v>5.8536748560554305E-31</v>
      </c>
      <c r="X64" s="81">
        <v>0</v>
      </c>
      <c r="Y6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4" s="73">
        <v>3</v>
      </c>
      <c r="AA64" s="75">
        <v>3</v>
      </c>
      <c r="AB64" s="77">
        <v>36.294321014412731</v>
      </c>
      <c r="AC64" s="76">
        <v>39.810810341416065</v>
      </c>
      <c r="AD64" s="77">
        <v>8.1679452108500374</v>
      </c>
      <c r="AE64" s="76">
        <v>15.757583061779627</v>
      </c>
      <c r="AF64" s="76">
        <v>8.825872931444307</v>
      </c>
      <c r="AG64" s="77">
        <v>142.53542039955639</v>
      </c>
      <c r="AH64" s="77">
        <v>309.23644428318636</v>
      </c>
      <c r="AI6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64" s="81">
        <v>1.8196375937945753E-7</v>
      </c>
      <c r="AK64" s="81">
        <v>2.0907287268876539E-8</v>
      </c>
      <c r="AL64" s="81">
        <v>0.5439094317078631</v>
      </c>
      <c r="AM64" s="81">
        <v>8.7363421615399926E-3</v>
      </c>
      <c r="AN64" s="81">
        <v>0.44735402325955026</v>
      </c>
      <c r="AO64" s="81">
        <v>1.0325997952269549E-30</v>
      </c>
      <c r="AP64" s="81">
        <v>0</v>
      </c>
      <c r="AQ6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64" s="58">
        <v>0.34985477100000012</v>
      </c>
      <c r="AS64" s="58">
        <v>-0.11036809199999999</v>
      </c>
      <c r="AT64" s="58">
        <v>-0.162505908</v>
      </c>
      <c r="AU64" s="58">
        <v>-0.18686257199999998</v>
      </c>
      <c r="AV64" s="58">
        <v>0.45984859100000008</v>
      </c>
      <c r="AW64" s="58">
        <v>-1.6197713699999998E-2</v>
      </c>
      <c r="AX64" s="58">
        <v>-0.88462113600000014</v>
      </c>
      <c r="AY64" s="58">
        <v>-0.28684367900000007</v>
      </c>
      <c r="AZ64" s="58">
        <v>-0.62867520300000024</v>
      </c>
      <c r="BA64" s="58">
        <v>-0.16409074500000001</v>
      </c>
      <c r="BB6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1.6946204940931926</v>
      </c>
      <c r="BC64" s="121">
        <v>-0.38352000000000003</v>
      </c>
      <c r="BD64" s="122">
        <v>-0.11763999999999999</v>
      </c>
      <c r="BE64" s="122">
        <v>-0.59475</v>
      </c>
      <c r="BF64" s="98">
        <v>5</v>
      </c>
      <c r="BG64" s="98">
        <v>2</v>
      </c>
      <c r="BH64" s="98">
        <v>5</v>
      </c>
      <c r="BI64" s="98">
        <v>6</v>
      </c>
      <c r="BJ64">
        <v>0.73387188219415378</v>
      </c>
      <c r="BK64">
        <v>0.38920049923439648</v>
      </c>
      <c r="BL64">
        <v>3</v>
      </c>
      <c r="BM64">
        <v>6</v>
      </c>
      <c r="BN64" s="8">
        <v>6</v>
      </c>
      <c r="BO64" s="8">
        <v>4</v>
      </c>
    </row>
    <row r="65" spans="1:67" ht="17" thickBot="1" x14ac:dyDescent="0.25">
      <c r="A65" s="60" t="s">
        <v>64</v>
      </c>
      <c r="B65">
        <v>5</v>
      </c>
      <c r="C65">
        <v>5</v>
      </c>
      <c r="D65" s="73">
        <v>5</v>
      </c>
      <c r="E65" s="75">
        <v>5</v>
      </c>
      <c r="F65" s="61">
        <v>4</v>
      </c>
      <c r="G65" s="62">
        <v>7</v>
      </c>
      <c r="H65" s="63">
        <v>5</v>
      </c>
      <c r="I65" s="64">
        <v>5</v>
      </c>
      <c r="J65" s="76">
        <v>125.8010806792624</v>
      </c>
      <c r="K65" s="76">
        <v>62.352768377559229</v>
      </c>
      <c r="L65" s="76">
        <v>60.737133863666664</v>
      </c>
      <c r="M65" s="76">
        <v>58.216646397631408</v>
      </c>
      <c r="N65" s="76">
        <v>13.349996172513034</v>
      </c>
      <c r="O65" s="77">
        <v>244.66998836407933</v>
      </c>
      <c r="P65" s="77">
        <v>506.80479565924799</v>
      </c>
      <c r="Q6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5" s="81">
        <v>1.4308316065756919E-25</v>
      </c>
      <c r="S65" s="81">
        <v>5.7164080915495067E-12</v>
      </c>
      <c r="T65" s="81">
        <v>4.4876796416092705E-11</v>
      </c>
      <c r="U65" s="81">
        <v>1.1303441998411247E-10</v>
      </c>
      <c r="V65" s="81">
        <v>0.99999999983637233</v>
      </c>
      <c r="W65" s="81">
        <v>0</v>
      </c>
      <c r="X65" s="81">
        <v>0</v>
      </c>
      <c r="Y6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5" s="73">
        <v>5</v>
      </c>
      <c r="AA65" s="75">
        <v>5</v>
      </c>
      <c r="AB65" s="77">
        <v>70.825911299313162</v>
      </c>
      <c r="AC65" s="76">
        <v>51.434068954949744</v>
      </c>
      <c r="AD65" s="77">
        <v>27.576510729162123</v>
      </c>
      <c r="AE65" s="76">
        <v>24.144340733052406</v>
      </c>
      <c r="AF65" s="76">
        <v>2.2646012182447048</v>
      </c>
      <c r="AG65" s="77">
        <v>191.03137789451594</v>
      </c>
      <c r="AH65" s="77">
        <v>398.89252399347322</v>
      </c>
      <c r="AI6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5" s="81">
        <v>4.8542922764003072E-16</v>
      </c>
      <c r="AK65" s="81">
        <v>5.2592004584754245E-12</v>
      </c>
      <c r="AL65" s="81">
        <v>2.7899133403058622E-6</v>
      </c>
      <c r="AM65" s="81">
        <v>1.1085337575469758E-5</v>
      </c>
      <c r="AN65" s="81">
        <v>0.99998612474382442</v>
      </c>
      <c r="AO65" s="81">
        <v>0</v>
      </c>
      <c r="AP65" s="81">
        <v>0</v>
      </c>
      <c r="AQ6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5" s="63">
        <v>1.02409756</v>
      </c>
      <c r="AS65" s="63">
        <v>-0.38465649600000007</v>
      </c>
      <c r="AT65" s="63">
        <v>1.6189841</v>
      </c>
      <c r="AU65" s="63">
        <v>-0.55579051000000013</v>
      </c>
      <c r="AV65" s="63">
        <v>0.25550543599999997</v>
      </c>
      <c r="AW65" s="63">
        <v>-0.29527994400000002</v>
      </c>
      <c r="AX65" s="63">
        <v>-0.41983049800000005</v>
      </c>
      <c r="AY65" s="63">
        <v>0.20662244800000001</v>
      </c>
      <c r="AZ65" s="63">
        <v>-0.48035037000000008</v>
      </c>
      <c r="BA65" s="63">
        <v>-0.29567294700000007</v>
      </c>
      <c r="BB6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4.8163317643663808</v>
      </c>
      <c r="BC65" s="121">
        <v>-0.60836999999999997</v>
      </c>
      <c r="BD65" s="122">
        <v>-1.16276</v>
      </c>
      <c r="BE65" s="122">
        <v>-0.17305999999999999</v>
      </c>
      <c r="BF65" s="98">
        <v>5</v>
      </c>
      <c r="BG65" s="98">
        <v>4</v>
      </c>
      <c r="BH65" s="98">
        <v>4</v>
      </c>
      <c r="BI65" s="98">
        <v>4</v>
      </c>
      <c r="BJ65">
        <v>0.76897312933359208</v>
      </c>
      <c r="BK65">
        <v>-0.31771951889391858</v>
      </c>
      <c r="BL65">
        <v>3</v>
      </c>
      <c r="BM65">
        <v>1</v>
      </c>
      <c r="BN65" s="8">
        <v>6</v>
      </c>
      <c r="BO65" s="8">
        <v>5</v>
      </c>
    </row>
    <row r="66" spans="1:67" ht="17" thickBot="1" x14ac:dyDescent="0.25">
      <c r="A66" s="55" t="s">
        <v>65</v>
      </c>
      <c r="B66">
        <v>3</v>
      </c>
      <c r="C66" s="100">
        <v>3</v>
      </c>
      <c r="D66" s="101">
        <v>3</v>
      </c>
      <c r="E66" s="75">
        <v>3</v>
      </c>
      <c r="F66" s="56">
        <v>4</v>
      </c>
      <c r="G66" s="57">
        <v>7</v>
      </c>
      <c r="H66" s="58">
        <v>5</v>
      </c>
      <c r="I66" s="59">
        <v>5</v>
      </c>
      <c r="J66" s="76">
        <v>63.541719546977376</v>
      </c>
      <c r="K66" s="76">
        <v>87.439560191400645</v>
      </c>
      <c r="L66" s="76">
        <v>59.815295871377742</v>
      </c>
      <c r="M66" s="76">
        <v>57.003552259383355</v>
      </c>
      <c r="N66" s="76">
        <v>88.344302988041434</v>
      </c>
      <c r="O66" s="77">
        <v>255.87811832587639</v>
      </c>
      <c r="P66" s="77">
        <v>353.67179420388987</v>
      </c>
      <c r="Q6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66" s="81">
        <v>1.6708711487691392E-2</v>
      </c>
      <c r="S66" s="81">
        <v>7.2028030591703274E-8</v>
      </c>
      <c r="T66" s="81">
        <v>0.25124785639339631</v>
      </c>
      <c r="U66" s="81">
        <v>0.73204317681761122</v>
      </c>
      <c r="V66" s="81">
        <v>1.8327327039004872E-7</v>
      </c>
      <c r="W66" s="81">
        <v>0</v>
      </c>
      <c r="X66" s="81">
        <v>0</v>
      </c>
      <c r="Y6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66" s="73">
        <v>5</v>
      </c>
      <c r="AA66" s="75">
        <v>5</v>
      </c>
      <c r="AB66" s="77">
        <v>18.677514039248738</v>
      </c>
      <c r="AC66" s="76">
        <v>21.217354096208382</v>
      </c>
      <c r="AD66" s="77">
        <v>17.793612423754062</v>
      </c>
      <c r="AE66" s="76">
        <v>25.561639176314312</v>
      </c>
      <c r="AF66" s="76">
        <v>30.086662507457625</v>
      </c>
      <c r="AG66" s="77">
        <v>201.05198776629456</v>
      </c>
      <c r="AH66" s="77">
        <v>301.7982922588792</v>
      </c>
      <c r="AI6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66" s="81">
        <v>0.20493873284651346</v>
      </c>
      <c r="AK66" s="81">
        <v>3.8371919678377692E-2</v>
      </c>
      <c r="AL66" s="81">
        <v>0.74393951794265945</v>
      </c>
      <c r="AM66" s="81">
        <v>1.0929593666779765E-2</v>
      </c>
      <c r="AN66" s="81">
        <v>1.8202358656695806E-3</v>
      </c>
      <c r="AO66" s="81">
        <v>0</v>
      </c>
      <c r="AP66" s="81">
        <v>0</v>
      </c>
      <c r="AQ6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66" s="58">
        <v>0.31436830900000012</v>
      </c>
      <c r="AS66" s="58">
        <v>-0.20480106300000001</v>
      </c>
      <c r="AT66" s="58">
        <v>0.25059322299999998</v>
      </c>
      <c r="AU66" s="58">
        <v>0.6480796040000002</v>
      </c>
      <c r="AV66" s="58">
        <v>0.38554198900000008</v>
      </c>
      <c r="AW66" s="58">
        <v>0.13264614200000002</v>
      </c>
      <c r="AX66" s="58">
        <v>0.66468099100000011</v>
      </c>
      <c r="AY66" s="58">
        <v>1.10881809</v>
      </c>
      <c r="AZ66" s="58">
        <v>-7.4329865999999994E-2</v>
      </c>
      <c r="BA66" s="58">
        <v>6.1478742799999993E-2</v>
      </c>
      <c r="BB6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2.4703956109264369</v>
      </c>
      <c r="BC66" s="121">
        <v>0.29896</v>
      </c>
      <c r="BD66" s="122">
        <v>-0.70138</v>
      </c>
      <c r="BE66" s="122">
        <v>0.27217999999999998</v>
      </c>
      <c r="BF66" s="98">
        <v>5</v>
      </c>
      <c r="BG66" s="98">
        <v>4</v>
      </c>
      <c r="BH66" s="98">
        <v>1</v>
      </c>
      <c r="BI66" s="98">
        <v>4</v>
      </c>
      <c r="BJ66">
        <v>0.77801873677334576</v>
      </c>
      <c r="BK66">
        <v>6.6977387482725331E-2</v>
      </c>
      <c r="BL66">
        <v>3</v>
      </c>
      <c r="BM66">
        <v>6</v>
      </c>
      <c r="BN66" s="8">
        <v>6</v>
      </c>
      <c r="BO66" s="8">
        <v>5</v>
      </c>
    </row>
    <row r="67" spans="1:67" ht="17" thickBot="1" x14ac:dyDescent="0.25">
      <c r="A67" s="60" t="s">
        <v>66</v>
      </c>
      <c r="B67">
        <v>5</v>
      </c>
      <c r="C67">
        <v>5</v>
      </c>
      <c r="D67" s="73">
        <v>5</v>
      </c>
      <c r="E67" s="75">
        <v>5</v>
      </c>
      <c r="F67" s="61">
        <v>4</v>
      </c>
      <c r="G67" s="62">
        <v>7</v>
      </c>
      <c r="H67" s="63">
        <v>5</v>
      </c>
      <c r="I67" s="64">
        <v>5</v>
      </c>
      <c r="J67" s="76">
        <v>73.55596491849154</v>
      </c>
      <c r="K67" s="76">
        <v>60.798541706467411</v>
      </c>
      <c r="L67" s="76">
        <v>33.464554539871401</v>
      </c>
      <c r="M67" s="76">
        <v>25.389688060169505</v>
      </c>
      <c r="N67" s="76">
        <v>4.3320430614910723</v>
      </c>
      <c r="O67" s="77">
        <v>219.60280352299611</v>
      </c>
      <c r="P67" s="77">
        <v>435.32964729573104</v>
      </c>
      <c r="Q6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67" s="81">
        <v>3.4853001689928367E-16</v>
      </c>
      <c r="S67" s="81">
        <v>1.3689518734101121E-13</v>
      </c>
      <c r="T67" s="81">
        <v>4.1300577294878959E-7</v>
      </c>
      <c r="U67" s="81">
        <v>1.6721031447459113E-5</v>
      </c>
      <c r="V67" s="81">
        <v>0.99998286596264241</v>
      </c>
      <c r="W67" s="81">
        <v>0</v>
      </c>
      <c r="X67" s="81">
        <v>0</v>
      </c>
      <c r="Y6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67" s="73">
        <v>5</v>
      </c>
      <c r="AA67" s="75">
        <v>5</v>
      </c>
      <c r="AB67" s="77">
        <v>48.378120382417649</v>
      </c>
      <c r="AC67" s="76">
        <v>52.352936928797419</v>
      </c>
      <c r="AD67" s="77">
        <v>21.375968082806747</v>
      </c>
      <c r="AE67" s="76">
        <v>15.059563762664851</v>
      </c>
      <c r="AF67" s="76">
        <v>2.6799078258580846</v>
      </c>
      <c r="AG67" s="77">
        <v>190.98981463998652</v>
      </c>
      <c r="AH67" s="77">
        <v>373.6547469044736</v>
      </c>
      <c r="AI6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67" s="81">
        <v>4.4689067572319714E-11</v>
      </c>
      <c r="AK67" s="81">
        <v>4.0830959710013935E-12</v>
      </c>
      <c r="AL67" s="81">
        <v>7.6141416190859081E-5</v>
      </c>
      <c r="AM67" s="81">
        <v>1.2796249089144886E-3</v>
      </c>
      <c r="AN67" s="81">
        <v>0.99864423362612242</v>
      </c>
      <c r="AO67" s="81">
        <v>0</v>
      </c>
      <c r="AP67" s="81">
        <v>0</v>
      </c>
      <c r="AQ6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67" s="63">
        <v>0.49180062100000005</v>
      </c>
      <c r="AS67" s="63">
        <v>-0.67760445800000024</v>
      </c>
      <c r="AT67" s="63">
        <v>0.89606061600000009</v>
      </c>
      <c r="AU67" s="63">
        <v>-0.34220065100000002</v>
      </c>
      <c r="AV67" s="63">
        <v>-0.56186718499999988</v>
      </c>
      <c r="AW67" s="63">
        <v>-0.5371512100000001</v>
      </c>
      <c r="AX67" s="63">
        <v>-6.6832640699999992E-3</v>
      </c>
      <c r="AY67" s="63">
        <v>-0.51363871700000008</v>
      </c>
      <c r="AZ67" s="63">
        <v>-0.52529728899999995</v>
      </c>
      <c r="BA67" s="63">
        <v>-0.25337866800000008</v>
      </c>
      <c r="BB6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2.8292751096101472</v>
      </c>
      <c r="BC67" s="121">
        <v>-0.71672000000000002</v>
      </c>
      <c r="BD67" s="122">
        <v>-0.42536000000000002</v>
      </c>
      <c r="BE67" s="122">
        <v>3.7100000000000002E-3</v>
      </c>
      <c r="BF67" s="98">
        <v>6</v>
      </c>
      <c r="BG67" s="98">
        <v>4</v>
      </c>
      <c r="BH67" s="98">
        <v>1</v>
      </c>
      <c r="BI67" s="98">
        <v>6</v>
      </c>
      <c r="BJ67">
        <v>1.0817415127143011</v>
      </c>
      <c r="BK67">
        <v>0.32831726408030848</v>
      </c>
      <c r="BL67">
        <v>3</v>
      </c>
      <c r="BM67">
        <v>6</v>
      </c>
      <c r="BN67" s="8">
        <v>6</v>
      </c>
      <c r="BO67" s="8">
        <v>5</v>
      </c>
    </row>
    <row r="68" spans="1:67" ht="17" thickBot="1" x14ac:dyDescent="0.25">
      <c r="A68" s="55" t="s">
        <v>67</v>
      </c>
      <c r="B68">
        <v>6</v>
      </c>
      <c r="C68">
        <v>6</v>
      </c>
      <c r="D68" s="73">
        <v>6</v>
      </c>
      <c r="E68" s="75">
        <v>6</v>
      </c>
      <c r="F68" s="56">
        <v>6</v>
      </c>
      <c r="G68" s="57">
        <v>7</v>
      </c>
      <c r="H68" s="58">
        <v>6</v>
      </c>
      <c r="I68" s="59">
        <v>7</v>
      </c>
      <c r="J68" s="76">
        <v>148.38140266666596</v>
      </c>
      <c r="K68" s="76">
        <v>264.69574496044766</v>
      </c>
      <c r="L68" s="76">
        <v>105.24746089616428</v>
      </c>
      <c r="M68" s="76">
        <v>143.06885902410767</v>
      </c>
      <c r="N68" s="76">
        <v>175.26977121062529</v>
      </c>
      <c r="O68" s="77">
        <v>4.4030182777278144</v>
      </c>
      <c r="P68" s="77">
        <v>189.65917405821509</v>
      </c>
      <c r="Q6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6</v>
      </c>
      <c r="R68" s="81">
        <v>8.1579742905374369E-32</v>
      </c>
      <c r="S68" s="81">
        <v>0</v>
      </c>
      <c r="T68" s="81">
        <v>4.4256347086026128E-22</v>
      </c>
      <c r="U68" s="81">
        <v>1.9365792597260089E-30</v>
      </c>
      <c r="V68" s="81">
        <v>0</v>
      </c>
      <c r="W68" s="81">
        <v>1</v>
      </c>
      <c r="X68" s="81">
        <v>0</v>
      </c>
      <c r="Y6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6</v>
      </c>
      <c r="Z68" s="73">
        <v>6</v>
      </c>
      <c r="AA68" s="75">
        <v>6</v>
      </c>
      <c r="AB68" s="77">
        <v>140.76340785725716</v>
      </c>
      <c r="AC68" s="76">
        <v>243.24416187747076</v>
      </c>
      <c r="AD68" s="77">
        <v>89.085686202951152</v>
      </c>
      <c r="AE68" s="76">
        <v>133.03678588801773</v>
      </c>
      <c r="AF68" s="76">
        <v>151.53850328038271</v>
      </c>
      <c r="AG68" s="77">
        <v>3.2973573185593836</v>
      </c>
      <c r="AH68" s="77">
        <v>135.70139851553429</v>
      </c>
      <c r="AI6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AJ68" s="81">
        <v>2.1169844113753024E-30</v>
      </c>
      <c r="AK68" s="81">
        <v>0</v>
      </c>
      <c r="AL68" s="81">
        <v>8.2294179826141751E-19</v>
      </c>
      <c r="AM68" s="81">
        <v>1.6802776556477185E-28</v>
      </c>
      <c r="AN68" s="81">
        <v>2.5816903427677083E-32</v>
      </c>
      <c r="AO68" s="81">
        <v>1</v>
      </c>
      <c r="AP68" s="81">
        <v>1.7734859949179297E-29</v>
      </c>
      <c r="AQ6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6</v>
      </c>
      <c r="AR68" s="58">
        <v>6.5963071500000012E-2</v>
      </c>
      <c r="AS68" s="58">
        <v>1.8948603500000001</v>
      </c>
      <c r="AT68" s="58">
        <v>0.17313713600000002</v>
      </c>
      <c r="AU68" s="58">
        <v>1.05584206</v>
      </c>
      <c r="AV68" s="58">
        <v>-0.54329053400000005</v>
      </c>
      <c r="AW68" s="58">
        <v>0.95128734999999998</v>
      </c>
      <c r="AX68" s="58">
        <v>-0.36818709400000005</v>
      </c>
      <c r="AY68" s="58">
        <v>1.10881809</v>
      </c>
      <c r="AZ68" s="58">
        <v>0.72572529600000024</v>
      </c>
      <c r="BA68" s="58">
        <v>-0.40140864400000004</v>
      </c>
      <c r="BB6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7.9925834210850235</v>
      </c>
      <c r="BC68" s="121">
        <v>1.2176</v>
      </c>
      <c r="BD68" s="122">
        <v>-0.31564999999999999</v>
      </c>
      <c r="BE68" s="122">
        <v>1.11757</v>
      </c>
      <c r="BF68" s="98">
        <v>7</v>
      </c>
      <c r="BG68" s="98">
        <v>1</v>
      </c>
      <c r="BH68" s="98">
        <v>5</v>
      </c>
      <c r="BI68" s="98">
        <v>6</v>
      </c>
      <c r="BJ68">
        <v>0.65999565661541693</v>
      </c>
      <c r="BK68">
        <v>0.67199469462233397</v>
      </c>
      <c r="BL68">
        <v>3</v>
      </c>
      <c r="BM68">
        <v>6</v>
      </c>
      <c r="BN68" s="8">
        <v>6</v>
      </c>
      <c r="BO68" s="8">
        <v>4</v>
      </c>
    </row>
    <row r="69" spans="1:67" ht="17" thickBot="1" x14ac:dyDescent="0.25">
      <c r="A69" s="60" t="s">
        <v>108</v>
      </c>
      <c r="B69">
        <v>3</v>
      </c>
      <c r="D69" s="73">
        <v>3</v>
      </c>
      <c r="E69" s="75">
        <v>5</v>
      </c>
      <c r="F69" s="61">
        <v>4</v>
      </c>
      <c r="G69" s="62">
        <v>7</v>
      </c>
      <c r="H69" s="63">
        <v>5</v>
      </c>
      <c r="I69" s="64">
        <v>6</v>
      </c>
      <c r="J69" s="76">
        <v>93.687283011340128</v>
      </c>
      <c r="K69" s="76">
        <v>132.33963313018864</v>
      </c>
      <c r="L69" s="76">
        <v>37.025308849147585</v>
      </c>
      <c r="M69" s="76">
        <v>85.404828905003512</v>
      </c>
      <c r="N69" s="76">
        <v>82.956175737775339</v>
      </c>
      <c r="O69" s="77">
        <v>115.97389897247052</v>
      </c>
      <c r="P69" s="77">
        <v>248.91563715604849</v>
      </c>
      <c r="Q6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69" s="81">
        <v>2.1282951651646357E-13</v>
      </c>
      <c r="S69" s="81">
        <v>5.7370603024371293E-22</v>
      </c>
      <c r="T69" s="81">
        <v>0.99999999985607912</v>
      </c>
      <c r="U69" s="81">
        <v>2.2304508908531029E-11</v>
      </c>
      <c r="V69" s="81">
        <v>1.2140342176426458E-10</v>
      </c>
      <c r="W69" s="81">
        <v>2.0533521311003302E-18</v>
      </c>
      <c r="X69" s="81">
        <v>0</v>
      </c>
      <c r="Y6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69" s="73">
        <v>3</v>
      </c>
      <c r="AA69" s="75">
        <v>5</v>
      </c>
      <c r="AB69" s="77">
        <v>55.751321342965824</v>
      </c>
      <c r="AC69" s="76">
        <v>90.723527567733655</v>
      </c>
      <c r="AD69" s="77">
        <v>10.489907010027574</v>
      </c>
      <c r="AE69" s="76">
        <v>37.494686248727824</v>
      </c>
      <c r="AF69" s="76">
        <v>36.111684124817891</v>
      </c>
      <c r="AG69" s="77">
        <v>59.483750716519268</v>
      </c>
      <c r="AH69" s="77">
        <v>199.43711284895676</v>
      </c>
      <c r="AI6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69" s="81">
        <v>6.3625350970511711E-11</v>
      </c>
      <c r="AK69" s="81">
        <v>1.0799927504460125E-18</v>
      </c>
      <c r="AL69" s="81">
        <v>0.9999959020275907</v>
      </c>
      <c r="AM69" s="81">
        <v>9.7691523031734502E-7</v>
      </c>
      <c r="AN69" s="81">
        <v>3.1209869914625031E-6</v>
      </c>
      <c r="AO69" s="81">
        <v>6.562241234496964E-12</v>
      </c>
      <c r="AP69" s="81">
        <v>0</v>
      </c>
      <c r="AQ6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69" s="63">
        <v>0.34985477100000012</v>
      </c>
      <c r="AS69" s="63">
        <v>0.48148753900000008</v>
      </c>
      <c r="AT69" s="63">
        <v>4.4043657400000005E-2</v>
      </c>
      <c r="AU69" s="63">
        <v>-5.0941752399999998E-2</v>
      </c>
      <c r="AV69" s="63">
        <v>0.14404553300000003</v>
      </c>
      <c r="AW69" s="63">
        <v>0.11404066</v>
      </c>
      <c r="AX69" s="63">
        <v>-0.72969092300000016</v>
      </c>
      <c r="AY69" s="63">
        <v>0.94432938399999999</v>
      </c>
      <c r="AZ69" s="63">
        <v>0.12643304000000002</v>
      </c>
      <c r="BA69" s="63">
        <v>1.57467406</v>
      </c>
      <c r="BB6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4.3123084419459703</v>
      </c>
      <c r="BC69" s="121">
        <v>0.52302999999999999</v>
      </c>
      <c r="BD69" s="122">
        <v>-0.1583</v>
      </c>
      <c r="BE69" s="122">
        <v>-0.26989999999999997</v>
      </c>
      <c r="BF69" s="98">
        <v>5</v>
      </c>
      <c r="BG69" s="98">
        <v>2</v>
      </c>
      <c r="BH69" s="98">
        <v>5</v>
      </c>
      <c r="BI69" s="98">
        <v>6</v>
      </c>
      <c r="BJ69">
        <v>0.65278294067085241</v>
      </c>
      <c r="BK69">
        <v>0.52054291291865173</v>
      </c>
      <c r="BL69">
        <v>3</v>
      </c>
      <c r="BM69">
        <v>6</v>
      </c>
      <c r="BN69" s="8">
        <v>6</v>
      </c>
      <c r="BO69" s="8">
        <v>4</v>
      </c>
    </row>
    <row r="70" spans="1:67" ht="17" thickBot="1" x14ac:dyDescent="0.25">
      <c r="A70" s="55" t="s">
        <v>69</v>
      </c>
      <c r="B70">
        <v>5</v>
      </c>
      <c r="D70" s="73">
        <v>5</v>
      </c>
      <c r="E70" s="75">
        <v>5</v>
      </c>
      <c r="F70" s="56">
        <v>4</v>
      </c>
      <c r="G70" s="57">
        <v>7</v>
      </c>
      <c r="H70" s="58">
        <v>5</v>
      </c>
      <c r="I70" s="59">
        <v>5</v>
      </c>
      <c r="J70" s="76">
        <v>104.72997566741543</v>
      </c>
      <c r="K70" s="76">
        <v>72.091913187023422</v>
      </c>
      <c r="L70" s="76">
        <v>49.876155956489505</v>
      </c>
      <c r="M70" s="76">
        <v>36.862983030039288</v>
      </c>
      <c r="N70" s="76">
        <v>9.0073676347257496</v>
      </c>
      <c r="O70" s="77">
        <v>202.98077667428322</v>
      </c>
      <c r="P70" s="77">
        <v>497.33149155057635</v>
      </c>
      <c r="Q7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0" s="81">
        <v>6.1394687568666943E-22</v>
      </c>
      <c r="S70" s="81">
        <v>5.0038554127986506E-15</v>
      </c>
      <c r="T70" s="81">
        <v>1.1680547095304286E-9</v>
      </c>
      <c r="U70" s="81">
        <v>5.5861133788144046E-7</v>
      </c>
      <c r="V70" s="81">
        <v>0.99999944022060228</v>
      </c>
      <c r="W70" s="81">
        <v>0</v>
      </c>
      <c r="X70" s="81">
        <v>0</v>
      </c>
      <c r="Y7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0" s="73">
        <v>5</v>
      </c>
      <c r="AA70" s="75">
        <v>5</v>
      </c>
      <c r="AB70" s="77">
        <v>75.819826178274141</v>
      </c>
      <c r="AC70" s="76">
        <v>70.654989930992727</v>
      </c>
      <c r="AD70" s="77">
        <v>31.074331656025858</v>
      </c>
      <c r="AE70" s="76">
        <v>18.683134067827915</v>
      </c>
      <c r="AF70" s="76">
        <v>3.3608496548770281</v>
      </c>
      <c r="AG70" s="77">
        <v>180.43922936723064</v>
      </c>
      <c r="AH70" s="77">
        <v>410.0292845680512</v>
      </c>
      <c r="AI7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0" s="81">
        <v>6.9125184725781958E-17</v>
      </c>
      <c r="AK70" s="81">
        <v>6.0964215123916183E-16</v>
      </c>
      <c r="AL70" s="81">
        <v>8.394092887245526E-7</v>
      </c>
      <c r="AM70" s="81">
        <v>2.9414407409410215E-4</v>
      </c>
      <c r="AN70" s="81">
        <v>0.99970501651661658</v>
      </c>
      <c r="AO70" s="81">
        <v>0</v>
      </c>
      <c r="AP70" s="81">
        <v>0</v>
      </c>
      <c r="AQ7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0" s="58">
        <v>0.98861109600000008</v>
      </c>
      <c r="AS70" s="58">
        <v>-0.34904015399999999</v>
      </c>
      <c r="AT70" s="58">
        <v>0.76696713699999997</v>
      </c>
      <c r="AU70" s="58">
        <v>-0.24511435100000004</v>
      </c>
      <c r="AV70" s="58">
        <v>-0.20891082600000002</v>
      </c>
      <c r="AW70" s="58">
        <v>0.20706807000000002</v>
      </c>
      <c r="AX70" s="58">
        <v>-0.16161347700000001</v>
      </c>
      <c r="AY70" s="58">
        <v>0.8982227009999999</v>
      </c>
      <c r="AZ70" s="58">
        <v>-0.58223005299999997</v>
      </c>
      <c r="BA70" s="58">
        <v>-0.41080737300000009</v>
      </c>
      <c r="BB7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3.1746989504574081</v>
      </c>
      <c r="BC70" s="121">
        <v>-0.43667</v>
      </c>
      <c r="BD70" s="122">
        <v>-0.93822000000000005</v>
      </c>
      <c r="BE70" s="122">
        <v>0.40439000000000003</v>
      </c>
      <c r="BF70" s="98">
        <v>7</v>
      </c>
      <c r="BG70" s="98">
        <v>4</v>
      </c>
      <c r="BH70" s="98">
        <v>1</v>
      </c>
      <c r="BI70" s="98">
        <v>6</v>
      </c>
      <c r="BJ70">
        <v>1.316305424097266</v>
      </c>
      <c r="BK70">
        <v>0.23322429534535569</v>
      </c>
      <c r="BL70">
        <v>3</v>
      </c>
      <c r="BM70">
        <v>6</v>
      </c>
      <c r="BN70" s="8">
        <v>6</v>
      </c>
      <c r="BO70" s="8">
        <v>5</v>
      </c>
    </row>
    <row r="71" spans="1:67" ht="17" thickBot="1" x14ac:dyDescent="0.25">
      <c r="A71" s="60" t="s">
        <v>70</v>
      </c>
      <c r="B71">
        <v>3</v>
      </c>
      <c r="D71" s="73">
        <v>4</v>
      </c>
      <c r="E71" s="75">
        <v>3</v>
      </c>
      <c r="F71" s="61">
        <v>5</v>
      </c>
      <c r="G71" s="62">
        <v>7</v>
      </c>
      <c r="H71" s="63">
        <v>5</v>
      </c>
      <c r="I71" s="64">
        <v>6</v>
      </c>
      <c r="J71" s="76">
        <v>71.779189704118252</v>
      </c>
      <c r="K71" s="76">
        <v>125.05399700794545</v>
      </c>
      <c r="L71" s="76">
        <v>22.923637855248931</v>
      </c>
      <c r="M71" s="76">
        <v>60.148370424574743</v>
      </c>
      <c r="N71" s="76">
        <v>59.018643702030957</v>
      </c>
      <c r="O71" s="77">
        <v>93.119759812755817</v>
      </c>
      <c r="P71" s="77">
        <v>218.60883842327348</v>
      </c>
      <c r="Q7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1" s="81">
        <v>1.054811645172299E-11</v>
      </c>
      <c r="S71" s="81">
        <v>1.8993554115139523E-23</v>
      </c>
      <c r="T71" s="81">
        <v>0.99999997749434832</v>
      </c>
      <c r="U71" s="81">
        <v>5.8969029723756478E-9</v>
      </c>
      <c r="V71" s="81">
        <v>1.659820046352253E-8</v>
      </c>
      <c r="W71" s="81">
        <v>1.633193855401939E-16</v>
      </c>
      <c r="X71" s="81">
        <v>0</v>
      </c>
      <c r="Y7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1" s="73">
        <v>4</v>
      </c>
      <c r="AA71" s="75">
        <v>3</v>
      </c>
      <c r="AB71" s="77">
        <v>54.113136894617142</v>
      </c>
      <c r="AC71" s="76">
        <v>106.15411149117284</v>
      </c>
      <c r="AD71" s="77">
        <v>16.784009062501557</v>
      </c>
      <c r="AE71" s="76">
        <v>52.870160178295606</v>
      </c>
      <c r="AF71" s="76">
        <v>45.100992410338606</v>
      </c>
      <c r="AG71" s="77">
        <v>63.319691304442173</v>
      </c>
      <c r="AH71" s="77">
        <v>186.51778485710585</v>
      </c>
      <c r="AI7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1" s="81">
        <v>3.3581936850034371E-9</v>
      </c>
      <c r="AK71" s="81">
        <v>1.1206253214424006E-20</v>
      </c>
      <c r="AL71" s="81">
        <v>0.99999917516973291</v>
      </c>
      <c r="AM71" s="81">
        <v>1.0419897689360104E-8</v>
      </c>
      <c r="AN71" s="81">
        <v>8.1102974535435926E-7</v>
      </c>
      <c r="AO71" s="81">
        <v>2.2430378018221657E-11</v>
      </c>
      <c r="AP71" s="81">
        <v>0</v>
      </c>
      <c r="AQ7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1" s="63">
        <v>-0.35987447800000011</v>
      </c>
      <c r="AS71" s="63">
        <v>-0.56344769600000011</v>
      </c>
      <c r="AT71" s="63">
        <v>-0.44651156100000006</v>
      </c>
      <c r="AU71" s="63">
        <v>-0.10919353200000002</v>
      </c>
      <c r="AV71" s="63">
        <v>0.66419174600000019</v>
      </c>
      <c r="AW71" s="63">
        <v>-0.29527994400000002</v>
      </c>
      <c r="AX71" s="63">
        <v>1.2844018400000001</v>
      </c>
      <c r="AY71" s="63">
        <v>-1.04199639</v>
      </c>
      <c r="AZ71" s="63">
        <v>-0.55825836299999998</v>
      </c>
      <c r="BA71" s="63">
        <v>-0.29567294700000007</v>
      </c>
      <c r="BB7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4.3211391226875007</v>
      </c>
      <c r="BC71" s="121">
        <v>-0.47685</v>
      </c>
      <c r="BD71" s="122">
        <v>0.30458000000000002</v>
      </c>
      <c r="BE71" s="122">
        <v>-0.29165999999999997</v>
      </c>
      <c r="BF71" s="98">
        <v>5</v>
      </c>
      <c r="BG71" s="98">
        <v>2</v>
      </c>
      <c r="BH71" s="98">
        <v>1</v>
      </c>
      <c r="BI71" s="98">
        <v>4</v>
      </c>
      <c r="BJ71">
        <v>0.88843710103102569</v>
      </c>
      <c r="BK71">
        <v>-0.3950403873507744</v>
      </c>
      <c r="BL71">
        <v>3</v>
      </c>
      <c r="BM71">
        <v>1</v>
      </c>
      <c r="BN71" s="8">
        <v>6</v>
      </c>
      <c r="BO71" s="8">
        <v>5</v>
      </c>
    </row>
    <row r="72" spans="1:67" ht="17" thickBot="1" x14ac:dyDescent="0.25">
      <c r="A72" s="55" t="s">
        <v>71</v>
      </c>
      <c r="B72">
        <v>5</v>
      </c>
      <c r="D72" s="73">
        <v>5</v>
      </c>
      <c r="E72" s="75">
        <v>5</v>
      </c>
      <c r="F72" s="56">
        <v>4</v>
      </c>
      <c r="G72" s="57">
        <v>7</v>
      </c>
      <c r="H72" s="58">
        <v>5</v>
      </c>
      <c r="I72" s="59">
        <v>5</v>
      </c>
      <c r="J72" s="76">
        <v>103.06689252031653</v>
      </c>
      <c r="K72" s="76">
        <v>95.534300998345998</v>
      </c>
      <c r="L72" s="76">
        <v>48.707210862377252</v>
      </c>
      <c r="M72" s="76">
        <v>39.47355187182589</v>
      </c>
      <c r="N72" s="76">
        <v>10.55607533552247</v>
      </c>
      <c r="O72" s="77">
        <v>189.07779615358098</v>
      </c>
      <c r="P72" s="77">
        <v>456.59503617264005</v>
      </c>
      <c r="Q7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2" s="81">
        <v>3.0588798119755507E-21</v>
      </c>
      <c r="S72" s="81">
        <v>8.8135854687141272E-20</v>
      </c>
      <c r="T72" s="81">
        <v>4.5456300725861866E-9</v>
      </c>
      <c r="U72" s="81">
        <v>3.2849565350825827E-7</v>
      </c>
      <c r="V72" s="81">
        <v>0.99999966695871634</v>
      </c>
      <c r="W72" s="81">
        <v>0</v>
      </c>
      <c r="X72" s="81">
        <v>0</v>
      </c>
      <c r="Y7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2" s="73">
        <v>5</v>
      </c>
      <c r="AA72" s="75">
        <v>5</v>
      </c>
      <c r="AB72" s="77">
        <v>68.502612387433402</v>
      </c>
      <c r="AC72" s="76">
        <v>80.055409024662183</v>
      </c>
      <c r="AD72" s="77">
        <v>25.259611718622988</v>
      </c>
      <c r="AE72" s="76">
        <v>17.974532145720907</v>
      </c>
      <c r="AF72" s="76">
        <v>4.8713221530919455</v>
      </c>
      <c r="AG72" s="77">
        <v>154.37619014718868</v>
      </c>
      <c r="AH72" s="77">
        <v>376.61958509099924</v>
      </c>
      <c r="AI7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2" s="81">
        <v>5.7051960569382853E-15</v>
      </c>
      <c r="AK72" s="81">
        <v>1.1790206164601512E-17</v>
      </c>
      <c r="AL72" s="81">
        <v>3.2684785891512817E-5</v>
      </c>
      <c r="AM72" s="81">
        <v>8.9156402885285952E-4</v>
      </c>
      <c r="AN72" s="81">
        <v>0.99907575118524994</v>
      </c>
      <c r="AO72" s="81">
        <v>0</v>
      </c>
      <c r="AP72" s="81">
        <v>0</v>
      </c>
      <c r="AQ7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2" s="58">
        <v>0.95312463400000014</v>
      </c>
      <c r="AS72" s="58">
        <v>-0.29469330500000002</v>
      </c>
      <c r="AT72" s="58">
        <v>1.18006627</v>
      </c>
      <c r="AU72" s="58">
        <v>-0.51695599000000003</v>
      </c>
      <c r="AV72" s="58">
        <v>-0.46898393200000005</v>
      </c>
      <c r="AW72" s="58">
        <v>9.5435178200000012E-2</v>
      </c>
      <c r="AX72" s="58">
        <v>-0.83297773100000005</v>
      </c>
      <c r="AY72" s="58">
        <v>-0.75164889400000023</v>
      </c>
      <c r="AZ72" s="58">
        <v>-0.5163079049999999</v>
      </c>
      <c r="BA72" s="58">
        <v>-0.36381373000000006</v>
      </c>
      <c r="BB7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4.5419066536926795</v>
      </c>
      <c r="BC72" s="121">
        <v>-0.81259999999999999</v>
      </c>
      <c r="BD72" s="122">
        <v>-0.55593999999999999</v>
      </c>
      <c r="BE72" s="122">
        <v>0.1275</v>
      </c>
      <c r="BF72" s="98">
        <v>5</v>
      </c>
      <c r="BG72" s="98">
        <v>4</v>
      </c>
      <c r="BH72" s="98">
        <v>1</v>
      </c>
      <c r="BI72" s="98">
        <v>6</v>
      </c>
      <c r="BJ72">
        <v>1.2707433600120801</v>
      </c>
      <c r="BK72">
        <v>0.37599499781211321</v>
      </c>
      <c r="BL72">
        <v>3</v>
      </c>
      <c r="BM72">
        <v>6</v>
      </c>
      <c r="BN72" s="8">
        <v>6</v>
      </c>
      <c r="BO72" s="8">
        <v>5</v>
      </c>
    </row>
    <row r="73" spans="1:67" ht="17" thickBot="1" x14ac:dyDescent="0.25">
      <c r="A73" s="60" t="s">
        <v>72</v>
      </c>
      <c r="B73">
        <v>5</v>
      </c>
      <c r="D73" s="73">
        <v>5</v>
      </c>
      <c r="E73" s="75">
        <v>5</v>
      </c>
      <c r="F73" s="61">
        <v>4</v>
      </c>
      <c r="G73" s="62">
        <v>7</v>
      </c>
      <c r="H73" s="63">
        <v>5</v>
      </c>
      <c r="I73" s="64">
        <v>5</v>
      </c>
      <c r="J73" s="76">
        <v>195.30948368406644</v>
      </c>
      <c r="K73" s="76">
        <v>102.08991995585809</v>
      </c>
      <c r="L73" s="76">
        <v>110.87955092510347</v>
      </c>
      <c r="M73" s="76">
        <v>87.81662399771551</v>
      </c>
      <c r="N73" s="76">
        <v>27.252581165707195</v>
      </c>
      <c r="O73" s="77">
        <v>298.75114577769511</v>
      </c>
      <c r="P73" s="77">
        <v>625.67557323714959</v>
      </c>
      <c r="Q7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3" s="81">
        <v>0</v>
      </c>
      <c r="S73" s="81">
        <v>1.4035192391464882E-17</v>
      </c>
      <c r="T73" s="81">
        <v>6.0623680711326633E-19</v>
      </c>
      <c r="U73" s="81">
        <v>4.4112859988554951E-14</v>
      </c>
      <c r="V73" s="81">
        <v>0.99999999999995592</v>
      </c>
      <c r="W73" s="81">
        <v>0</v>
      </c>
      <c r="X73" s="81">
        <v>0</v>
      </c>
      <c r="Y7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3" s="73">
        <v>5</v>
      </c>
      <c r="AA73" s="75">
        <v>5</v>
      </c>
      <c r="AB73" s="77">
        <v>141.12022269019556</v>
      </c>
      <c r="AC73" s="76">
        <v>83.978223239732017</v>
      </c>
      <c r="AD73" s="77">
        <v>71.166029871856466</v>
      </c>
      <c r="AE73" s="76">
        <v>53.667465066743723</v>
      </c>
      <c r="AF73" s="76">
        <v>16.731549634570175</v>
      </c>
      <c r="AG73" s="77">
        <v>251.13611314659164</v>
      </c>
      <c r="AH73" s="77">
        <v>510.67556141315976</v>
      </c>
      <c r="AI7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3" s="81">
        <v>3.6590985418890955E-28</v>
      </c>
      <c r="AK73" s="81">
        <v>6.2446826038404933E-16</v>
      </c>
      <c r="AL73" s="81">
        <v>1.3234601050346913E-12</v>
      </c>
      <c r="AM73" s="81">
        <v>5.9613948304525869E-9</v>
      </c>
      <c r="AN73" s="81">
        <v>0.99999999403728101</v>
      </c>
      <c r="AO73" s="81">
        <v>0</v>
      </c>
      <c r="AP73" s="81">
        <v>0</v>
      </c>
      <c r="AQ7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3" s="63">
        <v>1.41444865</v>
      </c>
      <c r="AS73" s="63">
        <v>-0.36159810700000006</v>
      </c>
      <c r="AT73" s="63">
        <v>1.64480279</v>
      </c>
      <c r="AU73" s="63">
        <v>0.66749686400000008</v>
      </c>
      <c r="AV73" s="63">
        <v>-4.1720971499999995E-2</v>
      </c>
      <c r="AW73" s="63">
        <v>-0.25806898000000006</v>
      </c>
      <c r="AX73" s="63">
        <v>-0.83297773100000005</v>
      </c>
      <c r="AY73" s="63">
        <v>0.3075587010000001</v>
      </c>
      <c r="AZ73" s="63">
        <v>-0.35000430400000004</v>
      </c>
      <c r="BA73" s="63">
        <v>-0.37791182300000009</v>
      </c>
      <c r="BB7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6.4044513063279513</v>
      </c>
      <c r="BC73" s="121">
        <v>-0.26500000000000001</v>
      </c>
      <c r="BD73" s="122">
        <v>-1.5057499999999999</v>
      </c>
      <c r="BE73" s="122">
        <v>-2.3800000000000002E-3</v>
      </c>
      <c r="BF73" s="98">
        <v>7</v>
      </c>
      <c r="BG73" s="98">
        <v>4</v>
      </c>
      <c r="BH73" s="98">
        <v>1</v>
      </c>
      <c r="BI73" s="98">
        <v>4</v>
      </c>
      <c r="BJ73">
        <v>1.448073007133527</v>
      </c>
      <c r="BK73">
        <v>-7.7029958072480156E-2</v>
      </c>
      <c r="BL73">
        <v>3</v>
      </c>
      <c r="BM73">
        <v>6</v>
      </c>
      <c r="BN73" s="8">
        <v>6</v>
      </c>
      <c r="BO73" s="8">
        <v>5</v>
      </c>
    </row>
    <row r="74" spans="1:67" ht="17" thickBot="1" x14ac:dyDescent="0.25">
      <c r="A74" s="55" t="s">
        <v>73</v>
      </c>
      <c r="B74">
        <v>3</v>
      </c>
      <c r="D74" s="73">
        <v>3</v>
      </c>
      <c r="E74" s="75">
        <v>3</v>
      </c>
      <c r="F74" s="56">
        <v>5</v>
      </c>
      <c r="G74" s="57">
        <v>7</v>
      </c>
      <c r="H74" s="58">
        <v>5</v>
      </c>
      <c r="I74" s="59">
        <v>6</v>
      </c>
      <c r="J74" s="76">
        <v>23.749001941406775</v>
      </c>
      <c r="K74" s="76">
        <v>70.844694382224858</v>
      </c>
      <c r="L74" s="76">
        <v>12.107814514206074</v>
      </c>
      <c r="M74" s="76">
        <v>20.357855241959001</v>
      </c>
      <c r="N74" s="76">
        <v>53.526612111118425</v>
      </c>
      <c r="O74" s="77">
        <v>141.15141963170629</v>
      </c>
      <c r="P74" s="77">
        <v>239.24026313157066</v>
      </c>
      <c r="Q7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74" s="81">
        <v>1.2549916788534216E-3</v>
      </c>
      <c r="S74" s="81">
        <v>4.9642073468427647E-14</v>
      </c>
      <c r="T74" s="81">
        <v>0.98734598114842365</v>
      </c>
      <c r="U74" s="81">
        <v>1.1399026028521386E-2</v>
      </c>
      <c r="V74" s="81">
        <v>1.1441519050603814E-9</v>
      </c>
      <c r="W74" s="81">
        <v>2.6849642327961511E-29</v>
      </c>
      <c r="X74" s="81">
        <v>0</v>
      </c>
      <c r="Y7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74" s="73">
        <v>3</v>
      </c>
      <c r="AA74" s="75">
        <v>3</v>
      </c>
      <c r="AB74" s="77">
        <v>19.329457311118862</v>
      </c>
      <c r="AC74" s="76">
        <v>60.312447977248318</v>
      </c>
      <c r="AD74" s="77">
        <v>9.7058757079834042</v>
      </c>
      <c r="AE74" s="76">
        <v>19.956795679877899</v>
      </c>
      <c r="AF74" s="76">
        <v>45.35910576675164</v>
      </c>
      <c r="AG74" s="77">
        <v>133.85973264309794</v>
      </c>
      <c r="AH74" s="77">
        <v>203.55026284552406</v>
      </c>
      <c r="AI7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4" s="81">
        <v>3.4589507472935826E-3</v>
      </c>
      <c r="AK74" s="81">
        <v>2.9074333643960011E-12</v>
      </c>
      <c r="AL74" s="81">
        <v>0.99232825305550509</v>
      </c>
      <c r="AM74" s="81">
        <v>4.2127756521028329E-3</v>
      </c>
      <c r="AN74" s="81">
        <v>2.054219110862203E-8</v>
      </c>
      <c r="AO74" s="81">
        <v>3.1111419385375391E-28</v>
      </c>
      <c r="AP74" s="81">
        <v>0</v>
      </c>
      <c r="AQ7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4" s="58">
        <v>-0.35987447800000011</v>
      </c>
      <c r="AS74" s="58">
        <v>-0.27858790700000008</v>
      </c>
      <c r="AT74" s="58">
        <v>-0.39487417000000008</v>
      </c>
      <c r="AU74" s="58">
        <v>-0.18686257199999998</v>
      </c>
      <c r="AV74" s="58">
        <v>0.42269529</v>
      </c>
      <c r="AW74" s="58">
        <v>0.74662704800000013</v>
      </c>
      <c r="AX74" s="58">
        <v>-0.16161347700000001</v>
      </c>
      <c r="AY74" s="58">
        <v>0.40600270100000008</v>
      </c>
      <c r="AZ74" s="58">
        <v>0.41858801500000009</v>
      </c>
      <c r="BA74" s="58">
        <v>-6.66204003E-3</v>
      </c>
      <c r="BB7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1.5003047690563112</v>
      </c>
      <c r="BC74" s="121">
        <v>8.5000000000000006E-2</v>
      </c>
      <c r="BD74" s="122">
        <v>0.30169000000000001</v>
      </c>
      <c r="BE74" s="122">
        <v>7.3969999999999994E-2</v>
      </c>
      <c r="BF74" s="98">
        <v>5</v>
      </c>
      <c r="BG74" s="98">
        <v>2</v>
      </c>
      <c r="BH74" s="98">
        <v>4</v>
      </c>
      <c r="BI74" s="98">
        <v>0</v>
      </c>
      <c r="BJ74">
        <v>0.1342820150718767</v>
      </c>
      <c r="BK74">
        <v>-1.5100498901441981</v>
      </c>
      <c r="BL74">
        <v>0</v>
      </c>
      <c r="BM74">
        <v>5</v>
      </c>
      <c r="BN74" s="8">
        <v>2</v>
      </c>
      <c r="BO74" s="8">
        <v>6</v>
      </c>
    </row>
    <row r="75" spans="1:67" ht="17" thickBot="1" x14ac:dyDescent="0.25">
      <c r="A75" s="60" t="s">
        <v>74</v>
      </c>
      <c r="B75">
        <v>5</v>
      </c>
      <c r="C75">
        <v>5</v>
      </c>
      <c r="D75" s="73">
        <v>5</v>
      </c>
      <c r="E75" s="75">
        <v>5</v>
      </c>
      <c r="F75" s="61">
        <v>4</v>
      </c>
      <c r="G75" s="62">
        <v>7</v>
      </c>
      <c r="H75" s="63">
        <v>5</v>
      </c>
      <c r="I75" s="64">
        <v>5</v>
      </c>
      <c r="J75" s="76">
        <v>150.76706817498163</v>
      </c>
      <c r="K75" s="76">
        <v>91.120394882660094</v>
      </c>
      <c r="L75" s="76">
        <v>74.352940335264734</v>
      </c>
      <c r="M75" s="76">
        <v>64.49339021072926</v>
      </c>
      <c r="N75" s="76">
        <v>18.522321684702835</v>
      </c>
      <c r="O75" s="77">
        <v>249.55249920776308</v>
      </c>
      <c r="P75" s="77">
        <v>525.49829788305385</v>
      </c>
      <c r="Q7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5" s="81">
        <v>7.2019389732316975E-30</v>
      </c>
      <c r="S75" s="81">
        <v>4.3000025715513041E-17</v>
      </c>
      <c r="T75" s="81">
        <v>6.5848100633935218E-13</v>
      </c>
      <c r="U75" s="81">
        <v>6.5071276041521831E-11</v>
      </c>
      <c r="V75" s="81">
        <v>0.99999999993427013</v>
      </c>
      <c r="W75" s="81">
        <v>0</v>
      </c>
      <c r="X75" s="81">
        <v>0</v>
      </c>
      <c r="Y7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5" s="73">
        <v>5</v>
      </c>
      <c r="AA75" s="75">
        <v>5</v>
      </c>
      <c r="AB75" s="77">
        <v>132.31555988539614</v>
      </c>
      <c r="AC75" s="76">
        <v>77.02534615291961</v>
      </c>
      <c r="AD75" s="77">
        <v>62.885493042864894</v>
      </c>
      <c r="AE75" s="76">
        <v>59.334326714635473</v>
      </c>
      <c r="AF75" s="76">
        <v>14.388379543140649</v>
      </c>
      <c r="AG75" s="77">
        <v>228.94419816420518</v>
      </c>
      <c r="AH75" s="77">
        <v>472.71961762510347</v>
      </c>
      <c r="AI7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5" s="81">
        <v>9.256982082911246E-27</v>
      </c>
      <c r="AK75" s="81">
        <v>6.2588641863330788E-15</v>
      </c>
      <c r="AL75" s="81">
        <v>2.5762835612615773E-11</v>
      </c>
      <c r="AM75" s="81">
        <v>1.086404603076346E-10</v>
      </c>
      <c r="AN75" s="81">
        <v>0.99999999986559041</v>
      </c>
      <c r="AO75" s="81">
        <v>0</v>
      </c>
      <c r="AP75" s="81">
        <v>0</v>
      </c>
      <c r="AQ7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5" s="63">
        <v>1.2725028</v>
      </c>
      <c r="AS75" s="63">
        <v>-0.26610090300000006</v>
      </c>
      <c r="AT75" s="63">
        <v>0.79278583300000016</v>
      </c>
      <c r="AU75" s="63">
        <v>0.6480796040000002</v>
      </c>
      <c r="AV75" s="63">
        <v>-0.20891082600000002</v>
      </c>
      <c r="AW75" s="63">
        <v>-1.07671019</v>
      </c>
      <c r="AX75" s="63">
        <v>-5.8326668300000009E-2</v>
      </c>
      <c r="AY75" s="63">
        <v>-6.0048640899999998E-2</v>
      </c>
      <c r="AZ75" s="63">
        <v>-0.41292999100000011</v>
      </c>
      <c r="BA75" s="63">
        <v>-0.28392453600000006</v>
      </c>
      <c r="BB7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4.1996703406761933</v>
      </c>
      <c r="BC75" s="121">
        <v>-0.21204999999999999</v>
      </c>
      <c r="BD75" s="122">
        <v>-1.0889800000000001</v>
      </c>
      <c r="BE75" s="122">
        <v>-0.21223</v>
      </c>
      <c r="BF75" s="98">
        <v>3</v>
      </c>
      <c r="BG75" s="98">
        <v>4</v>
      </c>
      <c r="BH75" s="98">
        <v>4</v>
      </c>
      <c r="BI75" s="98">
        <v>0</v>
      </c>
      <c r="BJ75">
        <v>5.0882016423093437E-2</v>
      </c>
      <c r="BK75">
        <v>-1.2433433637276461</v>
      </c>
      <c r="BL75">
        <v>0</v>
      </c>
      <c r="BM75">
        <v>5</v>
      </c>
      <c r="BN75" s="8">
        <v>2</v>
      </c>
      <c r="BO75" s="8">
        <v>6</v>
      </c>
    </row>
    <row r="76" spans="1:67" ht="17" thickBot="1" x14ac:dyDescent="0.25">
      <c r="A76" s="55" t="s">
        <v>75</v>
      </c>
      <c r="B76">
        <v>7</v>
      </c>
      <c r="D76" s="73">
        <v>7</v>
      </c>
      <c r="E76" s="75">
        <v>7</v>
      </c>
      <c r="F76" s="56">
        <v>1</v>
      </c>
      <c r="G76" s="57">
        <v>7</v>
      </c>
      <c r="H76" s="58">
        <v>3</v>
      </c>
      <c r="I76" s="59">
        <v>2</v>
      </c>
      <c r="J76" s="76">
        <v>361.57759333509915</v>
      </c>
      <c r="K76" s="76">
        <v>491.95110193111185</v>
      </c>
      <c r="L76" s="76">
        <v>325.00279363799234</v>
      </c>
      <c r="M76" s="76">
        <v>469.63265824996103</v>
      </c>
      <c r="N76" s="76">
        <v>503.62864150024524</v>
      </c>
      <c r="O76" s="77">
        <v>371.18898449903833</v>
      </c>
      <c r="P76" s="77">
        <v>151.71519244611733</v>
      </c>
      <c r="Q7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76" s="81">
        <v>0</v>
      </c>
      <c r="S76" s="81">
        <v>0</v>
      </c>
      <c r="T76" s="81">
        <v>0</v>
      </c>
      <c r="U76" s="81">
        <v>0</v>
      </c>
      <c r="V76" s="81">
        <v>0</v>
      </c>
      <c r="W76" s="81">
        <v>0</v>
      </c>
      <c r="X76" s="81">
        <v>1</v>
      </c>
      <c r="Y7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76" s="73">
        <v>7</v>
      </c>
      <c r="AA76" s="75">
        <v>7</v>
      </c>
      <c r="AB76" s="77">
        <v>160.93307203592721</v>
      </c>
      <c r="AC76" s="76">
        <v>240.85979976982546</v>
      </c>
      <c r="AD76" s="77">
        <v>143.20819101759005</v>
      </c>
      <c r="AE76" s="76">
        <v>235.43608554931726</v>
      </c>
      <c r="AF76" s="76">
        <v>258.54703020976143</v>
      </c>
      <c r="AG76" s="77">
        <v>107.85063025248658</v>
      </c>
      <c r="AH76" s="77">
        <v>22.506037956847813</v>
      </c>
      <c r="AI7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76" s="81">
        <v>1.309310756124717E-30</v>
      </c>
      <c r="AK76" s="81">
        <v>0</v>
      </c>
      <c r="AL76" s="81">
        <v>2.1573893489646E-26</v>
      </c>
      <c r="AM76" s="81">
        <v>0</v>
      </c>
      <c r="AN76" s="81">
        <v>0</v>
      </c>
      <c r="AO76" s="81">
        <v>2.9353321603803403E-19</v>
      </c>
      <c r="AP76" s="81">
        <v>1</v>
      </c>
      <c r="AQ7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76" s="58">
        <v>-1.63738713</v>
      </c>
      <c r="AS76" s="58">
        <v>1.1371262200000001</v>
      </c>
      <c r="AT76" s="58">
        <v>-0.57560503900000015</v>
      </c>
      <c r="AU76" s="58">
        <v>0.95875576200000012</v>
      </c>
      <c r="AV76" s="58">
        <v>0.58988514499999989</v>
      </c>
      <c r="AW76" s="58">
        <v>-1.1697375999999999</v>
      </c>
      <c r="AX76" s="58">
        <v>-1.81420241</v>
      </c>
      <c r="AY76" s="58">
        <v>-1.89264637E-2</v>
      </c>
      <c r="AZ76" s="58">
        <v>1.35947686</v>
      </c>
      <c r="BA76" s="58">
        <v>4.6809538899999996</v>
      </c>
      <c r="BB7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33.992072209656612</v>
      </c>
      <c r="BC76" s="121">
        <v>2.0269499999999998</v>
      </c>
      <c r="BD76" s="122">
        <v>1.2725900000000001</v>
      </c>
      <c r="BE76" s="122">
        <v>-2.1721499999999998</v>
      </c>
      <c r="BF76" s="98">
        <v>4</v>
      </c>
      <c r="BG76" s="98">
        <v>6</v>
      </c>
      <c r="BH76" s="98">
        <v>0</v>
      </c>
      <c r="BI76" s="98">
        <v>0</v>
      </c>
      <c r="BJ76">
        <v>0.62503471697215818</v>
      </c>
      <c r="BK76">
        <v>-1.424289496535273</v>
      </c>
      <c r="BL76">
        <v>0</v>
      </c>
      <c r="BM76">
        <v>5</v>
      </c>
      <c r="BN76" s="8">
        <v>2</v>
      </c>
      <c r="BO76" s="8">
        <v>6</v>
      </c>
    </row>
    <row r="77" spans="1:67" ht="17" thickBot="1" x14ac:dyDescent="0.25">
      <c r="A77" s="60" t="s">
        <v>76</v>
      </c>
      <c r="B77">
        <v>4</v>
      </c>
      <c r="C77">
        <v>4</v>
      </c>
      <c r="D77" s="73">
        <v>4</v>
      </c>
      <c r="E77" s="75">
        <v>4</v>
      </c>
      <c r="F77" s="61">
        <v>5</v>
      </c>
      <c r="G77" s="62">
        <v>7</v>
      </c>
      <c r="H77" s="63">
        <v>5</v>
      </c>
      <c r="I77" s="64">
        <v>6</v>
      </c>
      <c r="J77" s="76">
        <v>31.077554071111816</v>
      </c>
      <c r="K77" s="76">
        <v>132.76129102685837</v>
      </c>
      <c r="L77" s="76">
        <v>26.187838229789861</v>
      </c>
      <c r="M77" s="76">
        <v>19.798102498541205</v>
      </c>
      <c r="N77" s="76">
        <v>56.965376162559636</v>
      </c>
      <c r="O77" s="77">
        <v>131.29723473604659</v>
      </c>
      <c r="P77" s="77">
        <v>271.40871098582937</v>
      </c>
      <c r="Q77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77" s="81">
        <v>2.0125716766254869E-3</v>
      </c>
      <c r="S77" s="81">
        <v>1.1151086066975728E-25</v>
      </c>
      <c r="T77" s="81">
        <v>5.4139774900040537E-2</v>
      </c>
      <c r="U77" s="81">
        <v>0.9438476405926165</v>
      </c>
      <c r="V77" s="81">
        <v>1.2830717627826963E-8</v>
      </c>
      <c r="W77" s="81">
        <v>2.3186380147560266E-25</v>
      </c>
      <c r="X77" s="81">
        <v>0</v>
      </c>
      <c r="Y77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77" s="73">
        <v>4</v>
      </c>
      <c r="AA77" s="75">
        <v>4</v>
      </c>
      <c r="AB77" s="77">
        <v>21.299203555429667</v>
      </c>
      <c r="AC77" s="76">
        <v>98.968350557027904</v>
      </c>
      <c r="AD77" s="77">
        <v>13.438815606259389</v>
      </c>
      <c r="AE77" s="76">
        <v>13.916188461967186</v>
      </c>
      <c r="AF77" s="76">
        <v>33.274363485213222</v>
      </c>
      <c r="AG77" s="77">
        <v>115.36530744690724</v>
      </c>
      <c r="AH77" s="77">
        <v>242.8448868856884</v>
      </c>
      <c r="AI7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77" s="81">
        <v>5.3574838163415617E-3</v>
      </c>
      <c r="AK77" s="81">
        <v>4.8666333766301892E-20</v>
      </c>
      <c r="AL77" s="81">
        <v>0.63650117408116791</v>
      </c>
      <c r="AM77" s="81">
        <v>0.35810548652997548</v>
      </c>
      <c r="AN77" s="81">
        <v>3.5855572514994602E-5</v>
      </c>
      <c r="AO77" s="81">
        <v>1.3386735473312624E-23</v>
      </c>
      <c r="AP77" s="81">
        <v>0</v>
      </c>
      <c r="AQ77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77" s="63">
        <v>-0.14695570300000002</v>
      </c>
      <c r="AS77" s="63">
        <v>-0.51378347400000002</v>
      </c>
      <c r="AT77" s="63">
        <v>-0.85961069200000018</v>
      </c>
      <c r="AU77" s="63">
        <v>0.27915166600000002</v>
      </c>
      <c r="AV77" s="63">
        <v>-0.52471388399999996</v>
      </c>
      <c r="AW77" s="63">
        <v>0.74662704800000013</v>
      </c>
      <c r="AX77" s="63">
        <v>0.61303758600000002</v>
      </c>
      <c r="AY77" s="63">
        <v>0.21285308100000003</v>
      </c>
      <c r="AZ77" s="63">
        <v>-0.43390522000000004</v>
      </c>
      <c r="BA77" s="63">
        <v>-7.2453140700000015E-2</v>
      </c>
      <c r="BB77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2.5498469546667151</v>
      </c>
      <c r="BC77" s="121">
        <v>-0.19905</v>
      </c>
      <c r="BD77" s="122">
        <v>0.38142999999999999</v>
      </c>
      <c r="BE77" s="122">
        <v>0.70469000000000004</v>
      </c>
      <c r="BF77" s="98">
        <v>5</v>
      </c>
      <c r="BG77" s="98">
        <v>5</v>
      </c>
      <c r="BH77" s="98">
        <v>0</v>
      </c>
      <c r="BI77" s="98">
        <v>0</v>
      </c>
      <c r="BJ77">
        <v>-3.8453917404709048E-2</v>
      </c>
      <c r="BK77">
        <v>-1.946149253531231</v>
      </c>
      <c r="BL77">
        <v>0</v>
      </c>
      <c r="BM77">
        <v>5</v>
      </c>
      <c r="BN77" s="8">
        <v>7</v>
      </c>
      <c r="BO77" s="8">
        <v>6</v>
      </c>
    </row>
    <row r="78" spans="1:67" ht="17" thickBot="1" x14ac:dyDescent="0.25">
      <c r="A78" s="55" t="s">
        <v>77</v>
      </c>
      <c r="B78">
        <v>5</v>
      </c>
      <c r="C78">
        <v>5</v>
      </c>
      <c r="D78" s="73">
        <v>5</v>
      </c>
      <c r="E78" s="75">
        <v>5</v>
      </c>
      <c r="F78" s="56">
        <v>4</v>
      </c>
      <c r="G78" s="57">
        <v>7</v>
      </c>
      <c r="H78" s="58">
        <v>5</v>
      </c>
      <c r="I78" s="59">
        <v>5</v>
      </c>
      <c r="J78" s="76">
        <v>69.135856638249578</v>
      </c>
      <c r="K78" s="76">
        <v>56.88559897178461</v>
      </c>
      <c r="L78" s="76">
        <v>30.334366764708911</v>
      </c>
      <c r="M78" s="76">
        <v>24.094784256955382</v>
      </c>
      <c r="N78" s="76">
        <v>2.2496530114813056</v>
      </c>
      <c r="O78" s="77">
        <v>205.67238650448851</v>
      </c>
      <c r="P78" s="77">
        <v>429.03636933643929</v>
      </c>
      <c r="Q78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78" s="81">
        <v>1.121686495395205E-15</v>
      </c>
      <c r="S78" s="81">
        <v>3.4189274518697902E-13</v>
      </c>
      <c r="T78" s="81">
        <v>6.974045032236489E-7</v>
      </c>
      <c r="U78" s="81">
        <v>1.1278850441414556E-5</v>
      </c>
      <c r="V78" s="81">
        <v>0.99998802374471241</v>
      </c>
      <c r="W78" s="81">
        <v>0</v>
      </c>
      <c r="X78" s="81">
        <v>0</v>
      </c>
      <c r="Y78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8" s="73">
        <v>5</v>
      </c>
      <c r="AA78" s="75">
        <v>5</v>
      </c>
      <c r="AB78" s="77">
        <v>50.292382219820908</v>
      </c>
      <c r="AC78" s="76">
        <v>50.857786796663753</v>
      </c>
      <c r="AD78" s="77">
        <v>20.497334685059077</v>
      </c>
      <c r="AE78" s="76">
        <v>16.891634854998987</v>
      </c>
      <c r="AF78" s="76">
        <v>1.9807350267607651</v>
      </c>
      <c r="AG78" s="77">
        <v>186.23176592420478</v>
      </c>
      <c r="AH78" s="77">
        <v>369.0572723170892</v>
      </c>
      <c r="AI7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8" s="81">
        <v>1.2108691939154473E-11</v>
      </c>
      <c r="AK78" s="81">
        <v>6.0845704983039527E-12</v>
      </c>
      <c r="AL78" s="81">
        <v>8.336550432549773E-5</v>
      </c>
      <c r="AM78" s="81">
        <v>3.6126518928633502E-4</v>
      </c>
      <c r="AN78" s="81">
        <v>0.99955536928819488</v>
      </c>
      <c r="AO78" s="81">
        <v>0</v>
      </c>
      <c r="AP78" s="81">
        <v>0</v>
      </c>
      <c r="AQ78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8" s="58">
        <v>0.52728708399999991</v>
      </c>
      <c r="AS78" s="58">
        <v>-0.6108415530000002</v>
      </c>
      <c r="AT78" s="58">
        <v>0.68951105000000001</v>
      </c>
      <c r="AU78" s="58">
        <v>-0.30336613100000009</v>
      </c>
      <c r="AV78" s="58">
        <v>-0.4875605830000001</v>
      </c>
      <c r="AW78" s="58">
        <v>-0.63017862000000013</v>
      </c>
      <c r="AX78" s="58">
        <v>-0.16161347700000001</v>
      </c>
      <c r="AY78" s="58">
        <v>-0.15849264100000005</v>
      </c>
      <c r="AZ78" s="58">
        <v>-0.50731852099999986</v>
      </c>
      <c r="BA78" s="58">
        <v>-0.46954942700000002</v>
      </c>
      <c r="BB78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2.3825435634330079</v>
      </c>
      <c r="BC78" s="121">
        <v>-0.63319000000000003</v>
      </c>
      <c r="BD78" s="122">
        <v>-0.49365999999999999</v>
      </c>
      <c r="BE78" s="122">
        <v>-8.3119999999999999E-2</v>
      </c>
      <c r="BF78" s="98">
        <v>7</v>
      </c>
      <c r="BG78" s="98">
        <v>4</v>
      </c>
      <c r="BH78" s="98">
        <v>4</v>
      </c>
      <c r="BI78" s="98">
        <v>0</v>
      </c>
      <c r="BJ78">
        <v>-0.82146522890533902</v>
      </c>
      <c r="BK78">
        <v>-1.9797845847535169</v>
      </c>
      <c r="BL78">
        <v>0</v>
      </c>
      <c r="BM78">
        <v>3</v>
      </c>
      <c r="BN78" s="8">
        <v>7</v>
      </c>
      <c r="BO78" s="8">
        <v>7</v>
      </c>
    </row>
    <row r="79" spans="1:67" ht="17" thickBot="1" x14ac:dyDescent="0.25">
      <c r="A79" s="60" t="s">
        <v>109</v>
      </c>
      <c r="B79">
        <v>3</v>
      </c>
      <c r="D79" s="73">
        <v>3</v>
      </c>
      <c r="E79" s="75">
        <v>5</v>
      </c>
      <c r="F79" s="61">
        <v>4</v>
      </c>
      <c r="G79" s="62">
        <v>7</v>
      </c>
      <c r="H79" s="63">
        <v>5</v>
      </c>
      <c r="I79" s="64">
        <v>6</v>
      </c>
      <c r="J79" s="76">
        <v>71.402296967356946</v>
      </c>
      <c r="K79" s="76">
        <v>63.659961964797468</v>
      </c>
      <c r="L79" s="76">
        <v>47.312628395234732</v>
      </c>
      <c r="M79" s="76">
        <v>33.384090381073037</v>
      </c>
      <c r="N79" s="76">
        <v>33.561247933716508</v>
      </c>
      <c r="O79" s="77">
        <v>256.70082501051252</v>
      </c>
      <c r="P79" s="77">
        <v>429.5030699892344</v>
      </c>
      <c r="Q79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79" s="81">
        <v>1.3510257210681441E-9</v>
      </c>
      <c r="S79" s="81">
        <v>4.3231374382628147E-8</v>
      </c>
      <c r="T79" s="81">
        <v>5.3659357522574326E-4</v>
      </c>
      <c r="U79" s="81">
        <v>0.40556552708906329</v>
      </c>
      <c r="V79" s="81">
        <v>0.59389783475331093</v>
      </c>
      <c r="W79" s="81">
        <v>0</v>
      </c>
      <c r="X79" s="81">
        <v>0</v>
      </c>
      <c r="Y79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79" s="73">
        <v>3</v>
      </c>
      <c r="AA79" s="75">
        <v>5</v>
      </c>
      <c r="AB79" s="77">
        <v>37.200003387627838</v>
      </c>
      <c r="AC79" s="76">
        <v>38.297599691444596</v>
      </c>
      <c r="AD79" s="77">
        <v>24.713516186786077</v>
      </c>
      <c r="AE79" s="76">
        <v>19.309651166260156</v>
      </c>
      <c r="AF79" s="76">
        <v>12.46066607020704</v>
      </c>
      <c r="AG79" s="77">
        <v>218.72903141136149</v>
      </c>
      <c r="AH79" s="77">
        <v>367.37049978438603</v>
      </c>
      <c r="AI7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79" s="81">
        <v>1.557356416515132E-6</v>
      </c>
      <c r="AK79" s="81">
        <v>5.9973134581145507E-7</v>
      </c>
      <c r="AL79" s="81">
        <v>1.869696205697137E-3</v>
      </c>
      <c r="AM79" s="81">
        <v>1.9910281059271707E-2</v>
      </c>
      <c r="AN79" s="81">
        <v>0.97821786564726887</v>
      </c>
      <c r="AO79" s="81">
        <v>0</v>
      </c>
      <c r="AP79" s="81">
        <v>0</v>
      </c>
      <c r="AQ79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79" s="63">
        <v>0.34985477100000012</v>
      </c>
      <c r="AS79" s="63">
        <v>0.64928166100000007</v>
      </c>
      <c r="AT79" s="63">
        <v>-0.60142373500000001</v>
      </c>
      <c r="AU79" s="63">
        <v>0.62866234399999998</v>
      </c>
      <c r="AV79" s="63">
        <v>-0.52471388399999996</v>
      </c>
      <c r="AW79" s="63">
        <v>-5.3408677700000011E-2</v>
      </c>
      <c r="AX79" s="63">
        <v>-0.83297773100000005</v>
      </c>
      <c r="AY79" s="63">
        <v>0.76114877700000005</v>
      </c>
      <c r="AZ79" s="63">
        <v>0.16239057499999998</v>
      </c>
      <c r="BA79" s="63">
        <v>-0.27217612500000005</v>
      </c>
      <c r="BB79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2.9527189381845433</v>
      </c>
      <c r="BC79" s="121">
        <v>0.49027999999999999</v>
      </c>
      <c r="BD79" s="122">
        <v>-0.10061</v>
      </c>
      <c r="BE79" s="122">
        <v>0.14288000000000001</v>
      </c>
      <c r="BF79" s="98">
        <v>3</v>
      </c>
      <c r="BG79" s="98">
        <v>2</v>
      </c>
      <c r="BH79" s="98">
        <v>3</v>
      </c>
      <c r="BI79" s="98">
        <v>2</v>
      </c>
      <c r="BJ79">
        <v>-0.70228066589365568</v>
      </c>
      <c r="BK79">
        <v>-3.2389389584928718</v>
      </c>
      <c r="BL79">
        <v>0</v>
      </c>
      <c r="BM79">
        <v>2</v>
      </c>
      <c r="BN79" s="8">
        <v>7</v>
      </c>
      <c r="BO79" s="8">
        <v>7</v>
      </c>
    </row>
    <row r="80" spans="1:67" ht="17" thickBot="1" x14ac:dyDescent="0.25">
      <c r="A80" s="55" t="s">
        <v>79</v>
      </c>
      <c r="B80">
        <v>7</v>
      </c>
      <c r="C80">
        <v>7</v>
      </c>
      <c r="D80" s="73">
        <v>7</v>
      </c>
      <c r="E80" s="75">
        <v>7</v>
      </c>
      <c r="F80" s="56">
        <v>1</v>
      </c>
      <c r="G80" s="57">
        <v>7</v>
      </c>
      <c r="H80" s="58">
        <v>3</v>
      </c>
      <c r="I80" s="59">
        <v>2</v>
      </c>
      <c r="J80" s="76">
        <v>259.12069747884362</v>
      </c>
      <c r="K80" s="76">
        <v>316.74229623407274</v>
      </c>
      <c r="L80" s="76">
        <v>188.90073057162621</v>
      </c>
      <c r="M80" s="76">
        <v>260.88465815325935</v>
      </c>
      <c r="N80" s="76">
        <v>273.67099890694976</v>
      </c>
      <c r="O80" s="77">
        <v>360.61079414211531</v>
      </c>
      <c r="P80" s="77">
        <v>312.56218973436853</v>
      </c>
      <c r="Q80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80" s="81">
        <v>2.4207566919288981E-16</v>
      </c>
      <c r="S80" s="81">
        <v>4.9600801362517637E-29</v>
      </c>
      <c r="T80" s="81">
        <v>0.99999999999999967</v>
      </c>
      <c r="U80" s="81">
        <v>1.6701700715033215E-16</v>
      </c>
      <c r="V80" s="81">
        <v>4.4705613922618829E-19</v>
      </c>
      <c r="W80" s="81">
        <v>0</v>
      </c>
      <c r="X80" s="81">
        <v>4.010396258296922E-28</v>
      </c>
      <c r="Y80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80" s="73">
        <v>7</v>
      </c>
      <c r="AA80" s="75">
        <v>7</v>
      </c>
      <c r="AB80" s="77">
        <v>59.998702717415782</v>
      </c>
      <c r="AC80" s="76">
        <v>97.766172591639119</v>
      </c>
      <c r="AD80" s="77">
        <v>20.457524700028237</v>
      </c>
      <c r="AE80" s="76">
        <v>41.02333730798054</v>
      </c>
      <c r="AF80" s="76">
        <v>53.070608928043733</v>
      </c>
      <c r="AG80" s="77">
        <v>103.00213234147421</v>
      </c>
      <c r="AH80" s="77">
        <v>172.11431587559196</v>
      </c>
      <c r="AI8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80" s="81">
        <v>1.1111043543747533E-9</v>
      </c>
      <c r="AK80" s="81">
        <v>4.6618866480630692E-18</v>
      </c>
      <c r="AL80" s="81">
        <v>0.99997546701211792</v>
      </c>
      <c r="AM80" s="81">
        <v>2.443722254632564E-5</v>
      </c>
      <c r="AN80" s="81">
        <v>9.4654231386772091E-8</v>
      </c>
      <c r="AO80" s="81">
        <v>3.4008501496454777E-19</v>
      </c>
      <c r="AP80" s="81">
        <v>0</v>
      </c>
      <c r="AQ80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80" s="58">
        <v>-2.2406569900000002</v>
      </c>
      <c r="AS80" s="58">
        <v>1.48286016</v>
      </c>
      <c r="AT80" s="58">
        <v>-1.32434721</v>
      </c>
      <c r="AU80" s="58">
        <v>1.5024390400000001</v>
      </c>
      <c r="AV80" s="58">
        <v>-0.11602757300000001</v>
      </c>
      <c r="AW80" s="58">
        <v>0.56057222799999995</v>
      </c>
      <c r="AX80" s="58">
        <v>-0.26490028500000007</v>
      </c>
      <c r="AY80" s="58">
        <v>-0.34665775500000001</v>
      </c>
      <c r="AZ80" s="58">
        <v>1.9887337299999999</v>
      </c>
      <c r="BA80" s="58">
        <v>2.4487558300000001</v>
      </c>
      <c r="BB80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21.700150946841674</v>
      </c>
      <c r="BC80" s="121">
        <v>2.1144500000000002</v>
      </c>
      <c r="BD80" s="122">
        <v>1.8608100000000001</v>
      </c>
      <c r="BE80" s="122">
        <v>-0.14968999999999999</v>
      </c>
      <c r="BF80" s="98">
        <v>4</v>
      </c>
      <c r="BG80" s="98">
        <v>6</v>
      </c>
      <c r="BH80" s="98">
        <v>0</v>
      </c>
      <c r="BI80" s="98">
        <v>0</v>
      </c>
      <c r="BJ80">
        <v>-7.8059959450376554E-2</v>
      </c>
      <c r="BK80">
        <v>-2.4553233063850821</v>
      </c>
      <c r="BL80">
        <v>0</v>
      </c>
      <c r="BM80">
        <v>5</v>
      </c>
      <c r="BN80" s="8">
        <v>7</v>
      </c>
      <c r="BO80" s="8">
        <v>6</v>
      </c>
    </row>
    <row r="81" spans="1:67" ht="17" thickBot="1" x14ac:dyDescent="0.25">
      <c r="A81" s="60" t="s">
        <v>80</v>
      </c>
      <c r="B81">
        <v>4</v>
      </c>
      <c r="D81" s="73">
        <v>4</v>
      </c>
      <c r="E81" s="75">
        <v>3</v>
      </c>
      <c r="F81" s="61">
        <v>5</v>
      </c>
      <c r="G81" s="62">
        <v>7</v>
      </c>
      <c r="H81" s="63">
        <v>5</v>
      </c>
      <c r="I81" s="64">
        <v>4</v>
      </c>
      <c r="J81" s="76">
        <v>30.870982700694679</v>
      </c>
      <c r="K81" s="76">
        <v>87.52780181330786</v>
      </c>
      <c r="L81" s="76">
        <v>23.9700701517902</v>
      </c>
      <c r="M81" s="76">
        <v>7.1340807486663822</v>
      </c>
      <c r="N81" s="76">
        <v>41.401947591045058</v>
      </c>
      <c r="O81" s="77">
        <v>164.70838063772044</v>
      </c>
      <c r="P81" s="77">
        <v>345.49207824974366</v>
      </c>
      <c r="Q81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4</v>
      </c>
      <c r="R81" s="81">
        <v>4.2035127492895913E-6</v>
      </c>
      <c r="S81" s="81">
        <v>1.3952407710567899E-18</v>
      </c>
      <c r="T81" s="81">
        <v>3.0910303856301836E-4</v>
      </c>
      <c r="U81" s="81">
        <v>0.99968663553101123</v>
      </c>
      <c r="V81" s="81">
        <v>5.7917676490090655E-8</v>
      </c>
      <c r="W81" s="81">
        <v>0</v>
      </c>
      <c r="X81" s="81">
        <v>0</v>
      </c>
      <c r="Y81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4</v>
      </c>
      <c r="Z81" s="73">
        <v>4</v>
      </c>
      <c r="AA81" s="75">
        <v>3</v>
      </c>
      <c r="AB81" s="77">
        <v>26.721405727245703</v>
      </c>
      <c r="AC81" s="76">
        <v>61.851049986696509</v>
      </c>
      <c r="AD81" s="77">
        <v>13.740113478254184</v>
      </c>
      <c r="AE81" s="76">
        <v>1.7564949933084424</v>
      </c>
      <c r="AF81" s="76">
        <v>17.691761153412141</v>
      </c>
      <c r="AG81" s="77">
        <v>159.36238504169131</v>
      </c>
      <c r="AH81" s="77">
        <v>311.85348637108365</v>
      </c>
      <c r="AI8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AJ81" s="81">
        <v>2.266376503338839E-6</v>
      </c>
      <c r="AK81" s="81">
        <v>3.5557848349192547E-14</v>
      </c>
      <c r="AL81" s="81">
        <v>3.4846618451628824E-3</v>
      </c>
      <c r="AM81" s="81">
        <v>0.99596091399650521</v>
      </c>
      <c r="AN81" s="81">
        <v>5.5215778179304128E-4</v>
      </c>
      <c r="AO81" s="81">
        <v>0</v>
      </c>
      <c r="AP81" s="81">
        <v>0</v>
      </c>
      <c r="AQ81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4</v>
      </c>
      <c r="AR81" s="63">
        <v>0.27888184600000004</v>
      </c>
      <c r="AS81" s="63">
        <v>-0.48831282200000009</v>
      </c>
      <c r="AT81" s="63">
        <v>0.12149974400000002</v>
      </c>
      <c r="AU81" s="63">
        <v>0.978173022</v>
      </c>
      <c r="AV81" s="63">
        <v>-4.1720971499999995E-2</v>
      </c>
      <c r="AW81" s="63">
        <v>1.7141121099999999</v>
      </c>
      <c r="AX81" s="63">
        <v>9.660354430000001E-2</v>
      </c>
      <c r="AY81" s="63">
        <v>0.15677738400000005</v>
      </c>
      <c r="AZ81" s="63">
        <v>-0.101298018</v>
      </c>
      <c r="BA81" s="63">
        <v>0.62305278099999994</v>
      </c>
      <c r="BB81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4.6600975599848198</v>
      </c>
      <c r="BC81" s="121">
        <v>8.2070000000000004E-2</v>
      </c>
      <c r="BD81" s="122">
        <v>-0.13017000000000001</v>
      </c>
      <c r="BE81" s="122">
        <v>0.92618999999999996</v>
      </c>
      <c r="BF81" s="98">
        <v>2</v>
      </c>
      <c r="BG81" s="98">
        <v>5</v>
      </c>
      <c r="BH81" s="98">
        <v>4</v>
      </c>
      <c r="BI81" s="98">
        <v>2</v>
      </c>
      <c r="BJ81">
        <v>-1.5473301628707721</v>
      </c>
      <c r="BK81">
        <v>-0.71140084030001138</v>
      </c>
      <c r="BL81">
        <v>4</v>
      </c>
      <c r="BM81">
        <v>3</v>
      </c>
      <c r="BN81" s="8">
        <v>7</v>
      </c>
      <c r="BO81" s="8">
        <v>7</v>
      </c>
    </row>
    <row r="82" spans="1:67" ht="17" thickBot="1" x14ac:dyDescent="0.25">
      <c r="A82" s="55" t="s">
        <v>105</v>
      </c>
      <c r="B82">
        <v>1</v>
      </c>
      <c r="D82" s="73">
        <v>1</v>
      </c>
      <c r="E82" s="75">
        <v>1</v>
      </c>
      <c r="F82" s="56">
        <v>2</v>
      </c>
      <c r="G82" s="57">
        <v>7</v>
      </c>
      <c r="H82" s="58">
        <v>5</v>
      </c>
      <c r="I82" s="59">
        <v>1</v>
      </c>
      <c r="J82" s="76">
        <v>39.828768546392205</v>
      </c>
      <c r="K82" s="76">
        <v>178.87921983099514</v>
      </c>
      <c r="L82" s="76">
        <v>89.196822198637264</v>
      </c>
      <c r="M82" s="76">
        <v>99.402343127082773</v>
      </c>
      <c r="N82" s="76">
        <v>175.36954117833665</v>
      </c>
      <c r="O82" s="77">
        <v>240.44227752292684</v>
      </c>
      <c r="P82" s="77">
        <v>269.66943524114942</v>
      </c>
      <c r="Q82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1</v>
      </c>
      <c r="R82" s="81">
        <v>0.99999999995536015</v>
      </c>
      <c r="S82" s="81">
        <v>4.2607582285299936E-31</v>
      </c>
      <c r="T82" s="81">
        <v>4.4446763632810628E-11</v>
      </c>
      <c r="U82" s="81">
        <v>1.9302403759748294E-13</v>
      </c>
      <c r="V82" s="81">
        <v>9.8551654295033469E-30</v>
      </c>
      <c r="W82" s="81">
        <v>0</v>
      </c>
      <c r="X82" s="81">
        <v>0</v>
      </c>
      <c r="Y82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1</v>
      </c>
      <c r="Z82" s="73">
        <v>1</v>
      </c>
      <c r="AA82" s="75">
        <v>1</v>
      </c>
      <c r="AB82" s="77">
        <v>10.291389634528018</v>
      </c>
      <c r="AC82" s="76">
        <v>125.12277856171407</v>
      </c>
      <c r="AD82" s="77">
        <v>60.639683126411427</v>
      </c>
      <c r="AE82" s="76">
        <v>72.403626833084118</v>
      </c>
      <c r="AF82" s="76">
        <v>119.15178301852947</v>
      </c>
      <c r="AG82" s="77">
        <v>199.67077787076312</v>
      </c>
      <c r="AH82" s="77">
        <v>233.12383205229634</v>
      </c>
      <c r="AI8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AJ82" s="81">
        <v>0.99999999997271982</v>
      </c>
      <c r="AK82" s="81">
        <v>7.7373004377937398E-26</v>
      </c>
      <c r="AL82" s="81">
        <v>2.7225995405789451E-11</v>
      </c>
      <c r="AM82" s="81">
        <v>5.4243513549889633E-14</v>
      </c>
      <c r="AN82" s="81">
        <v>6.1268134914279015E-24</v>
      </c>
      <c r="AO82" s="81">
        <v>0</v>
      </c>
      <c r="AP82" s="81">
        <v>0</v>
      </c>
      <c r="AQ82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1</v>
      </c>
      <c r="AR82" s="58">
        <v>-2.8439268499999999</v>
      </c>
      <c r="AS82" s="58">
        <v>-0.57962404200000017</v>
      </c>
      <c r="AT82" s="58">
        <v>-1.63417156</v>
      </c>
      <c r="AU82" s="58">
        <v>-1.04122201</v>
      </c>
      <c r="AV82" s="58">
        <v>-0.3389473790000001</v>
      </c>
      <c r="AW82" s="58">
        <v>-1.5604527199999998</v>
      </c>
      <c r="AX82" s="58">
        <v>-1.3494117700000001</v>
      </c>
      <c r="AY82" s="58">
        <v>-1.8769012000000003</v>
      </c>
      <c r="AZ82" s="58">
        <v>-0.74104250100000002</v>
      </c>
      <c r="BA82" s="58">
        <v>-0.49774561299999998</v>
      </c>
      <c r="BB82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20.869006860891044</v>
      </c>
      <c r="BC82" s="121">
        <v>-0.68381000000000003</v>
      </c>
      <c r="BD82" s="122">
        <v>2.1900599999999999</v>
      </c>
      <c r="BE82" s="122">
        <v>-2.0379900000000002</v>
      </c>
      <c r="BF82" s="98">
        <v>7</v>
      </c>
      <c r="BG82" s="98">
        <v>3</v>
      </c>
      <c r="BH82" s="98">
        <v>3</v>
      </c>
      <c r="BI82" s="98">
        <v>2</v>
      </c>
      <c r="BJ82">
        <v>-1.8285625594527211</v>
      </c>
      <c r="BK82">
        <v>-1.5531501559888039</v>
      </c>
      <c r="BL82">
        <v>4</v>
      </c>
      <c r="BM82">
        <v>3</v>
      </c>
      <c r="BN82" s="8">
        <v>7</v>
      </c>
      <c r="BO82" s="8">
        <v>7</v>
      </c>
    </row>
    <row r="83" spans="1:67" ht="17" thickBot="1" x14ac:dyDescent="0.25">
      <c r="A83" s="60" t="s">
        <v>82</v>
      </c>
      <c r="B83">
        <v>3</v>
      </c>
      <c r="D83" s="73">
        <v>5</v>
      </c>
      <c r="E83" s="75">
        <v>3</v>
      </c>
      <c r="F83" s="61">
        <v>5</v>
      </c>
      <c r="G83" s="62">
        <v>7</v>
      </c>
      <c r="H83" s="63">
        <v>5</v>
      </c>
      <c r="I83" s="64">
        <v>6</v>
      </c>
      <c r="J83" s="76">
        <v>67.753076239128021</v>
      </c>
      <c r="K83" s="76">
        <v>78.19822125444972</v>
      </c>
      <c r="L83" s="76">
        <v>19.373177991866601</v>
      </c>
      <c r="M83" s="76">
        <v>36.1510366383838</v>
      </c>
      <c r="N83" s="76">
        <v>21.675846272213072</v>
      </c>
      <c r="O83" s="77">
        <v>127.56974186510693</v>
      </c>
      <c r="P83" s="77">
        <v>342.38500418402822</v>
      </c>
      <c r="Q83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3</v>
      </c>
      <c r="R83" s="81">
        <v>9.8271599995428328E-12</v>
      </c>
      <c r="S83" s="81">
        <v>3.5334776328195821E-14</v>
      </c>
      <c r="T83" s="81">
        <v>0.73445676297030549</v>
      </c>
      <c r="U83" s="81">
        <v>1.1928133315128552E-4</v>
      </c>
      <c r="V83" s="81">
        <v>0.2654239556866807</v>
      </c>
      <c r="W83" s="81">
        <v>6.7191272238644774E-25</v>
      </c>
      <c r="X83" s="81">
        <v>0</v>
      </c>
      <c r="Y83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3</v>
      </c>
      <c r="Z83" s="73">
        <v>5</v>
      </c>
      <c r="AA83" s="75">
        <v>3</v>
      </c>
      <c r="AB83" s="77">
        <v>50.081232793007096</v>
      </c>
      <c r="AC83" s="76">
        <v>73.884847343161042</v>
      </c>
      <c r="AD83" s="77">
        <v>9.2828609102044854</v>
      </c>
      <c r="AE83" s="76">
        <v>21.54180440699416</v>
      </c>
      <c r="AF83" s="76">
        <v>10.545393647837194</v>
      </c>
      <c r="AG83" s="77">
        <v>110.1341063584816</v>
      </c>
      <c r="AH83" s="77">
        <v>280.22003010515846</v>
      </c>
      <c r="AI8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AJ83" s="81">
        <v>3.682041849215547E-10</v>
      </c>
      <c r="AK83" s="81">
        <v>1.6638272658391928E-15</v>
      </c>
      <c r="AL83" s="81">
        <v>0.62132581082871852</v>
      </c>
      <c r="AM83" s="81">
        <v>9.6648607746144363E-4</v>
      </c>
      <c r="AN83" s="81">
        <v>0.37770770272561416</v>
      </c>
      <c r="AO83" s="81">
        <v>2.2370807218292514E-23</v>
      </c>
      <c r="AP83" s="81">
        <v>0</v>
      </c>
      <c r="AQ83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3</v>
      </c>
      <c r="AR83" s="63">
        <v>3.0476608999999998E-2</v>
      </c>
      <c r="AS83" s="63">
        <v>-0.86171682400000005</v>
      </c>
      <c r="AT83" s="63">
        <v>0.43132409300000013</v>
      </c>
      <c r="AU83" s="63">
        <v>-7.0359012299999982E-2</v>
      </c>
      <c r="AV83" s="63">
        <v>-0.43183063100000008</v>
      </c>
      <c r="AW83" s="63">
        <v>-0.70460054800000005</v>
      </c>
      <c r="AX83" s="63">
        <v>1.33604525</v>
      </c>
      <c r="AY83" s="63">
        <v>-0.478747172</v>
      </c>
      <c r="AZ83" s="63">
        <v>-0.58223005299999997</v>
      </c>
      <c r="BA83" s="63">
        <v>-0.44840228800000004</v>
      </c>
      <c r="BB83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4.1716874088338818</v>
      </c>
      <c r="BC83" s="121">
        <v>-0.61372000000000004</v>
      </c>
      <c r="BD83" s="122">
        <v>-0.23504</v>
      </c>
      <c r="BE83" s="122">
        <v>0.22550000000000001</v>
      </c>
      <c r="BF83" s="98">
        <v>6</v>
      </c>
      <c r="BG83" s="98">
        <v>4</v>
      </c>
      <c r="BH83" s="98">
        <v>0</v>
      </c>
      <c r="BI83" s="98">
        <v>2</v>
      </c>
      <c r="BJ83">
        <v>-1.277231707900063</v>
      </c>
      <c r="BK83">
        <v>-1.3011882604264911</v>
      </c>
      <c r="BL83">
        <v>4</v>
      </c>
      <c r="BM83">
        <v>3</v>
      </c>
      <c r="BN83" s="8">
        <v>7</v>
      </c>
      <c r="BO83" s="8">
        <v>7</v>
      </c>
    </row>
    <row r="84" spans="1:67" ht="17" thickBot="1" x14ac:dyDescent="0.25">
      <c r="A84" s="55" t="s">
        <v>83</v>
      </c>
      <c r="B84">
        <v>6</v>
      </c>
      <c r="D84" s="73">
        <v>7</v>
      </c>
      <c r="E84" s="75">
        <v>6</v>
      </c>
      <c r="F84" s="56">
        <v>6</v>
      </c>
      <c r="G84" s="57">
        <v>5</v>
      </c>
      <c r="H84" s="58">
        <v>6</v>
      </c>
      <c r="I84" s="59">
        <v>7</v>
      </c>
      <c r="J84" s="76">
        <v>801.68951978161783</v>
      </c>
      <c r="K84" s="76">
        <v>1025.2862506508272</v>
      </c>
      <c r="L84" s="76">
        <v>742.88644414676844</v>
      </c>
      <c r="M84" s="76">
        <v>886.58237859258668</v>
      </c>
      <c r="N84" s="76">
        <v>970.28134554611233</v>
      </c>
      <c r="O84" s="77">
        <v>446.05969524817345</v>
      </c>
      <c r="P84" s="77">
        <v>355.03077955789297</v>
      </c>
      <c r="Q84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4" s="81">
        <v>0</v>
      </c>
      <c r="S84" s="81">
        <v>0</v>
      </c>
      <c r="T84" s="81">
        <v>0</v>
      </c>
      <c r="U84" s="81">
        <v>0</v>
      </c>
      <c r="V84" s="81">
        <v>0</v>
      </c>
      <c r="W84" s="81">
        <v>1.7112840835112778E-20</v>
      </c>
      <c r="X84" s="81">
        <v>1</v>
      </c>
      <c r="Y84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4" s="73">
        <v>7</v>
      </c>
      <c r="AA84" s="75">
        <v>6</v>
      </c>
      <c r="AB84" s="77">
        <v>600.67871477431231</v>
      </c>
      <c r="AC84" s="76">
        <v>783.22819877139398</v>
      </c>
      <c r="AD84" s="77">
        <v>545.25339134300191</v>
      </c>
      <c r="AE84" s="76">
        <v>699.52787419133188</v>
      </c>
      <c r="AF84" s="76">
        <v>723.20270499938147</v>
      </c>
      <c r="AG84" s="77">
        <v>224.93705981948256</v>
      </c>
      <c r="AH84" s="77">
        <v>178.7999198968669</v>
      </c>
      <c r="AI8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4" s="81">
        <v>0</v>
      </c>
      <c r="AK84" s="81">
        <v>0</v>
      </c>
      <c r="AL84" s="81">
        <v>0</v>
      </c>
      <c r="AM84" s="81">
        <v>0</v>
      </c>
      <c r="AN84" s="81">
        <v>0</v>
      </c>
      <c r="AO84" s="81">
        <v>9.5818057084258383E-11</v>
      </c>
      <c r="AP84" s="81">
        <v>0.99999999990418187</v>
      </c>
      <c r="AQ84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4" s="58">
        <v>-1.1405766500000001</v>
      </c>
      <c r="AS84" s="58">
        <v>3.62388478</v>
      </c>
      <c r="AT84" s="58">
        <v>-0.70469851800000016</v>
      </c>
      <c r="AU84" s="58">
        <v>2.93931627</v>
      </c>
      <c r="AV84" s="58">
        <v>1.9274039799999998</v>
      </c>
      <c r="AW84" s="58">
        <v>-1.5232417599999999</v>
      </c>
      <c r="AX84" s="58">
        <v>1.0261848200000001</v>
      </c>
      <c r="AY84" s="58">
        <v>-2.7268181700000004E-3</v>
      </c>
      <c r="AZ84" s="58">
        <v>2.8427251900000003</v>
      </c>
      <c r="BA84" s="58">
        <v>-0.49304624899999999</v>
      </c>
      <c r="BB84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38.982031517824616</v>
      </c>
      <c r="BC84" s="121">
        <v>3.2759299999999998</v>
      </c>
      <c r="BD84" s="122">
        <v>-2.5520000000000001E-2</v>
      </c>
      <c r="BE84" s="122">
        <v>-0.77037999999999995</v>
      </c>
      <c r="BF84" s="98">
        <v>3</v>
      </c>
      <c r="BG84" s="98">
        <v>6</v>
      </c>
      <c r="BH84" s="98">
        <v>3</v>
      </c>
      <c r="BI84" s="98">
        <v>2</v>
      </c>
      <c r="BJ84">
        <v>-0.57615017808544344</v>
      </c>
      <c r="BK84">
        <v>-0.52491282350539081</v>
      </c>
      <c r="BL84">
        <v>1</v>
      </c>
      <c r="BM84">
        <v>3</v>
      </c>
      <c r="BN84" s="8">
        <v>4</v>
      </c>
      <c r="BO84" s="8">
        <v>3</v>
      </c>
    </row>
    <row r="85" spans="1:67" ht="17" thickBot="1" x14ac:dyDescent="0.25">
      <c r="A85" s="60" t="s">
        <v>84</v>
      </c>
      <c r="B85">
        <v>7</v>
      </c>
      <c r="D85" s="73">
        <v>7</v>
      </c>
      <c r="E85" s="75">
        <v>7</v>
      </c>
      <c r="F85" s="61">
        <v>6</v>
      </c>
      <c r="G85" s="62">
        <v>6</v>
      </c>
      <c r="H85" s="63">
        <v>6</v>
      </c>
      <c r="I85" s="64">
        <v>7</v>
      </c>
      <c r="J85" s="76">
        <v>1101.2149708314134</v>
      </c>
      <c r="K85" s="76">
        <v>1438.1748106818463</v>
      </c>
      <c r="L85" s="76">
        <v>1058.9586378055374</v>
      </c>
      <c r="M85" s="76">
        <v>1237.9419183424882</v>
      </c>
      <c r="N85" s="76">
        <v>1357.3353290409245</v>
      </c>
      <c r="O85" s="77">
        <v>682.83927155948038</v>
      </c>
      <c r="P85" s="77">
        <v>325.7180002153973</v>
      </c>
      <c r="Q85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7</v>
      </c>
      <c r="R85" s="81">
        <v>0</v>
      </c>
      <c r="S85" s="81">
        <v>0</v>
      </c>
      <c r="T85" s="81">
        <v>0</v>
      </c>
      <c r="U85" s="81">
        <v>0</v>
      </c>
      <c r="V85" s="81">
        <v>0</v>
      </c>
      <c r="W85" s="81">
        <v>0</v>
      </c>
      <c r="X85" s="81">
        <v>1</v>
      </c>
      <c r="Y85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7</v>
      </c>
      <c r="Z85" s="73">
        <v>7</v>
      </c>
      <c r="AA85" s="75">
        <v>7</v>
      </c>
      <c r="AB85" s="77">
        <v>988.71327677832937</v>
      </c>
      <c r="AC85" s="76">
        <v>1216.457129119324</v>
      </c>
      <c r="AD85" s="77">
        <v>924.74203221341827</v>
      </c>
      <c r="AE85" s="76">
        <v>1104.9153512941509</v>
      </c>
      <c r="AF85" s="76">
        <v>1171.6163537498439</v>
      </c>
      <c r="AG85" s="77">
        <v>535.15180107505455</v>
      </c>
      <c r="AH85" s="77">
        <v>265.76706012862076</v>
      </c>
      <c r="AI8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AJ85" s="81">
        <v>0</v>
      </c>
      <c r="AK85" s="81">
        <v>0</v>
      </c>
      <c r="AL85" s="81">
        <v>0</v>
      </c>
      <c r="AM85" s="81">
        <v>0</v>
      </c>
      <c r="AN85" s="81">
        <v>0</v>
      </c>
      <c r="AO85" s="81">
        <v>0</v>
      </c>
      <c r="AP85" s="81">
        <v>1</v>
      </c>
      <c r="AQ85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7</v>
      </c>
      <c r="AR85" s="63">
        <v>-2.701981</v>
      </c>
      <c r="AS85" s="63">
        <v>3.6028129600000001</v>
      </c>
      <c r="AT85" s="63">
        <v>-1.53089678</v>
      </c>
      <c r="AU85" s="63">
        <v>2.3373812100000002</v>
      </c>
      <c r="AV85" s="63">
        <v>-0.58044383499999996</v>
      </c>
      <c r="AW85" s="63">
        <v>-0.44412380000000001</v>
      </c>
      <c r="AX85" s="63">
        <v>-0.83297773100000005</v>
      </c>
      <c r="AY85" s="63">
        <v>-0.60211370399999997</v>
      </c>
      <c r="AZ85" s="63">
        <v>4.5162488200000004</v>
      </c>
      <c r="BA85" s="63">
        <v>1.2574669700000001</v>
      </c>
      <c r="BB85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51.656238813112729</v>
      </c>
      <c r="BC85" s="121">
        <v>3.6922199999999998</v>
      </c>
      <c r="BD85" s="122">
        <v>2.21922</v>
      </c>
      <c r="BE85" s="122">
        <v>-9.178E-2</v>
      </c>
      <c r="BF85" s="98">
        <v>5</v>
      </c>
      <c r="BG85" s="98">
        <v>6</v>
      </c>
      <c r="BH85" s="98">
        <v>3</v>
      </c>
      <c r="BI85" s="98">
        <v>2</v>
      </c>
      <c r="BJ85">
        <v>-1.237218189729659</v>
      </c>
      <c r="BK85">
        <v>-1.4180028888069101</v>
      </c>
      <c r="BL85">
        <v>4</v>
      </c>
      <c r="BM85">
        <v>3</v>
      </c>
      <c r="BN85" s="8">
        <v>7</v>
      </c>
      <c r="BO85" s="8">
        <v>7</v>
      </c>
    </row>
    <row r="86" spans="1:67" ht="17" thickBot="1" x14ac:dyDescent="0.25">
      <c r="A86" s="55" t="s">
        <v>85</v>
      </c>
      <c r="B86">
        <v>5</v>
      </c>
      <c r="D86" s="73">
        <v>5</v>
      </c>
      <c r="E86" s="75">
        <v>5</v>
      </c>
      <c r="F86" s="56">
        <v>4</v>
      </c>
      <c r="G86" s="57">
        <v>7</v>
      </c>
      <c r="H86" s="58">
        <v>5</v>
      </c>
      <c r="I86" s="59">
        <v>5</v>
      </c>
      <c r="J86" s="76">
        <v>92.986949542746913</v>
      </c>
      <c r="K86" s="76">
        <v>54.594111750486441</v>
      </c>
      <c r="L86" s="76">
        <v>32.899587451028111</v>
      </c>
      <c r="M86" s="76">
        <v>35.548173504928066</v>
      </c>
      <c r="N86" s="76">
        <v>3.9340492190938479</v>
      </c>
      <c r="O86" s="77">
        <v>188.33328774894056</v>
      </c>
      <c r="P86" s="77">
        <v>419.91620591809084</v>
      </c>
      <c r="Q86">
        <f>MATCH(MIN(Таблица4[[#This Row],[Квадрат расстояния Махалонобиса 1]:[Квадрат расстояния Махалонобиса 7]]),Таблица4[[#This Row],[Квадрат расстояния Махалонобиса 1]:[Квадрат расстояния Махалонобиса 7]],0)</f>
        <v>5</v>
      </c>
      <c r="R86" s="81">
        <v>1.7236116929496733E-20</v>
      </c>
      <c r="S86" s="81">
        <v>2.496013738836722E-12</v>
      </c>
      <c r="T86" s="81">
        <v>4.4897391670152422E-7</v>
      </c>
      <c r="U86" s="81">
        <v>8.5302139010236241E-8</v>
      </c>
      <c r="V86" s="81">
        <v>0.99999946572144816</v>
      </c>
      <c r="W86" s="81">
        <v>0</v>
      </c>
      <c r="X86" s="81">
        <v>0</v>
      </c>
      <c r="Y86" s="84">
        <f>MATCH(MAX(Таблица4[[#This Row],[Апостериорная вероятность 1]:[Апостериорная вероятность 7]]),Таблица4[[#This Row],[Апостериорная вероятность 1]:[Апостериорная вероятность 7]],0)</f>
        <v>5</v>
      </c>
      <c r="Z86" s="73">
        <v>5</v>
      </c>
      <c r="AA86" s="75">
        <v>5</v>
      </c>
      <c r="AB86" s="77">
        <v>77.705760567366767</v>
      </c>
      <c r="AC86" s="76">
        <v>51.41256246904868</v>
      </c>
      <c r="AD86" s="77">
        <v>24.459258920833264</v>
      </c>
      <c r="AE86" s="76">
        <v>28.707633066397896</v>
      </c>
      <c r="AF86" s="76">
        <v>3.0531806378836266</v>
      </c>
      <c r="AG86" s="77">
        <v>174.49862881232184</v>
      </c>
      <c r="AH86" s="77">
        <v>359.33150874035158</v>
      </c>
      <c r="AI8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AJ86" s="81">
        <v>2.3089803433259066E-17</v>
      </c>
      <c r="AK86" s="81">
        <v>7.8854121828554145E-12</v>
      </c>
      <c r="AL86" s="81">
        <v>1.9666539281161164E-5</v>
      </c>
      <c r="AM86" s="81">
        <v>1.6791024061532388E-6</v>
      </c>
      <c r="AN86" s="81">
        <v>0.99997865435042732</v>
      </c>
      <c r="AO86" s="81">
        <v>0</v>
      </c>
      <c r="AP86" s="81">
        <v>0</v>
      </c>
      <c r="AQ86">
        <f>MATCH(MAX(Таблица4[[#This Row],[Апостериорная 
вероятность 
с вкл 1]:[Апостериорная 
вероятность 
с вкл 7]]),Таблица4[[#This Row],[Апостериорная 
вероятность 
с вкл 1]:[Апостериорная 
вероятность 
с вкл 7]],0)</f>
        <v>5</v>
      </c>
      <c r="AR86" s="58">
        <v>0.84666524600000015</v>
      </c>
      <c r="AS86" s="58">
        <v>-0.25893506500000002</v>
      </c>
      <c r="AT86" s="58">
        <v>0.53459887600000011</v>
      </c>
      <c r="AU86" s="58">
        <v>0.22089988600000002</v>
      </c>
      <c r="AV86" s="58">
        <v>1.4008979899999999E-2</v>
      </c>
      <c r="AW86" s="58">
        <v>-0.68599506600000015</v>
      </c>
      <c r="AX86" s="58">
        <v>-0.41983049800000005</v>
      </c>
      <c r="AY86" s="58">
        <v>0.89697657399999997</v>
      </c>
      <c r="AZ86" s="58">
        <v>-3.0881177399999998E-2</v>
      </c>
      <c r="BA86" s="58">
        <v>-0.31916976800000008</v>
      </c>
      <c r="BB86" s="67">
        <f>SUMSQ(Таблица4[[#This Row],[X1]]-Таблица4[[#Totals],[X1]],Таблица4[[#This Row],[X2]]-Таблица4[[#Totals],[X2]],Таблица4[[#This Row],[X3]]-Таблица4[[#Totals],[X3]],Таблица4[[#This Row],[X4]]-Таблица4[[#Totals],[X4]],Таблица4[[#This Row],[X5]]-Таблица4[[#Totals],[X5]],Таблица4[[#This Row],[X6]]-Таблица4[[#Totals],[X6]],Таблица4[[#This Row],[X7]]-Таблица4[[#Totals],[X7]],Таблица4[[#This Row],[X8]]-Таблица4[[#Totals],[X8]],Таблица4[[#This Row],[X9]]-Таблица4[[#Totals],[X9]],Таблица4[[#This Row],[X10]]-Таблица4[[#Totals],[X10]])</f>
        <v>2.6729152153187354</v>
      </c>
      <c r="BC86" s="121">
        <v>-7.9299999999999995E-3</v>
      </c>
      <c r="BD86" s="122">
        <v>-0.91793000000000002</v>
      </c>
      <c r="BE86" s="122">
        <v>-0.23477000000000001</v>
      </c>
      <c r="BF86" s="98">
        <v>3</v>
      </c>
      <c r="BG86" s="98">
        <v>4</v>
      </c>
      <c r="BH86" s="98">
        <v>3</v>
      </c>
      <c r="BI86" s="98">
        <v>2</v>
      </c>
      <c r="BJ86">
        <v>-2.5344645079646799</v>
      </c>
      <c r="BK86">
        <v>-3.2696712790047799</v>
      </c>
      <c r="BL86">
        <v>6</v>
      </c>
      <c r="BM86">
        <v>2</v>
      </c>
      <c r="BN86" s="8">
        <v>7</v>
      </c>
      <c r="BO86" s="8">
        <v>7</v>
      </c>
    </row>
    <row r="87" spans="1:67" ht="17" thickBot="1" x14ac:dyDescent="0.25">
      <c r="A87" s="71"/>
      <c r="C87">
        <f>SUBTOTAL(102,Таблица4[Обучающая выборка])</f>
        <v>29</v>
      </c>
      <c r="D87" s="72"/>
      <c r="E87" s="34"/>
      <c r="F87" s="88"/>
      <c r="G87" s="88"/>
      <c r="H87" s="88"/>
      <c r="I87" s="88"/>
      <c r="Q87" s="9"/>
      <c r="R87" s="89"/>
      <c r="S87" s="89"/>
      <c r="T87" s="89"/>
      <c r="U87" s="89"/>
      <c r="V87" s="89"/>
      <c r="W87" s="89"/>
      <c r="X87" s="89"/>
      <c r="Y87" s="90"/>
      <c r="Z87" s="72"/>
      <c r="AA87" s="34"/>
      <c r="AI87" s="9"/>
      <c r="AQ87" s="9"/>
      <c r="AR87" s="72">
        <f>SUBTOTAL(101,Таблица4[X1])</f>
        <v>1.1694112606368676E-10</v>
      </c>
      <c r="AS87" s="72">
        <f>SUBTOTAL(101,Таблица4[X2])</f>
        <v>8.2917627665951236E-11</v>
      </c>
      <c r="AT87" s="72">
        <f>SUBTOTAL(101,Таблица4[X3])</f>
        <v>2.5058819072064447E-10</v>
      </c>
      <c r="AU87" s="72">
        <f>SUBTOTAL(101,Таблица4[X4])</f>
        <v>2.2470584118906763E-10</v>
      </c>
      <c r="AV87" s="72">
        <f>SUBTOTAL(101,Таблица4[X5])</f>
        <v>1.3647059760852113E-10</v>
      </c>
      <c r="AW87" s="72">
        <f>SUBTOTAL(101,Таблица4[X6])</f>
        <v>-3.8235296889406058E-10</v>
      </c>
      <c r="AX87" s="72">
        <f>SUBTOTAL(101,Таблица4[X7])</f>
        <v>1.1941177066762187E-10</v>
      </c>
      <c r="AY87" s="72">
        <f>SUBTOTAL(101,Таблица4[X8])</f>
        <v>-1.5529414355759907E-10</v>
      </c>
      <c r="AZ87" s="72">
        <f>SUBTOTAL(101,Таблица4[X9])</f>
        <v>9.4117911585227016E-12</v>
      </c>
      <c r="BA87" s="72">
        <f>SUBTOTAL(101,Таблица4[X10])</f>
        <v>1.4294116739927846E-10</v>
      </c>
      <c r="BB87" s="72">
        <f>SUBTOTAL(109,Таблица4[Расстояния])</f>
        <v>840.00000004827348</v>
      </c>
      <c r="BC87" s="121" t="s">
        <v>291</v>
      </c>
      <c r="BD87" s="122" t="s">
        <v>292</v>
      </c>
      <c r="BE87" s="122" t="s">
        <v>293</v>
      </c>
      <c r="BF87" s="97"/>
      <c r="BG87" s="97"/>
      <c r="BH87" s="97"/>
      <c r="BI87" s="97"/>
      <c r="BJ87" s="97"/>
      <c r="BK87" s="97"/>
      <c r="BL87" s="97"/>
      <c r="BM87" s="97"/>
      <c r="BN87" s="97"/>
      <c r="BO87" s="97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4B16-F4DD-7B4A-8B39-BDB064C4DA6D}">
  <dimension ref="A1:AB87"/>
  <sheetViews>
    <sheetView workbookViewId="0">
      <selection activeCell="N89" sqref="N89"/>
    </sheetView>
  </sheetViews>
  <sheetFormatPr baseColWidth="10" defaultColWidth="15.83203125" defaultRowHeight="16" x14ac:dyDescent="0.2"/>
  <cols>
    <col min="1" max="1" width="15.83203125" customWidth="1"/>
    <col min="3" max="5" width="15.83203125" customWidth="1"/>
    <col min="7" max="8" width="15.83203125" customWidth="1"/>
    <col min="10" max="13" width="15.83203125" customWidth="1"/>
    <col min="15" max="17" width="15.83203125" customWidth="1"/>
  </cols>
  <sheetData>
    <row r="1" spans="1:28" ht="28" x14ac:dyDescent="0.2">
      <c r="A1" s="78" t="s">
        <v>131</v>
      </c>
      <c r="B1" s="78" t="s">
        <v>210</v>
      </c>
      <c r="C1" s="78" t="s">
        <v>212</v>
      </c>
      <c r="D1" s="79" t="s">
        <v>215</v>
      </c>
      <c r="E1" s="79" t="s">
        <v>214</v>
      </c>
      <c r="F1" s="80" t="s">
        <v>119</v>
      </c>
      <c r="G1" s="80" t="s">
        <v>128</v>
      </c>
      <c r="H1" s="80" t="s">
        <v>129</v>
      </c>
      <c r="I1" s="80" t="s">
        <v>130</v>
      </c>
      <c r="J1" s="80" t="s">
        <v>222</v>
      </c>
      <c r="K1" s="82" t="s">
        <v>231</v>
      </c>
      <c r="L1" s="82" t="s">
        <v>240</v>
      </c>
      <c r="M1" s="86" t="s">
        <v>248</v>
      </c>
      <c r="N1" s="94" t="s">
        <v>268</v>
      </c>
      <c r="O1" s="94" t="s">
        <v>269</v>
      </c>
      <c r="P1" s="94" t="s">
        <v>270</v>
      </c>
      <c r="Q1" s="94" t="s">
        <v>271</v>
      </c>
      <c r="R1" s="95" t="s">
        <v>94</v>
      </c>
      <c r="S1" s="95" t="s">
        <v>95</v>
      </c>
      <c r="T1" s="95" t="s">
        <v>96</v>
      </c>
      <c r="U1" s="95" t="s">
        <v>97</v>
      </c>
      <c r="V1" s="95" t="s">
        <v>98</v>
      </c>
      <c r="W1" s="95" t="s">
        <v>99</v>
      </c>
      <c r="X1" s="95" t="s">
        <v>100</v>
      </c>
      <c r="Y1" s="95" t="s">
        <v>101</v>
      </c>
      <c r="Z1" s="95" t="s">
        <v>102</v>
      </c>
      <c r="AA1" s="95" t="s">
        <v>103</v>
      </c>
      <c r="AB1" s="96" t="s">
        <v>113</v>
      </c>
    </row>
    <row r="2" spans="1:28" hidden="1" x14ac:dyDescent="0.2">
      <c r="A2" s="55" t="s">
        <v>1</v>
      </c>
      <c r="B2">
        <v>3</v>
      </c>
      <c r="D2" s="73">
        <v>5</v>
      </c>
      <c r="E2" s="75">
        <v>3</v>
      </c>
      <c r="F2" s="56">
        <v>5</v>
      </c>
      <c r="G2" s="57">
        <v>7</v>
      </c>
      <c r="H2" s="58">
        <v>5</v>
      </c>
      <c r="I2" s="59">
        <v>6</v>
      </c>
      <c r="J2">
        <v>3</v>
      </c>
      <c r="K2" s="84">
        <v>3</v>
      </c>
      <c r="L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">
        <v>5</v>
      </c>
      <c r="N2" s="8">
        <v>4</v>
      </c>
      <c r="O2" s="8">
        <v>2</v>
      </c>
      <c r="P2">
        <v>5</v>
      </c>
      <c r="Q2">
        <v>6</v>
      </c>
      <c r="R2" s="58">
        <v>0.59826000899999987</v>
      </c>
      <c r="S2" s="58">
        <v>-0.59388476899999987</v>
      </c>
      <c r="T2" s="58">
        <v>-0.44651156100000006</v>
      </c>
      <c r="U2" s="58">
        <v>-0.49753872999999998</v>
      </c>
      <c r="V2" s="58">
        <v>-0.46898393200000005</v>
      </c>
      <c r="W2" s="58">
        <v>0.18846258800000001</v>
      </c>
      <c r="X2" s="58">
        <v>-1.2461249699999999</v>
      </c>
      <c r="Y2" s="58">
        <v>-0.207091578</v>
      </c>
      <c r="Z2" s="58">
        <v>-0.65264689300000023</v>
      </c>
      <c r="AA2" s="58">
        <v>-0.13824424100000005</v>
      </c>
      <c r="AB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4.27785181776005</v>
      </c>
    </row>
    <row r="3" spans="1:28" x14ac:dyDescent="0.2">
      <c r="A3" s="60" t="s">
        <v>2</v>
      </c>
      <c r="B3">
        <v>4</v>
      </c>
      <c r="D3" s="73">
        <v>4</v>
      </c>
      <c r="E3" s="75">
        <v>4</v>
      </c>
      <c r="F3" s="61">
        <v>5</v>
      </c>
      <c r="G3" s="62">
        <v>7</v>
      </c>
      <c r="H3" s="63">
        <v>5</v>
      </c>
      <c r="I3" s="64">
        <v>4</v>
      </c>
      <c r="J3">
        <v>4</v>
      </c>
      <c r="K3" s="84">
        <v>4</v>
      </c>
      <c r="L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3">
        <v>4</v>
      </c>
      <c r="N3" s="8">
        <v>7</v>
      </c>
      <c r="O3" s="8">
        <v>5</v>
      </c>
      <c r="P3">
        <v>5</v>
      </c>
      <c r="Q3">
        <v>6</v>
      </c>
      <c r="R3" s="63">
        <v>0.59826000899999987</v>
      </c>
      <c r="S3" s="63">
        <v>7.0693472900000026E-2</v>
      </c>
      <c r="T3" s="63">
        <v>-0.21414330000000004</v>
      </c>
      <c r="U3" s="63">
        <v>0.16264810600000001</v>
      </c>
      <c r="V3" s="63">
        <v>-0.13088889400000001</v>
      </c>
      <c r="W3" s="63">
        <v>2.2722765699999998</v>
      </c>
      <c r="X3" s="63">
        <v>-0.78133432699999994</v>
      </c>
      <c r="Y3" s="63">
        <v>-0.4500862610000001</v>
      </c>
      <c r="Z3" s="63">
        <v>-0.269099849</v>
      </c>
      <c r="AA3" s="63">
        <v>-0.24397993900000003</v>
      </c>
      <c r="AB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3.0650983041455699</v>
      </c>
    </row>
    <row r="4" spans="1:28" hidden="1" x14ac:dyDescent="0.2">
      <c r="A4" s="55" t="s">
        <v>3</v>
      </c>
      <c r="B4">
        <v>3</v>
      </c>
      <c r="D4" s="73">
        <v>3</v>
      </c>
      <c r="E4" s="75">
        <v>5</v>
      </c>
      <c r="F4" s="56">
        <v>5</v>
      </c>
      <c r="G4" s="57">
        <v>7</v>
      </c>
      <c r="H4" s="58">
        <v>5</v>
      </c>
      <c r="I4" s="59">
        <v>6</v>
      </c>
      <c r="J4">
        <v>3</v>
      </c>
      <c r="K4" s="84">
        <v>3</v>
      </c>
      <c r="L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4">
        <v>3</v>
      </c>
      <c r="N4" s="8">
        <v>4</v>
      </c>
      <c r="O4" s="8">
        <v>2</v>
      </c>
      <c r="P4">
        <v>2</v>
      </c>
      <c r="Q4">
        <v>1</v>
      </c>
      <c r="R4" s="58">
        <v>0.24339538400000005</v>
      </c>
      <c r="S4" s="58">
        <v>0.24019036800000002</v>
      </c>
      <c r="T4" s="58">
        <v>0.50878017999999992</v>
      </c>
      <c r="U4" s="58">
        <v>-0.63345954900000001</v>
      </c>
      <c r="V4" s="58">
        <v>-0.6175971360000001</v>
      </c>
      <c r="W4" s="58">
        <v>-0.96507729600000003</v>
      </c>
      <c r="X4" s="58">
        <v>0.61303758600000002</v>
      </c>
      <c r="Y4" s="58">
        <v>-0.43264048900000007</v>
      </c>
      <c r="Z4" s="58">
        <v>0.10246135000000001</v>
      </c>
      <c r="AA4" s="58">
        <v>-5.6005365600000002E-2</v>
      </c>
      <c r="AB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6.6830498109249401</v>
      </c>
    </row>
    <row r="5" spans="1:28" x14ac:dyDescent="0.2">
      <c r="A5" s="60" t="s">
        <v>4</v>
      </c>
      <c r="B5">
        <v>4</v>
      </c>
      <c r="D5" s="73">
        <v>4</v>
      </c>
      <c r="E5" s="75">
        <v>4</v>
      </c>
      <c r="F5" s="61">
        <v>5</v>
      </c>
      <c r="G5" s="62">
        <v>7</v>
      </c>
      <c r="H5" s="63">
        <v>5</v>
      </c>
      <c r="I5" s="64">
        <v>6</v>
      </c>
      <c r="J5">
        <v>4</v>
      </c>
      <c r="K5" s="84">
        <v>4</v>
      </c>
      <c r="L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5">
        <v>4</v>
      </c>
      <c r="N5" s="8">
        <v>1</v>
      </c>
      <c r="O5" s="8">
        <v>5</v>
      </c>
      <c r="P5">
        <v>2</v>
      </c>
      <c r="Q5">
        <v>1</v>
      </c>
      <c r="R5" s="63">
        <v>-0.35987447800000011</v>
      </c>
      <c r="S5" s="63">
        <v>-0.52052361800000002</v>
      </c>
      <c r="T5" s="63">
        <v>-0.49814895199999998</v>
      </c>
      <c r="U5" s="63">
        <v>-0.20627983200000002</v>
      </c>
      <c r="V5" s="63">
        <v>-1.5835829599999998</v>
      </c>
      <c r="W5" s="63">
        <v>9.5435178200000012E-2</v>
      </c>
      <c r="X5" s="63">
        <v>0.92289801200000021</v>
      </c>
      <c r="Y5" s="63">
        <v>-0.90492246300000001</v>
      </c>
      <c r="Z5" s="63">
        <v>-0.21066885400000002</v>
      </c>
      <c r="AA5" s="63">
        <v>-0.29097358200000006</v>
      </c>
      <c r="AB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3.5274943249732278</v>
      </c>
    </row>
    <row r="6" spans="1:28" hidden="1" x14ac:dyDescent="0.2">
      <c r="A6" s="55" t="s">
        <v>5</v>
      </c>
      <c r="B6">
        <v>5</v>
      </c>
      <c r="D6" s="73">
        <v>5</v>
      </c>
      <c r="E6" s="75">
        <v>5</v>
      </c>
      <c r="F6" s="56">
        <v>4</v>
      </c>
      <c r="G6" s="57">
        <v>7</v>
      </c>
      <c r="H6" s="58">
        <v>5</v>
      </c>
      <c r="I6" s="59">
        <v>5</v>
      </c>
      <c r="J6">
        <v>5</v>
      </c>
      <c r="K6" s="84">
        <v>5</v>
      </c>
      <c r="L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">
        <v>5</v>
      </c>
      <c r="N6" s="8">
        <v>5</v>
      </c>
      <c r="O6" s="8">
        <v>7</v>
      </c>
      <c r="P6">
        <v>5</v>
      </c>
      <c r="Q6">
        <v>5</v>
      </c>
      <c r="R6" s="58">
        <v>0.34985477100000012</v>
      </c>
      <c r="S6" s="58">
        <v>3.15013067E-3</v>
      </c>
      <c r="T6" s="58">
        <v>1.4640719200000001</v>
      </c>
      <c r="U6" s="58">
        <v>0.78400042300000006</v>
      </c>
      <c r="V6" s="58">
        <v>0.97999480400000005</v>
      </c>
      <c r="W6" s="58">
        <v>-1.09531567</v>
      </c>
      <c r="X6" s="58">
        <v>-0.98790794399999993</v>
      </c>
      <c r="Y6" s="58">
        <v>-6.627927380000001E-2</v>
      </c>
      <c r="Z6" s="58">
        <v>3.6539201399999999E-2</v>
      </c>
      <c r="AA6" s="58">
        <v>-0.16644042700000003</v>
      </c>
      <c r="AB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15.128100668070116</v>
      </c>
    </row>
    <row r="7" spans="1:28" hidden="1" x14ac:dyDescent="0.2">
      <c r="A7" s="60" t="s">
        <v>6</v>
      </c>
      <c r="B7">
        <v>5</v>
      </c>
      <c r="D7" s="73">
        <v>5</v>
      </c>
      <c r="E7" s="75">
        <v>5</v>
      </c>
      <c r="F7" s="61">
        <v>4</v>
      </c>
      <c r="G7" s="62">
        <v>7</v>
      </c>
      <c r="H7" s="63">
        <v>5</v>
      </c>
      <c r="I7" s="64">
        <v>5</v>
      </c>
      <c r="J7">
        <v>5</v>
      </c>
      <c r="K7" s="84">
        <v>5</v>
      </c>
      <c r="L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">
        <v>5</v>
      </c>
      <c r="N7" s="8">
        <v>5</v>
      </c>
      <c r="O7" s="8">
        <v>4</v>
      </c>
      <c r="P7">
        <v>2</v>
      </c>
      <c r="Q7">
        <v>1</v>
      </c>
      <c r="R7" s="63">
        <v>0.84666524600000015</v>
      </c>
      <c r="S7" s="63">
        <v>-0.27929739599999998</v>
      </c>
      <c r="T7" s="63">
        <v>1.0509727900000001</v>
      </c>
      <c r="U7" s="63">
        <v>-0.14802805200000002</v>
      </c>
      <c r="V7" s="63">
        <v>-0.14017721899999999</v>
      </c>
      <c r="W7" s="63">
        <v>-0.92786633200000002</v>
      </c>
      <c r="X7" s="63">
        <v>-6.6832640699999992E-3</v>
      </c>
      <c r="Y7" s="63">
        <v>-0.85632352700000003</v>
      </c>
      <c r="Z7" s="63">
        <v>-0.60620174300000007</v>
      </c>
      <c r="AA7" s="63">
        <v>-0.42725514799999997</v>
      </c>
      <c r="AB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8.4819800236023202</v>
      </c>
    </row>
    <row r="8" spans="1:28" hidden="1" x14ac:dyDescent="0.2">
      <c r="A8" s="55" t="s">
        <v>7</v>
      </c>
      <c r="B8">
        <v>5</v>
      </c>
      <c r="D8" s="73">
        <v>5</v>
      </c>
      <c r="E8" s="75">
        <v>5</v>
      </c>
      <c r="F8" s="56">
        <v>4</v>
      </c>
      <c r="G8" s="57">
        <v>7</v>
      </c>
      <c r="H8" s="58">
        <v>5</v>
      </c>
      <c r="I8" s="59">
        <v>5</v>
      </c>
      <c r="J8">
        <v>5</v>
      </c>
      <c r="K8" s="84">
        <v>5</v>
      </c>
      <c r="L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8">
        <v>5</v>
      </c>
      <c r="N8" s="8">
        <v>7</v>
      </c>
      <c r="O8" s="8">
        <v>4</v>
      </c>
      <c r="P8">
        <v>6</v>
      </c>
      <c r="Q8">
        <v>5</v>
      </c>
      <c r="R8" s="58">
        <v>1.1660434100000001</v>
      </c>
      <c r="S8" s="58">
        <v>-0.49306639800000002</v>
      </c>
      <c r="T8" s="58">
        <v>0.92187931100000009</v>
      </c>
      <c r="U8" s="58">
        <v>0.5704105639999999</v>
      </c>
      <c r="V8" s="58">
        <v>0.23692878600000003</v>
      </c>
      <c r="W8" s="58">
        <v>-0.87204988600000022</v>
      </c>
      <c r="X8" s="58">
        <v>-6.6832640699999992E-3</v>
      </c>
      <c r="Y8" s="58">
        <v>-5.2190713299999992E-3</v>
      </c>
      <c r="Z8" s="58">
        <v>-0.5163079049999999</v>
      </c>
      <c r="AA8" s="58">
        <v>-0.40845769100000007</v>
      </c>
      <c r="AB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9.725392750189279</v>
      </c>
    </row>
    <row r="9" spans="1:28" hidden="1" x14ac:dyDescent="0.2">
      <c r="A9" s="60" t="s">
        <v>8</v>
      </c>
      <c r="B9">
        <v>3</v>
      </c>
      <c r="D9" s="73">
        <v>3</v>
      </c>
      <c r="E9" s="75">
        <v>5</v>
      </c>
      <c r="F9" s="61">
        <v>5</v>
      </c>
      <c r="G9" s="62">
        <v>7</v>
      </c>
      <c r="H9" s="63">
        <v>5</v>
      </c>
      <c r="I9" s="64">
        <v>6</v>
      </c>
      <c r="J9">
        <v>5</v>
      </c>
      <c r="K9" s="84">
        <v>5</v>
      </c>
      <c r="L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9">
        <v>5</v>
      </c>
      <c r="N9" s="8">
        <v>5</v>
      </c>
      <c r="O9" s="8">
        <v>2</v>
      </c>
      <c r="P9">
        <v>6</v>
      </c>
      <c r="Q9">
        <v>5</v>
      </c>
      <c r="R9" s="63">
        <v>0.27888184600000004</v>
      </c>
      <c r="S9" s="63">
        <v>-0.57820506500000002</v>
      </c>
      <c r="T9" s="63">
        <v>-0.36905547400000005</v>
      </c>
      <c r="U9" s="63">
        <v>-0.2839488710000001</v>
      </c>
      <c r="V9" s="63">
        <v>-0.4875605830000001</v>
      </c>
      <c r="W9" s="63">
        <v>-1.00228826</v>
      </c>
      <c r="X9" s="63">
        <v>0.56139418200000002</v>
      </c>
      <c r="Y9" s="63">
        <v>-0.81644747600000012</v>
      </c>
      <c r="Z9" s="63">
        <v>-0.12077501600000001</v>
      </c>
      <c r="AA9" s="63">
        <v>-0.19698629600000003</v>
      </c>
      <c r="AB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6.0191262324655499</v>
      </c>
    </row>
    <row r="10" spans="1:28" hidden="1" x14ac:dyDescent="0.2">
      <c r="A10" s="55" t="s">
        <v>9</v>
      </c>
      <c r="B10">
        <v>5</v>
      </c>
      <c r="D10" s="73">
        <v>5</v>
      </c>
      <c r="E10" s="75">
        <v>5</v>
      </c>
      <c r="F10" s="56">
        <v>4</v>
      </c>
      <c r="G10" s="57">
        <v>7</v>
      </c>
      <c r="H10" s="58">
        <v>5</v>
      </c>
      <c r="I10" s="59">
        <v>5</v>
      </c>
      <c r="J10">
        <v>5</v>
      </c>
      <c r="K10" s="84">
        <v>5</v>
      </c>
      <c r="L1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10">
        <v>5</v>
      </c>
      <c r="N10" s="8">
        <v>5</v>
      </c>
      <c r="O10" s="8">
        <v>4</v>
      </c>
      <c r="P10">
        <v>6</v>
      </c>
      <c r="Q10">
        <v>5</v>
      </c>
      <c r="R10" s="58">
        <v>0.63374647100000014</v>
      </c>
      <c r="S10" s="58">
        <v>-0.2819225050000001</v>
      </c>
      <c r="T10" s="58">
        <v>1.2058849600000001</v>
      </c>
      <c r="U10" s="58">
        <v>-0.36161791100000007</v>
      </c>
      <c r="V10" s="58">
        <v>-0.46898393200000005</v>
      </c>
      <c r="W10" s="58">
        <v>-0.90926085000000001</v>
      </c>
      <c r="X10" s="58">
        <v>-0.41983049800000005</v>
      </c>
      <c r="Y10" s="58">
        <v>1.1474480200000001</v>
      </c>
      <c r="Z10" s="58">
        <v>-0.12227324700000003</v>
      </c>
      <c r="AA10" s="58">
        <v>0.43507820800000008</v>
      </c>
      <c r="AB1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10.535860325778756</v>
      </c>
    </row>
    <row r="11" spans="1:28" hidden="1" x14ac:dyDescent="0.2">
      <c r="A11" s="60" t="s">
        <v>10</v>
      </c>
      <c r="B11">
        <v>5</v>
      </c>
      <c r="C11">
        <v>5</v>
      </c>
      <c r="D11" s="73">
        <v>5</v>
      </c>
      <c r="E11" s="75">
        <v>5</v>
      </c>
      <c r="F11" s="61">
        <v>4</v>
      </c>
      <c r="G11" s="62">
        <v>7</v>
      </c>
      <c r="H11" s="63">
        <v>5</v>
      </c>
      <c r="I11" s="64">
        <v>5</v>
      </c>
      <c r="J11">
        <v>5</v>
      </c>
      <c r="K11" s="84">
        <v>5</v>
      </c>
      <c r="L1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11">
        <v>5</v>
      </c>
      <c r="N11" s="8">
        <v>6</v>
      </c>
      <c r="O11" s="8">
        <v>4</v>
      </c>
      <c r="P11">
        <v>2</v>
      </c>
      <c r="Q11">
        <v>1</v>
      </c>
      <c r="R11" s="63">
        <v>0.63374647100000014</v>
      </c>
      <c r="S11" s="63">
        <v>-2.0263002699999998E-2</v>
      </c>
      <c r="T11" s="63">
        <v>1.12842888</v>
      </c>
      <c r="U11" s="63">
        <v>0.14323084600000002</v>
      </c>
      <c r="V11" s="63">
        <v>0.64561509600000022</v>
      </c>
      <c r="W11" s="63">
        <v>-5.3408677700000011E-2</v>
      </c>
      <c r="X11" s="63">
        <v>-0.36818709400000005</v>
      </c>
      <c r="Y11" s="63">
        <v>-8.3725046000000025E-2</v>
      </c>
      <c r="Z11" s="63">
        <v>-0.31105030700000008</v>
      </c>
      <c r="AA11" s="63">
        <v>-0.28862390000000004</v>
      </c>
      <c r="AB1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7.0972410038949416</v>
      </c>
    </row>
    <row r="12" spans="1:28" hidden="1" x14ac:dyDescent="0.2">
      <c r="A12" s="55" t="s">
        <v>11</v>
      </c>
      <c r="B12">
        <v>6</v>
      </c>
      <c r="D12" s="73">
        <v>6</v>
      </c>
      <c r="E12" s="75">
        <v>7</v>
      </c>
      <c r="F12" s="56">
        <v>3</v>
      </c>
      <c r="G12" s="57">
        <v>1</v>
      </c>
      <c r="H12" s="58">
        <v>2</v>
      </c>
      <c r="I12" s="59">
        <v>7</v>
      </c>
      <c r="J12">
        <v>7</v>
      </c>
      <c r="K12" s="84">
        <v>7</v>
      </c>
      <c r="L1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12">
        <v>7</v>
      </c>
      <c r="N12" s="8">
        <v>6</v>
      </c>
      <c r="O12" s="8">
        <v>1</v>
      </c>
      <c r="P12">
        <v>1</v>
      </c>
      <c r="Q12">
        <v>4</v>
      </c>
      <c r="R12" s="58">
        <v>-0.99863080300000007</v>
      </c>
      <c r="S12" s="58">
        <v>2.9617897399999999</v>
      </c>
      <c r="T12" s="58">
        <v>-1.8149024300000001</v>
      </c>
      <c r="U12" s="58">
        <v>2.2014604000000002</v>
      </c>
      <c r="V12" s="58">
        <v>0.57130849400000006</v>
      </c>
      <c r="W12" s="58">
        <v>-0.49994024599999998</v>
      </c>
      <c r="X12" s="58">
        <v>1.69754907</v>
      </c>
      <c r="Y12" s="58">
        <v>4.3462549499999996</v>
      </c>
      <c r="Z12" s="58">
        <v>-0.30505738500000007</v>
      </c>
      <c r="AA12" s="58">
        <v>-0.3591143650000001</v>
      </c>
      <c r="AB1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51.844538507172736</v>
      </c>
    </row>
    <row r="13" spans="1:28" hidden="1" x14ac:dyDescent="0.2">
      <c r="A13" s="60" t="s">
        <v>12</v>
      </c>
      <c r="B13">
        <v>6</v>
      </c>
      <c r="D13" s="73">
        <v>6</v>
      </c>
      <c r="E13" s="75">
        <v>3</v>
      </c>
      <c r="F13" s="61">
        <v>3</v>
      </c>
      <c r="G13" s="62">
        <v>7</v>
      </c>
      <c r="H13" s="63">
        <v>2</v>
      </c>
      <c r="I13" s="64">
        <v>7</v>
      </c>
      <c r="J13">
        <v>6</v>
      </c>
      <c r="K13" s="84">
        <v>6</v>
      </c>
      <c r="L1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13">
        <v>6</v>
      </c>
      <c r="N13" s="8">
        <v>1</v>
      </c>
      <c r="O13" s="8">
        <v>1</v>
      </c>
      <c r="P13">
        <v>1</v>
      </c>
      <c r="Q13">
        <v>4</v>
      </c>
      <c r="R13" s="63">
        <v>-0.46633386600000004</v>
      </c>
      <c r="S13" s="63">
        <v>1.05439982</v>
      </c>
      <c r="T13" s="63">
        <v>-5.9231125400000008E-2</v>
      </c>
      <c r="U13" s="63">
        <v>1.9296187599999999</v>
      </c>
      <c r="V13" s="63">
        <v>0.36696533900000006</v>
      </c>
      <c r="W13" s="63">
        <v>0.46754481800000003</v>
      </c>
      <c r="X13" s="63">
        <v>-0.83297773100000005</v>
      </c>
      <c r="Y13" s="63">
        <v>3.7443758100000002</v>
      </c>
      <c r="Z13" s="63">
        <v>-0.400944146</v>
      </c>
      <c r="AA13" s="63">
        <v>-0.37791182300000009</v>
      </c>
      <c r="AB1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28.621021968337629</v>
      </c>
    </row>
    <row r="14" spans="1:28" hidden="1" x14ac:dyDescent="0.2">
      <c r="A14" s="55" t="s">
        <v>13</v>
      </c>
      <c r="B14">
        <v>2</v>
      </c>
      <c r="C14">
        <v>2</v>
      </c>
      <c r="D14" s="73">
        <v>2</v>
      </c>
      <c r="E14" s="75">
        <v>2</v>
      </c>
      <c r="F14" s="56">
        <v>4</v>
      </c>
      <c r="G14" s="57">
        <v>7</v>
      </c>
      <c r="H14" s="58">
        <v>4</v>
      </c>
      <c r="I14" s="59">
        <v>3</v>
      </c>
      <c r="J14">
        <v>2</v>
      </c>
      <c r="K14" s="84">
        <v>2</v>
      </c>
      <c r="L1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14">
        <v>2</v>
      </c>
      <c r="N14" s="8">
        <v>4</v>
      </c>
      <c r="O14" s="8">
        <v>7</v>
      </c>
      <c r="P14">
        <v>1</v>
      </c>
      <c r="Q14">
        <v>4</v>
      </c>
      <c r="R14" s="58">
        <v>0.24339538400000005</v>
      </c>
      <c r="S14" s="58">
        <v>-0.14917713400000002</v>
      </c>
      <c r="T14" s="58">
        <v>0.61205496300000006</v>
      </c>
      <c r="U14" s="58">
        <v>0.18206536600000001</v>
      </c>
      <c r="V14" s="58">
        <v>2.9676963999999999</v>
      </c>
      <c r="W14" s="58">
        <v>-0.33249090800000008</v>
      </c>
      <c r="X14" s="58">
        <v>-1.3494117700000001</v>
      </c>
      <c r="Y14" s="58">
        <v>0.30257419400000007</v>
      </c>
      <c r="Z14" s="58">
        <v>-0.58073182300000004</v>
      </c>
      <c r="AA14" s="58">
        <v>-0.52829148100000001</v>
      </c>
      <c r="AB1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21.496871451262756</v>
      </c>
    </row>
    <row r="15" spans="1:28" x14ac:dyDescent="0.2">
      <c r="A15" s="60" t="s">
        <v>14</v>
      </c>
      <c r="B15">
        <v>4</v>
      </c>
      <c r="D15" s="73">
        <v>4</v>
      </c>
      <c r="E15" s="75">
        <v>4</v>
      </c>
      <c r="F15" s="61">
        <v>5</v>
      </c>
      <c r="G15" s="62">
        <v>7</v>
      </c>
      <c r="H15" s="63">
        <v>5</v>
      </c>
      <c r="I15" s="64">
        <v>4</v>
      </c>
      <c r="J15">
        <v>3</v>
      </c>
      <c r="K15" s="84">
        <v>3</v>
      </c>
      <c r="L1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15">
        <v>4</v>
      </c>
      <c r="N15" s="8">
        <v>7</v>
      </c>
      <c r="O15" s="8">
        <v>5</v>
      </c>
      <c r="P15">
        <v>1</v>
      </c>
      <c r="Q15">
        <v>4</v>
      </c>
      <c r="R15" s="63">
        <v>0.66923293400000006</v>
      </c>
      <c r="S15" s="63">
        <v>-0.40480598000000007</v>
      </c>
      <c r="T15" s="63">
        <v>-0.6788798220000003</v>
      </c>
      <c r="U15" s="63">
        <v>-0.63345954900000001</v>
      </c>
      <c r="V15" s="63">
        <v>-1.3420865000000002</v>
      </c>
      <c r="W15" s="63">
        <v>2.4211204300000002</v>
      </c>
      <c r="X15" s="63">
        <v>-0.36818709400000005</v>
      </c>
      <c r="Y15" s="63">
        <v>-0.64074362800000018</v>
      </c>
      <c r="Z15" s="63">
        <v>-0.37996891700000013</v>
      </c>
      <c r="AA15" s="63">
        <v>-0.49774561299999998</v>
      </c>
      <c r="AB1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2.8778980924665549</v>
      </c>
    </row>
    <row r="16" spans="1:28" x14ac:dyDescent="0.2">
      <c r="A16" s="55" t="s">
        <v>15</v>
      </c>
      <c r="B16">
        <v>4</v>
      </c>
      <c r="D16" s="73">
        <v>4</v>
      </c>
      <c r="E16" s="75">
        <v>6</v>
      </c>
      <c r="F16" s="56">
        <v>5</v>
      </c>
      <c r="G16" s="57">
        <v>7</v>
      </c>
      <c r="H16" s="58">
        <v>5</v>
      </c>
      <c r="I16" s="59">
        <v>6</v>
      </c>
      <c r="J16">
        <v>4</v>
      </c>
      <c r="K16" s="84">
        <v>4</v>
      </c>
      <c r="L1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16">
        <v>1</v>
      </c>
      <c r="N16" s="8">
        <v>5</v>
      </c>
      <c r="O16" s="8">
        <v>2</v>
      </c>
      <c r="P16">
        <v>5</v>
      </c>
      <c r="Q16">
        <v>6</v>
      </c>
      <c r="R16" s="58">
        <v>3.0476608999999998E-2</v>
      </c>
      <c r="S16" s="58">
        <v>-0.46525443399999999</v>
      </c>
      <c r="T16" s="58">
        <v>-1.27270982</v>
      </c>
      <c r="U16" s="58">
        <v>0.49274152499999996</v>
      </c>
      <c r="V16" s="58">
        <v>-1.1005900500000001</v>
      </c>
      <c r="W16" s="58">
        <v>0.48615030000000004</v>
      </c>
      <c r="X16" s="58">
        <v>-0.88462113600000014</v>
      </c>
      <c r="Y16" s="58">
        <v>-1.1479171500000001</v>
      </c>
      <c r="Z16" s="58">
        <v>-0.25711400400000001</v>
      </c>
      <c r="AA16" s="58">
        <v>-0.27452580700000007</v>
      </c>
      <c r="AB1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4.5420761968120784</v>
      </c>
    </row>
    <row r="17" spans="1:28" hidden="1" x14ac:dyDescent="0.2">
      <c r="A17" s="60" t="s">
        <v>16</v>
      </c>
      <c r="B17">
        <v>5</v>
      </c>
      <c r="D17" s="73">
        <v>5</v>
      </c>
      <c r="E17" s="75">
        <v>5</v>
      </c>
      <c r="F17" s="61">
        <v>4</v>
      </c>
      <c r="G17" s="62">
        <v>7</v>
      </c>
      <c r="H17" s="63">
        <v>5</v>
      </c>
      <c r="I17" s="64">
        <v>5</v>
      </c>
      <c r="J17">
        <v>5</v>
      </c>
      <c r="K17" s="84">
        <v>5</v>
      </c>
      <c r="L1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17">
        <v>5</v>
      </c>
      <c r="N17" s="8">
        <v>7</v>
      </c>
      <c r="O17" s="8">
        <v>4</v>
      </c>
      <c r="P17">
        <v>5</v>
      </c>
      <c r="Q17">
        <v>3</v>
      </c>
      <c r="R17" s="63">
        <v>1.2370163300000001</v>
      </c>
      <c r="S17" s="63">
        <v>-0.46213268200000002</v>
      </c>
      <c r="T17" s="63">
        <v>0.22477452699999997</v>
      </c>
      <c r="U17" s="63">
        <v>0.25973440599999997</v>
      </c>
      <c r="V17" s="63">
        <v>1.4008979899999999E-2</v>
      </c>
      <c r="W17" s="63">
        <v>-0.68599506600000015</v>
      </c>
      <c r="X17" s="63">
        <v>0.30317716100000008</v>
      </c>
      <c r="Y17" s="63">
        <v>0.71628822000000003</v>
      </c>
      <c r="Z17" s="63">
        <v>-0.61818758899999993</v>
      </c>
      <c r="AA17" s="63">
        <v>-0.49539593100000001</v>
      </c>
      <c r="AB1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8.3383934677421685</v>
      </c>
    </row>
    <row r="18" spans="1:28" hidden="1" x14ac:dyDescent="0.2">
      <c r="A18" s="55" t="s">
        <v>17</v>
      </c>
      <c r="B18">
        <v>3</v>
      </c>
      <c r="C18">
        <v>3</v>
      </c>
      <c r="D18" s="73">
        <v>3</v>
      </c>
      <c r="E18" s="75">
        <v>3</v>
      </c>
      <c r="F18" s="56">
        <v>4</v>
      </c>
      <c r="G18" s="57">
        <v>7</v>
      </c>
      <c r="H18" s="58">
        <v>5</v>
      </c>
      <c r="I18" s="59">
        <v>6</v>
      </c>
      <c r="J18">
        <v>3</v>
      </c>
      <c r="K18" s="84">
        <v>3</v>
      </c>
      <c r="L1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18">
        <v>3</v>
      </c>
      <c r="N18" s="8">
        <v>7</v>
      </c>
      <c r="O18" s="8">
        <v>2</v>
      </c>
      <c r="P18">
        <v>4</v>
      </c>
      <c r="Q18">
        <v>3</v>
      </c>
      <c r="R18" s="58">
        <v>0.31436830900000012</v>
      </c>
      <c r="S18" s="58">
        <v>-0.4258068510000001</v>
      </c>
      <c r="T18" s="58">
        <v>-0.3174180820000001</v>
      </c>
      <c r="U18" s="58">
        <v>-0.32278339100000009</v>
      </c>
      <c r="V18" s="58">
        <v>-0.39467732999999999</v>
      </c>
      <c r="W18" s="58">
        <v>-0.51854572799999998</v>
      </c>
      <c r="X18" s="58">
        <v>9.660354430000001E-2</v>
      </c>
      <c r="Y18" s="58">
        <v>0.17796153600000003</v>
      </c>
      <c r="Z18" s="58">
        <v>0.61635445900000008</v>
      </c>
      <c r="AA18" s="58">
        <v>0.97785478799999992</v>
      </c>
      <c r="AB1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5.3229920022996362</v>
      </c>
    </row>
    <row r="19" spans="1:28" hidden="1" x14ac:dyDescent="0.2">
      <c r="A19" s="60" t="s">
        <v>18</v>
      </c>
      <c r="B19">
        <v>1</v>
      </c>
      <c r="D19" s="73">
        <v>1</v>
      </c>
      <c r="E19" s="75">
        <v>1</v>
      </c>
      <c r="F19" s="61">
        <v>5</v>
      </c>
      <c r="G19" s="62">
        <v>7</v>
      </c>
      <c r="H19" s="63">
        <v>5</v>
      </c>
      <c r="I19" s="64">
        <v>6</v>
      </c>
      <c r="J19">
        <v>1</v>
      </c>
      <c r="K19" s="84">
        <v>1</v>
      </c>
      <c r="L1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19">
        <v>1</v>
      </c>
      <c r="N19" s="8">
        <v>1</v>
      </c>
      <c r="O19" s="8">
        <v>2</v>
      </c>
      <c r="P19">
        <v>5</v>
      </c>
      <c r="Q19">
        <v>6</v>
      </c>
      <c r="R19" s="63">
        <v>-1.4244683500000002</v>
      </c>
      <c r="S19" s="63">
        <v>-0.7686318820000001</v>
      </c>
      <c r="T19" s="63">
        <v>-1.4534406900000001</v>
      </c>
      <c r="U19" s="63">
        <v>-0.24511435100000004</v>
      </c>
      <c r="V19" s="63">
        <v>-0.26464077700000005</v>
      </c>
      <c r="W19" s="63">
        <v>0.22567355199999997</v>
      </c>
      <c r="X19" s="63">
        <v>0.56139418200000002</v>
      </c>
      <c r="Y19" s="63">
        <v>-1.1092872200000001</v>
      </c>
      <c r="Z19" s="63">
        <v>-0.76801065300000004</v>
      </c>
      <c r="AA19" s="63">
        <v>-0.52829148100000001</v>
      </c>
      <c r="AB1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7.1084784110231354</v>
      </c>
    </row>
    <row r="20" spans="1:28" hidden="1" x14ac:dyDescent="0.2">
      <c r="A20" s="55" t="s">
        <v>19</v>
      </c>
      <c r="B20">
        <v>2</v>
      </c>
      <c r="C20">
        <v>2</v>
      </c>
      <c r="D20" s="73">
        <v>2</v>
      </c>
      <c r="E20" s="75">
        <v>2</v>
      </c>
      <c r="F20" s="56">
        <v>3</v>
      </c>
      <c r="G20" s="57">
        <v>7</v>
      </c>
      <c r="H20" s="58">
        <v>4</v>
      </c>
      <c r="I20" s="59">
        <v>3</v>
      </c>
      <c r="J20">
        <v>2</v>
      </c>
      <c r="K20" s="84">
        <v>2</v>
      </c>
      <c r="L2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20">
        <v>2</v>
      </c>
      <c r="N20" s="8">
        <v>5</v>
      </c>
      <c r="O20" s="8">
        <v>7</v>
      </c>
      <c r="P20">
        <v>4</v>
      </c>
      <c r="Q20">
        <v>3</v>
      </c>
      <c r="R20" s="58">
        <v>-0.18244216600000002</v>
      </c>
      <c r="S20" s="58">
        <v>-0.24141068900000004</v>
      </c>
      <c r="T20" s="58">
        <v>0.63787365900000015</v>
      </c>
      <c r="U20" s="58">
        <v>0.76458316299999984</v>
      </c>
      <c r="V20" s="58">
        <v>2.2617836900000001</v>
      </c>
      <c r="W20" s="58">
        <v>-0.68599506600000015</v>
      </c>
      <c r="X20" s="58">
        <v>-0.57476071000000006</v>
      </c>
      <c r="Y20" s="58">
        <v>2.40977424</v>
      </c>
      <c r="Z20" s="58">
        <v>-0.58372828399999999</v>
      </c>
      <c r="AA20" s="58">
        <v>-0.48129783799999998</v>
      </c>
      <c r="AB2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24.763326593219233</v>
      </c>
    </row>
    <row r="21" spans="1:28" hidden="1" x14ac:dyDescent="0.2">
      <c r="A21" s="60" t="s">
        <v>20</v>
      </c>
      <c r="B21">
        <v>5</v>
      </c>
      <c r="C21">
        <v>5</v>
      </c>
      <c r="D21" s="73">
        <v>5</v>
      </c>
      <c r="E21" s="75">
        <v>5</v>
      </c>
      <c r="F21" s="61">
        <v>4</v>
      </c>
      <c r="G21" s="62">
        <v>7</v>
      </c>
      <c r="H21" s="63">
        <v>5</v>
      </c>
      <c r="I21" s="64">
        <v>5</v>
      </c>
      <c r="J21">
        <v>5</v>
      </c>
      <c r="K21" s="84">
        <v>5</v>
      </c>
      <c r="L2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1">
        <v>5</v>
      </c>
      <c r="N21" s="8">
        <v>6</v>
      </c>
      <c r="O21" s="8">
        <v>4</v>
      </c>
      <c r="P21">
        <v>4</v>
      </c>
      <c r="Q21">
        <v>4</v>
      </c>
      <c r="R21" s="63">
        <v>0.81117878399999999</v>
      </c>
      <c r="S21" s="63">
        <v>-6.4818904899999988E-2</v>
      </c>
      <c r="T21" s="63">
        <v>1.18006627</v>
      </c>
      <c r="U21" s="63">
        <v>0.76458316299999984</v>
      </c>
      <c r="V21" s="63">
        <v>-0.3389473790000001</v>
      </c>
      <c r="W21" s="63">
        <v>0.13264614200000002</v>
      </c>
      <c r="X21" s="63">
        <v>0.35482056500000014</v>
      </c>
      <c r="Y21" s="63">
        <v>0.25148300500000004</v>
      </c>
      <c r="Z21" s="63">
        <v>-0.400944146</v>
      </c>
      <c r="AA21" s="63">
        <v>-0.47189910900000004</v>
      </c>
      <c r="AB2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6.2942076841835446</v>
      </c>
    </row>
    <row r="22" spans="1:28" hidden="1" x14ac:dyDescent="0.2">
      <c r="A22" s="55" t="s">
        <v>21</v>
      </c>
      <c r="B22">
        <v>6</v>
      </c>
      <c r="C22">
        <v>6</v>
      </c>
      <c r="D22" s="73">
        <v>6</v>
      </c>
      <c r="E22" s="75">
        <v>6</v>
      </c>
      <c r="F22" s="56">
        <v>6</v>
      </c>
      <c r="G22" s="57">
        <v>7</v>
      </c>
      <c r="H22" s="58">
        <v>6</v>
      </c>
      <c r="I22" s="59">
        <v>7</v>
      </c>
      <c r="J22">
        <v>6</v>
      </c>
      <c r="K22" s="84">
        <v>6</v>
      </c>
      <c r="L2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22">
        <v>3</v>
      </c>
      <c r="N22" s="8">
        <v>7</v>
      </c>
      <c r="O22" s="8">
        <v>1</v>
      </c>
      <c r="P22">
        <v>4</v>
      </c>
      <c r="Q22">
        <v>4</v>
      </c>
      <c r="R22" s="58">
        <v>-0.46633386600000004</v>
      </c>
      <c r="S22" s="58">
        <v>1.44497345</v>
      </c>
      <c r="T22" s="58">
        <v>-0.136687213</v>
      </c>
      <c r="U22" s="58">
        <v>1.4636045200000001</v>
      </c>
      <c r="V22" s="58">
        <v>-1.0634367499999999</v>
      </c>
      <c r="W22" s="58">
        <v>0.76523252999999991</v>
      </c>
      <c r="X22" s="58">
        <v>0.716324395</v>
      </c>
      <c r="Y22" s="58">
        <v>1.31318285</v>
      </c>
      <c r="Z22" s="58">
        <v>6.2009122300000004E-2</v>
      </c>
      <c r="AA22" s="58">
        <v>-0.44605260500000005</v>
      </c>
      <c r="AB2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11.095121567704654</v>
      </c>
    </row>
    <row r="23" spans="1:28" hidden="1" x14ac:dyDescent="0.2">
      <c r="A23" s="60" t="s">
        <v>22</v>
      </c>
      <c r="B23">
        <v>1</v>
      </c>
      <c r="D23" s="73">
        <v>1</v>
      </c>
      <c r="E23" s="75">
        <v>5</v>
      </c>
      <c r="F23" s="61">
        <v>5</v>
      </c>
      <c r="G23" s="62">
        <v>7</v>
      </c>
      <c r="H23" s="63">
        <v>5</v>
      </c>
      <c r="I23" s="64">
        <v>6</v>
      </c>
      <c r="J23">
        <v>1</v>
      </c>
      <c r="K23" s="84">
        <v>1</v>
      </c>
      <c r="L2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23">
        <v>1</v>
      </c>
      <c r="N23" s="8">
        <v>7</v>
      </c>
      <c r="O23" s="8">
        <v>5</v>
      </c>
      <c r="P23">
        <v>4</v>
      </c>
      <c r="Q23">
        <v>3</v>
      </c>
      <c r="R23" s="63">
        <v>-1.1405766500000001</v>
      </c>
      <c r="S23" s="63">
        <v>-0.95685928400000009</v>
      </c>
      <c r="T23" s="63">
        <v>-1.2468911300000001</v>
      </c>
      <c r="U23" s="63">
        <v>-2.2062575999999998</v>
      </c>
      <c r="V23" s="63">
        <v>-0.4875605830000001</v>
      </c>
      <c r="W23" s="63">
        <v>0.20706807000000002</v>
      </c>
      <c r="X23" s="63">
        <v>1.6459056700000003</v>
      </c>
      <c r="Y23" s="63">
        <v>-0.98467456499999995</v>
      </c>
      <c r="Z23" s="63">
        <v>-0.64515574000000009</v>
      </c>
      <c r="AA23" s="63">
        <v>-0.50009529500000005</v>
      </c>
      <c r="AB2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10.977852679108205</v>
      </c>
    </row>
    <row r="24" spans="1:28" x14ac:dyDescent="0.2">
      <c r="A24" s="55" t="s">
        <v>23</v>
      </c>
      <c r="B24">
        <v>4</v>
      </c>
      <c r="D24" s="73">
        <v>3</v>
      </c>
      <c r="E24" s="75">
        <v>4</v>
      </c>
      <c r="F24" s="56">
        <v>1</v>
      </c>
      <c r="G24" s="57">
        <v>7</v>
      </c>
      <c r="H24" s="58">
        <v>3</v>
      </c>
      <c r="I24" s="59">
        <v>2</v>
      </c>
      <c r="J24">
        <v>4</v>
      </c>
      <c r="K24" s="84">
        <v>4</v>
      </c>
      <c r="L2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24">
        <v>4</v>
      </c>
      <c r="N24" s="8">
        <v>5</v>
      </c>
      <c r="O24" s="8">
        <v>2</v>
      </c>
      <c r="P24">
        <v>1</v>
      </c>
      <c r="Q24">
        <v>4</v>
      </c>
      <c r="R24" s="58">
        <v>0.66923293400000006</v>
      </c>
      <c r="S24" s="58">
        <v>-0.52655427399999999</v>
      </c>
      <c r="T24" s="58">
        <v>-0.26578069100000007</v>
      </c>
      <c r="U24" s="58">
        <v>-0.55579051000000013</v>
      </c>
      <c r="V24" s="58">
        <v>-0.30179407800000002</v>
      </c>
      <c r="W24" s="58">
        <v>0.74662704800000013</v>
      </c>
      <c r="X24" s="58">
        <v>-1.1944815600000001</v>
      </c>
      <c r="Y24" s="58">
        <v>-0.80772459000000008</v>
      </c>
      <c r="Z24" s="58">
        <v>0.129429501</v>
      </c>
      <c r="AA24" s="58">
        <v>3.6001000900000002</v>
      </c>
      <c r="AB2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14.998861417692162</v>
      </c>
    </row>
    <row r="25" spans="1:28" hidden="1" x14ac:dyDescent="0.2">
      <c r="A25" s="60" t="s">
        <v>24</v>
      </c>
      <c r="B25">
        <v>5</v>
      </c>
      <c r="C25">
        <v>5</v>
      </c>
      <c r="D25" s="73">
        <v>5</v>
      </c>
      <c r="E25" s="75">
        <v>5</v>
      </c>
      <c r="F25" s="61">
        <v>4</v>
      </c>
      <c r="G25" s="62">
        <v>7</v>
      </c>
      <c r="H25" s="63">
        <v>5</v>
      </c>
      <c r="I25" s="64">
        <v>5</v>
      </c>
      <c r="J25">
        <v>5</v>
      </c>
      <c r="K25" s="84">
        <v>5</v>
      </c>
      <c r="L2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5">
        <v>5</v>
      </c>
      <c r="N25" s="8">
        <v>5</v>
      </c>
      <c r="O25" s="8">
        <v>4</v>
      </c>
      <c r="P25">
        <v>5</v>
      </c>
      <c r="Q25">
        <v>6</v>
      </c>
      <c r="R25" s="63">
        <v>0.70471939600000011</v>
      </c>
      <c r="S25" s="63">
        <v>-0.61751074899999991</v>
      </c>
      <c r="T25" s="63">
        <v>0.22477452699999997</v>
      </c>
      <c r="U25" s="63">
        <v>-8.9776272200000021E-2</v>
      </c>
      <c r="V25" s="63">
        <v>-0.54329053400000005</v>
      </c>
      <c r="W25" s="63">
        <v>-0.59296765600000001</v>
      </c>
      <c r="X25" s="63">
        <v>-0.52311730599999995</v>
      </c>
      <c r="Y25" s="63">
        <v>0.23403723200000004</v>
      </c>
      <c r="Z25" s="63">
        <v>-0.24213169800000001</v>
      </c>
      <c r="AA25" s="63">
        <v>-0.32621881500000011</v>
      </c>
      <c r="AB2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5.6753027164835874</v>
      </c>
    </row>
    <row r="26" spans="1:28" hidden="1" x14ac:dyDescent="0.2">
      <c r="A26" s="55" t="s">
        <v>25</v>
      </c>
      <c r="B26">
        <v>5</v>
      </c>
      <c r="C26">
        <v>5</v>
      </c>
      <c r="D26" s="73">
        <v>5</v>
      </c>
      <c r="E26" s="75">
        <v>5</v>
      </c>
      <c r="F26" s="56">
        <v>4</v>
      </c>
      <c r="G26" s="57">
        <v>7</v>
      </c>
      <c r="H26" s="58">
        <v>5</v>
      </c>
      <c r="I26" s="59">
        <v>5</v>
      </c>
      <c r="J26">
        <v>5</v>
      </c>
      <c r="K26" s="84">
        <v>5</v>
      </c>
      <c r="L2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26">
        <v>5</v>
      </c>
      <c r="N26" s="8">
        <v>7</v>
      </c>
      <c r="O26" s="8">
        <v>4</v>
      </c>
      <c r="P26">
        <v>5</v>
      </c>
      <c r="Q26">
        <v>3</v>
      </c>
      <c r="R26" s="58">
        <v>0.84666524600000015</v>
      </c>
      <c r="S26" s="58">
        <v>-0.498245667</v>
      </c>
      <c r="T26" s="58">
        <v>0.50878017999999992</v>
      </c>
      <c r="U26" s="58">
        <v>-0.32278339100000009</v>
      </c>
      <c r="V26" s="58">
        <v>-0.22748747600000002</v>
      </c>
      <c r="W26" s="58">
        <v>-0.36970187200000004</v>
      </c>
      <c r="X26" s="58">
        <v>-0.16161347700000001</v>
      </c>
      <c r="Y26" s="58">
        <v>3.7149232499999997E-2</v>
      </c>
      <c r="Z26" s="58">
        <v>-0.30206092300000009</v>
      </c>
      <c r="AA26" s="58">
        <v>-0.43195451200000007</v>
      </c>
      <c r="AB2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4.9971107322520547</v>
      </c>
    </row>
    <row r="27" spans="1:28" hidden="1" x14ac:dyDescent="0.2">
      <c r="A27" s="60" t="s">
        <v>26</v>
      </c>
      <c r="B27">
        <v>3</v>
      </c>
      <c r="C27">
        <v>3</v>
      </c>
      <c r="D27" s="73">
        <v>3</v>
      </c>
      <c r="E27" s="75">
        <v>3</v>
      </c>
      <c r="F27" s="61">
        <v>4</v>
      </c>
      <c r="G27" s="62">
        <v>7</v>
      </c>
      <c r="H27" s="63">
        <v>5</v>
      </c>
      <c r="I27" s="64">
        <v>6</v>
      </c>
      <c r="J27">
        <v>3</v>
      </c>
      <c r="K27" s="84">
        <v>3</v>
      </c>
      <c r="L2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27">
        <v>3</v>
      </c>
      <c r="N27" s="8">
        <v>3</v>
      </c>
      <c r="O27" s="8">
        <v>2</v>
      </c>
      <c r="P27">
        <v>1</v>
      </c>
      <c r="Q27">
        <v>4</v>
      </c>
      <c r="R27" s="63">
        <v>-5.0098535299999995E-3</v>
      </c>
      <c r="S27" s="63">
        <v>0.23877139100000003</v>
      </c>
      <c r="T27" s="63">
        <v>0.19895583200000003</v>
      </c>
      <c r="U27" s="63">
        <v>0.10439632700000001</v>
      </c>
      <c r="V27" s="63">
        <v>1.0543014100000001</v>
      </c>
      <c r="W27" s="63">
        <v>-0.25806898000000006</v>
      </c>
      <c r="X27" s="63">
        <v>4.4960140099999997E-2</v>
      </c>
      <c r="Y27" s="63">
        <v>-0.13980074200000001</v>
      </c>
      <c r="Z27" s="63">
        <v>-0.502823829</v>
      </c>
      <c r="AA27" s="63">
        <v>0.47972216900000009</v>
      </c>
      <c r="AB2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7.0127779706697506</v>
      </c>
    </row>
    <row r="28" spans="1:28" hidden="1" x14ac:dyDescent="0.2">
      <c r="A28" s="55" t="s">
        <v>27</v>
      </c>
      <c r="B28">
        <v>7</v>
      </c>
      <c r="D28" s="73">
        <v>3</v>
      </c>
      <c r="E28" s="75">
        <v>7</v>
      </c>
      <c r="F28" s="56">
        <v>1</v>
      </c>
      <c r="G28" s="57">
        <v>7</v>
      </c>
      <c r="H28" s="58">
        <v>3</v>
      </c>
      <c r="I28" s="59">
        <v>2</v>
      </c>
      <c r="J28">
        <v>7</v>
      </c>
      <c r="K28" s="84">
        <v>7</v>
      </c>
      <c r="L2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28">
        <v>7</v>
      </c>
      <c r="N28" s="8">
        <v>4</v>
      </c>
      <c r="O28" s="8">
        <v>6</v>
      </c>
      <c r="P28">
        <v>5</v>
      </c>
      <c r="Q28">
        <v>6</v>
      </c>
      <c r="R28" s="58">
        <v>-4.0496315999999997E-2</v>
      </c>
      <c r="S28" s="58">
        <v>-4.0341538200000006E-2</v>
      </c>
      <c r="T28" s="58">
        <v>-0.26578069100000007</v>
      </c>
      <c r="U28" s="58">
        <v>0.35682070500000013</v>
      </c>
      <c r="V28" s="58">
        <v>-0.32037072900000013</v>
      </c>
      <c r="W28" s="58">
        <v>9.5435178200000012E-2</v>
      </c>
      <c r="X28" s="58">
        <v>-0.78133432699999994</v>
      </c>
      <c r="Y28" s="58">
        <v>0.187930549</v>
      </c>
      <c r="Z28" s="58">
        <v>1.2710812499999999</v>
      </c>
      <c r="AA28" s="58">
        <v>5.1790865000000004</v>
      </c>
      <c r="AB2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31.112580869045892</v>
      </c>
    </row>
    <row r="29" spans="1:28" x14ac:dyDescent="0.2">
      <c r="A29" s="60" t="s">
        <v>28</v>
      </c>
      <c r="B29">
        <v>4</v>
      </c>
      <c r="D29" s="73">
        <v>4</v>
      </c>
      <c r="E29" s="75">
        <v>4</v>
      </c>
      <c r="F29" s="61">
        <v>5</v>
      </c>
      <c r="G29" s="62">
        <v>7</v>
      </c>
      <c r="H29" s="63">
        <v>5</v>
      </c>
      <c r="I29" s="64">
        <v>4</v>
      </c>
      <c r="J29">
        <v>4</v>
      </c>
      <c r="K29" s="84">
        <v>4</v>
      </c>
      <c r="L2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29">
        <v>4</v>
      </c>
      <c r="N29" s="8">
        <v>5</v>
      </c>
      <c r="O29" s="8">
        <v>5</v>
      </c>
      <c r="P29">
        <v>1</v>
      </c>
      <c r="Q29">
        <v>4</v>
      </c>
      <c r="R29" s="63">
        <v>1.02409756</v>
      </c>
      <c r="S29" s="63">
        <v>-0.78069319300000006</v>
      </c>
      <c r="T29" s="63">
        <v>-8.5049821099999992E-2</v>
      </c>
      <c r="U29" s="63">
        <v>-1.77907788</v>
      </c>
      <c r="V29" s="63">
        <v>-0.69190373800000005</v>
      </c>
      <c r="W29" s="63">
        <v>1.24897506</v>
      </c>
      <c r="X29" s="63">
        <v>0.7679677989999999</v>
      </c>
      <c r="Y29" s="63">
        <v>-0.73544924800000011</v>
      </c>
      <c r="Z29" s="63">
        <v>-0.50582029100000003</v>
      </c>
      <c r="AA29" s="63">
        <v>-0.42960483000000005</v>
      </c>
      <c r="AB2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3.8412910994330751</v>
      </c>
    </row>
    <row r="30" spans="1:28" hidden="1" x14ac:dyDescent="0.2">
      <c r="A30" s="55" t="s">
        <v>29</v>
      </c>
      <c r="B30">
        <v>5</v>
      </c>
      <c r="D30" s="73">
        <v>5</v>
      </c>
      <c r="E30" s="75">
        <v>5</v>
      </c>
      <c r="F30" s="56">
        <v>4</v>
      </c>
      <c r="G30" s="57">
        <v>7</v>
      </c>
      <c r="H30" s="58">
        <v>5</v>
      </c>
      <c r="I30" s="59">
        <v>5</v>
      </c>
      <c r="J30">
        <v>5</v>
      </c>
      <c r="K30" s="84">
        <v>5</v>
      </c>
      <c r="L3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0">
        <v>5</v>
      </c>
      <c r="N30" s="8">
        <v>1</v>
      </c>
      <c r="O30" s="8">
        <v>4</v>
      </c>
      <c r="P30">
        <v>4</v>
      </c>
      <c r="Q30">
        <v>3</v>
      </c>
      <c r="R30" s="58">
        <v>0.95312463400000014</v>
      </c>
      <c r="S30" s="58">
        <v>-0.22409916000000002</v>
      </c>
      <c r="T30" s="58">
        <v>1.18006627</v>
      </c>
      <c r="U30" s="58">
        <v>0.29856892600000007</v>
      </c>
      <c r="V30" s="58">
        <v>0.58988514499999989</v>
      </c>
      <c r="W30" s="58">
        <v>-0.55575669200000011</v>
      </c>
      <c r="X30" s="58">
        <v>-0.21325688100000004</v>
      </c>
      <c r="Y30" s="58">
        <v>-0.4750087930000001</v>
      </c>
      <c r="Z30" s="58">
        <v>-0.42491583600000005</v>
      </c>
      <c r="AA30" s="58">
        <v>-0.39905896200000007</v>
      </c>
      <c r="AB3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9.0547742274487621</v>
      </c>
    </row>
    <row r="31" spans="1:28" hidden="1" x14ac:dyDescent="0.2">
      <c r="A31" s="60" t="s">
        <v>30</v>
      </c>
      <c r="B31">
        <v>2</v>
      </c>
      <c r="D31" s="73">
        <v>2</v>
      </c>
      <c r="E31" s="75">
        <v>2</v>
      </c>
      <c r="F31" s="61">
        <v>4</v>
      </c>
      <c r="G31" s="62">
        <v>7</v>
      </c>
      <c r="H31" s="63">
        <v>4</v>
      </c>
      <c r="I31" s="64">
        <v>3</v>
      </c>
      <c r="J31">
        <v>2</v>
      </c>
      <c r="K31" s="84">
        <v>2</v>
      </c>
      <c r="L3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31">
        <v>3</v>
      </c>
      <c r="N31" s="8">
        <v>5</v>
      </c>
      <c r="O31" s="8">
        <v>7</v>
      </c>
      <c r="P31">
        <v>5</v>
      </c>
      <c r="Q31">
        <v>6</v>
      </c>
      <c r="R31" s="63">
        <v>6.5963071500000012E-2</v>
      </c>
      <c r="S31" s="63">
        <v>-1.1351822200000001E-4</v>
      </c>
      <c r="T31" s="63">
        <v>0.84442322400000003</v>
      </c>
      <c r="U31" s="63">
        <v>0.51215878399999992</v>
      </c>
      <c r="V31" s="63">
        <v>3.6550324700000001</v>
      </c>
      <c r="W31" s="63">
        <v>-0.36970187200000004</v>
      </c>
      <c r="X31" s="63">
        <v>-0.10997007200000002</v>
      </c>
      <c r="Y31" s="63">
        <v>-0.51114646399999997</v>
      </c>
      <c r="Z31" s="63">
        <v>0.44106147400000001</v>
      </c>
      <c r="AA31" s="63">
        <v>-7.9502187200000018E-2</v>
      </c>
      <c r="AB3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25.073283049667452</v>
      </c>
    </row>
    <row r="32" spans="1:28" hidden="1" x14ac:dyDescent="0.2">
      <c r="A32" s="55" t="s">
        <v>31</v>
      </c>
      <c r="B32">
        <v>5</v>
      </c>
      <c r="D32" s="73">
        <v>5</v>
      </c>
      <c r="E32" s="75">
        <v>5</v>
      </c>
      <c r="F32" s="56">
        <v>4</v>
      </c>
      <c r="G32" s="57">
        <v>7</v>
      </c>
      <c r="H32" s="58">
        <v>5</v>
      </c>
      <c r="I32" s="59">
        <v>5</v>
      </c>
      <c r="J32">
        <v>5</v>
      </c>
      <c r="K32" s="84">
        <v>5</v>
      </c>
      <c r="L3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2">
        <v>5</v>
      </c>
      <c r="N32" s="8">
        <v>6</v>
      </c>
      <c r="O32" s="8">
        <v>4</v>
      </c>
      <c r="P32">
        <v>5</v>
      </c>
      <c r="Q32">
        <v>6</v>
      </c>
      <c r="R32" s="58">
        <v>0.70471939600000011</v>
      </c>
      <c r="S32" s="58">
        <v>1.2160639499999999E-2</v>
      </c>
      <c r="T32" s="58">
        <v>1.4898906200000002</v>
      </c>
      <c r="U32" s="58">
        <v>0.55099330400000002</v>
      </c>
      <c r="V32" s="58">
        <v>0.162622184</v>
      </c>
      <c r="W32" s="58">
        <v>-0.31388542600000008</v>
      </c>
      <c r="X32" s="58">
        <v>-0.98790794399999993</v>
      </c>
      <c r="Y32" s="58">
        <v>-0.54479188100000009</v>
      </c>
      <c r="Z32" s="58">
        <v>0.42607916800000006</v>
      </c>
      <c r="AA32" s="58">
        <v>0.19306094400000001</v>
      </c>
      <c r="AB3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9.6980661652482976</v>
      </c>
    </row>
    <row r="33" spans="1:28" hidden="1" x14ac:dyDescent="0.2">
      <c r="A33" s="60" t="s">
        <v>32</v>
      </c>
      <c r="B33">
        <v>6</v>
      </c>
      <c r="D33" s="73">
        <v>6</v>
      </c>
      <c r="E33" s="75">
        <v>6</v>
      </c>
      <c r="F33" s="61">
        <v>6</v>
      </c>
      <c r="G33" s="62">
        <v>7</v>
      </c>
      <c r="H33" s="63">
        <v>6</v>
      </c>
      <c r="I33" s="64">
        <v>7</v>
      </c>
      <c r="J33">
        <v>6</v>
      </c>
      <c r="K33" s="84">
        <v>6</v>
      </c>
      <c r="L3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33">
        <v>6</v>
      </c>
      <c r="N33" s="8">
        <v>1</v>
      </c>
      <c r="O33" s="8">
        <v>1</v>
      </c>
      <c r="P33">
        <v>4</v>
      </c>
      <c r="Q33">
        <v>3</v>
      </c>
      <c r="R33" s="63">
        <v>-0.25341509100000004</v>
      </c>
      <c r="S33" s="63">
        <v>2.3448182100000001</v>
      </c>
      <c r="T33" s="63">
        <v>0.7153297460000001</v>
      </c>
      <c r="U33" s="63">
        <v>1.58010808</v>
      </c>
      <c r="V33" s="63">
        <v>-1.1191667000000001</v>
      </c>
      <c r="W33" s="63">
        <v>2.0117998199999998</v>
      </c>
      <c r="X33" s="63">
        <v>2.1106963099999998</v>
      </c>
      <c r="Y33" s="63">
        <v>1.0053895900000001</v>
      </c>
      <c r="Z33" s="63">
        <v>1.9273062699999999</v>
      </c>
      <c r="AA33" s="63">
        <v>-0.39435959800000003</v>
      </c>
      <c r="AB3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23.035031093253551</v>
      </c>
    </row>
    <row r="34" spans="1:28" hidden="1" x14ac:dyDescent="0.2">
      <c r="A34" s="55" t="s">
        <v>33</v>
      </c>
      <c r="B34">
        <v>2</v>
      </c>
      <c r="D34" s="73">
        <v>2</v>
      </c>
      <c r="E34" s="75">
        <v>3</v>
      </c>
      <c r="F34" s="56">
        <v>4</v>
      </c>
      <c r="G34" s="57">
        <v>7</v>
      </c>
      <c r="H34" s="58">
        <v>4</v>
      </c>
      <c r="I34" s="59">
        <v>3</v>
      </c>
      <c r="J34">
        <v>2</v>
      </c>
      <c r="K34" s="84">
        <v>2</v>
      </c>
      <c r="L3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34">
        <v>2</v>
      </c>
      <c r="N34" s="8">
        <v>6</v>
      </c>
      <c r="O34" s="8">
        <v>7</v>
      </c>
      <c r="P34">
        <v>5</v>
      </c>
      <c r="Q34">
        <v>6</v>
      </c>
      <c r="R34" s="58">
        <v>-0.11146924100000001</v>
      </c>
      <c r="S34" s="58">
        <v>1.05667018</v>
      </c>
      <c r="T34" s="58">
        <v>1.8255336600000001</v>
      </c>
      <c r="U34" s="58">
        <v>1.5024390400000001</v>
      </c>
      <c r="V34" s="58">
        <v>2.5404334400000002</v>
      </c>
      <c r="W34" s="58">
        <v>-0.36970187200000004</v>
      </c>
      <c r="X34" s="58">
        <v>-0.88462113600000014</v>
      </c>
      <c r="Y34" s="58">
        <v>0.62781323200000017</v>
      </c>
      <c r="Z34" s="58">
        <v>1.1069280499999999E-2</v>
      </c>
      <c r="AA34" s="58">
        <v>-9.1250598099999983E-2</v>
      </c>
      <c r="AB3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26.146067864608121</v>
      </c>
    </row>
    <row r="35" spans="1:28" hidden="1" x14ac:dyDescent="0.2">
      <c r="A35" s="60" t="s">
        <v>34</v>
      </c>
      <c r="B35">
        <v>7</v>
      </c>
      <c r="D35" s="73">
        <v>7</v>
      </c>
      <c r="E35" s="75">
        <v>3</v>
      </c>
      <c r="F35" s="61">
        <v>6</v>
      </c>
      <c r="G35" s="62">
        <v>2</v>
      </c>
      <c r="H35" s="63">
        <v>6</v>
      </c>
      <c r="I35" s="64">
        <v>7</v>
      </c>
      <c r="J35">
        <v>7</v>
      </c>
      <c r="K35" s="84">
        <v>7</v>
      </c>
      <c r="L3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35">
        <v>7</v>
      </c>
      <c r="N35" s="8">
        <v>6</v>
      </c>
      <c r="O35" s="8">
        <v>1</v>
      </c>
      <c r="P35">
        <v>1</v>
      </c>
      <c r="Q35">
        <v>4</v>
      </c>
      <c r="R35" s="63">
        <v>-0.32438801600000011</v>
      </c>
      <c r="S35" s="63">
        <v>0.84637767500000005</v>
      </c>
      <c r="T35" s="63">
        <v>-0.23996199500000004</v>
      </c>
      <c r="U35" s="63">
        <v>0.90050398199999993</v>
      </c>
      <c r="V35" s="63">
        <v>-1.3420865000000002</v>
      </c>
      <c r="W35" s="63">
        <v>1.2303695800000001</v>
      </c>
      <c r="X35" s="63">
        <v>-0.67804751900000015</v>
      </c>
      <c r="Y35" s="63">
        <v>-0.25070600799999998</v>
      </c>
      <c r="Z35" s="63">
        <v>4.6705665700000001</v>
      </c>
      <c r="AA35" s="63">
        <v>7.436052979999999E-3</v>
      </c>
      <c r="AB3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27.976329351803209</v>
      </c>
    </row>
    <row r="36" spans="1:28" hidden="1" x14ac:dyDescent="0.2">
      <c r="A36" s="55" t="s">
        <v>35</v>
      </c>
      <c r="B36">
        <v>6</v>
      </c>
      <c r="D36" s="73">
        <v>7</v>
      </c>
      <c r="E36" s="75">
        <v>7</v>
      </c>
      <c r="F36" s="56">
        <v>6</v>
      </c>
      <c r="G36" s="57">
        <v>3</v>
      </c>
      <c r="H36" s="58">
        <v>6</v>
      </c>
      <c r="I36" s="59">
        <v>7</v>
      </c>
      <c r="J36">
        <v>6</v>
      </c>
      <c r="K36" s="84">
        <v>6</v>
      </c>
      <c r="L3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36">
        <v>6</v>
      </c>
      <c r="N36" s="8">
        <v>5</v>
      </c>
      <c r="O36" s="8">
        <v>1</v>
      </c>
      <c r="P36">
        <v>1</v>
      </c>
      <c r="Q36">
        <v>6</v>
      </c>
      <c r="R36" s="58">
        <v>-1.3180089700000002</v>
      </c>
      <c r="S36" s="58">
        <v>3.4575805800000001</v>
      </c>
      <c r="T36" s="58">
        <v>-0.3174180820000001</v>
      </c>
      <c r="U36" s="58">
        <v>0.33740344500000008</v>
      </c>
      <c r="V36" s="58">
        <v>0.19977548500000003</v>
      </c>
      <c r="W36" s="58">
        <v>-0.81623343999999998</v>
      </c>
      <c r="X36" s="58">
        <v>3.96985886</v>
      </c>
      <c r="Y36" s="58">
        <v>2.4687966600000003E-2</v>
      </c>
      <c r="Z36" s="58">
        <v>1.0733147999999999</v>
      </c>
      <c r="AA36" s="58">
        <v>-0.37791182300000009</v>
      </c>
      <c r="AB3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38.99456389585427</v>
      </c>
    </row>
    <row r="37" spans="1:28" hidden="1" x14ac:dyDescent="0.2">
      <c r="A37" s="60" t="s">
        <v>106</v>
      </c>
      <c r="B37">
        <v>3</v>
      </c>
      <c r="D37" s="73">
        <v>5</v>
      </c>
      <c r="E37" s="75">
        <v>3</v>
      </c>
      <c r="F37" s="61">
        <v>4</v>
      </c>
      <c r="G37" s="62">
        <v>7</v>
      </c>
      <c r="H37" s="63">
        <v>5</v>
      </c>
      <c r="I37" s="64">
        <v>5</v>
      </c>
      <c r="J37">
        <v>5</v>
      </c>
      <c r="K37" s="84">
        <v>5</v>
      </c>
      <c r="L3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7">
        <v>5</v>
      </c>
      <c r="N37" s="8">
        <v>5</v>
      </c>
      <c r="O37" s="8">
        <v>4</v>
      </c>
      <c r="P37">
        <v>2</v>
      </c>
      <c r="Q37">
        <v>3</v>
      </c>
      <c r="R37" s="63">
        <v>0.81117878399999999</v>
      </c>
      <c r="S37" s="63">
        <v>0.10709025300000002</v>
      </c>
      <c r="T37" s="63">
        <v>0.35386800600000007</v>
      </c>
      <c r="U37" s="63">
        <v>1.01700754</v>
      </c>
      <c r="V37" s="63">
        <v>0.23692878600000003</v>
      </c>
      <c r="W37" s="63">
        <v>-0.29527994400000002</v>
      </c>
      <c r="X37" s="63">
        <v>0.66468099100000011</v>
      </c>
      <c r="Y37" s="63">
        <v>0.50569282700000007</v>
      </c>
      <c r="Z37" s="63">
        <v>-0.15073962900000001</v>
      </c>
      <c r="AA37" s="63">
        <v>-0.15469201700000001</v>
      </c>
      <c r="AB3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7.6214794127195749</v>
      </c>
    </row>
    <row r="38" spans="1:28" hidden="1" x14ac:dyDescent="0.2">
      <c r="A38" s="55" t="s">
        <v>37</v>
      </c>
      <c r="B38">
        <v>5</v>
      </c>
      <c r="D38" s="73">
        <v>5</v>
      </c>
      <c r="E38" s="75">
        <v>5</v>
      </c>
      <c r="F38" s="56">
        <v>4</v>
      </c>
      <c r="G38" s="57">
        <v>7</v>
      </c>
      <c r="H38" s="58">
        <v>5</v>
      </c>
      <c r="I38" s="59">
        <v>5</v>
      </c>
      <c r="J38">
        <v>5</v>
      </c>
      <c r="K38" s="84">
        <v>5</v>
      </c>
      <c r="L3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8">
        <v>5</v>
      </c>
      <c r="N38" s="8">
        <v>5</v>
      </c>
      <c r="O38" s="8">
        <v>4</v>
      </c>
      <c r="P38">
        <v>4</v>
      </c>
      <c r="Q38">
        <v>3</v>
      </c>
      <c r="R38" s="58">
        <v>1.44993511</v>
      </c>
      <c r="S38" s="58">
        <v>-0.44730436500000009</v>
      </c>
      <c r="T38" s="58">
        <v>1.5931654</v>
      </c>
      <c r="U38" s="58">
        <v>0.18206536600000001</v>
      </c>
      <c r="V38" s="58">
        <v>0.12546888300000003</v>
      </c>
      <c r="W38" s="58">
        <v>0.44893933599999997</v>
      </c>
      <c r="X38" s="58">
        <v>0.7679677989999999</v>
      </c>
      <c r="Y38" s="58">
        <v>-9.3694058600000005E-2</v>
      </c>
      <c r="Z38" s="58">
        <v>-0.3155449990000001</v>
      </c>
      <c r="AA38" s="58">
        <v>-0.39200991600000001</v>
      </c>
      <c r="AB3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7.5496636516797677</v>
      </c>
    </row>
    <row r="39" spans="1:28" hidden="1" x14ac:dyDescent="0.2">
      <c r="A39" s="60" t="s">
        <v>107</v>
      </c>
      <c r="B39">
        <v>3</v>
      </c>
      <c r="D39" s="73">
        <v>3</v>
      </c>
      <c r="E39" s="75">
        <v>3</v>
      </c>
      <c r="F39" s="61">
        <v>3</v>
      </c>
      <c r="G39" s="62">
        <v>7</v>
      </c>
      <c r="H39" s="63">
        <v>5</v>
      </c>
      <c r="I39" s="64">
        <v>5</v>
      </c>
      <c r="J39">
        <v>5</v>
      </c>
      <c r="K39" s="84">
        <v>5</v>
      </c>
      <c r="L3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39">
        <v>5</v>
      </c>
      <c r="N39" s="8">
        <v>4</v>
      </c>
      <c r="O39" s="8">
        <v>4</v>
      </c>
      <c r="P39">
        <v>4</v>
      </c>
      <c r="Q39">
        <v>3</v>
      </c>
      <c r="R39" s="63">
        <v>0.13693599600000003</v>
      </c>
      <c r="S39" s="63">
        <v>-0.12576400000000001</v>
      </c>
      <c r="T39" s="63">
        <v>-0.162505908</v>
      </c>
      <c r="U39" s="63">
        <v>4.6144547000000001E-2</v>
      </c>
      <c r="V39" s="63">
        <v>0.55273184400000008</v>
      </c>
      <c r="W39" s="63">
        <v>-0.83483892200000009</v>
      </c>
      <c r="X39" s="63">
        <v>0.25153375699999997</v>
      </c>
      <c r="Y39" s="63">
        <v>1.90633911</v>
      </c>
      <c r="Z39" s="63">
        <v>-0.61968581900000019</v>
      </c>
      <c r="AA39" s="63">
        <v>-0.21578375300000002</v>
      </c>
      <c r="AB3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12.527678273074981</v>
      </c>
    </row>
    <row r="40" spans="1:28" x14ac:dyDescent="0.2">
      <c r="A40" s="55" t="s">
        <v>39</v>
      </c>
      <c r="B40">
        <v>4</v>
      </c>
      <c r="C40">
        <v>4</v>
      </c>
      <c r="D40" s="73">
        <v>4</v>
      </c>
      <c r="E40" s="75">
        <v>4</v>
      </c>
      <c r="F40" s="56">
        <v>5</v>
      </c>
      <c r="G40" s="57">
        <v>7</v>
      </c>
      <c r="H40" s="58">
        <v>5</v>
      </c>
      <c r="I40" s="59">
        <v>6</v>
      </c>
      <c r="J40">
        <v>4</v>
      </c>
      <c r="K40" s="84">
        <v>4</v>
      </c>
      <c r="L4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40">
        <v>4</v>
      </c>
      <c r="N40" s="8">
        <v>7</v>
      </c>
      <c r="O40" s="8">
        <v>5</v>
      </c>
      <c r="P40">
        <v>4</v>
      </c>
      <c r="Q40">
        <v>3</v>
      </c>
      <c r="R40" s="58">
        <v>0.10144953399999999</v>
      </c>
      <c r="S40" s="58">
        <v>-0.37883868700000012</v>
      </c>
      <c r="T40" s="58">
        <v>-0.26578069100000007</v>
      </c>
      <c r="U40" s="58">
        <v>0.22089988600000002</v>
      </c>
      <c r="V40" s="58">
        <v>-1.3049332</v>
      </c>
      <c r="W40" s="58">
        <v>0.39312289000000006</v>
      </c>
      <c r="X40" s="58">
        <v>0.7679677989999999</v>
      </c>
      <c r="Y40" s="58">
        <v>-0.15475426100000003</v>
      </c>
      <c r="Z40" s="58">
        <v>-0.14474670600000003</v>
      </c>
      <c r="AA40" s="58">
        <v>-0.18053851999999998</v>
      </c>
      <c r="AB4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1.9762782318856345</v>
      </c>
    </row>
    <row r="41" spans="1:28" x14ac:dyDescent="0.2">
      <c r="A41" s="60" t="s">
        <v>40</v>
      </c>
      <c r="B41">
        <v>4</v>
      </c>
      <c r="C41">
        <v>4</v>
      </c>
      <c r="D41" s="73">
        <v>4</v>
      </c>
      <c r="E41" s="75">
        <v>4</v>
      </c>
      <c r="F41" s="61">
        <v>5</v>
      </c>
      <c r="G41" s="62">
        <v>7</v>
      </c>
      <c r="H41" s="63">
        <v>5</v>
      </c>
      <c r="I41" s="64">
        <v>6</v>
      </c>
      <c r="J41">
        <v>4</v>
      </c>
      <c r="K41" s="84">
        <v>4</v>
      </c>
      <c r="L4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41">
        <v>4</v>
      </c>
      <c r="N41" s="8">
        <v>5</v>
      </c>
      <c r="O41" s="8">
        <v>5</v>
      </c>
      <c r="P41">
        <v>2</v>
      </c>
      <c r="Q41">
        <v>1</v>
      </c>
      <c r="R41" s="63">
        <v>0.24339538400000005</v>
      </c>
      <c r="S41" s="63">
        <v>-0.55514667600000012</v>
      </c>
      <c r="T41" s="63">
        <v>0.14731844000000005</v>
      </c>
      <c r="U41" s="63">
        <v>-0.53637325000000002</v>
      </c>
      <c r="V41" s="63">
        <v>-0.15318087399999999</v>
      </c>
      <c r="W41" s="63">
        <v>0.83965445800000016</v>
      </c>
      <c r="X41" s="63">
        <v>0.14824694900000004</v>
      </c>
      <c r="Y41" s="63">
        <v>-0.59463694499999986</v>
      </c>
      <c r="Z41" s="63">
        <v>-0.33951668900000015</v>
      </c>
      <c r="AA41" s="63">
        <v>0.52671581200000017</v>
      </c>
      <c r="AB4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1.065792376239435</v>
      </c>
    </row>
    <row r="42" spans="1:28" hidden="1" x14ac:dyDescent="0.2">
      <c r="A42" s="55" t="s">
        <v>41</v>
      </c>
      <c r="B42">
        <v>5</v>
      </c>
      <c r="D42" s="73">
        <v>5</v>
      </c>
      <c r="E42" s="75">
        <v>5</v>
      </c>
      <c r="F42" s="56">
        <v>4</v>
      </c>
      <c r="G42" s="57">
        <v>7</v>
      </c>
      <c r="H42" s="58">
        <v>5</v>
      </c>
      <c r="I42" s="59">
        <v>5</v>
      </c>
      <c r="J42">
        <v>5</v>
      </c>
      <c r="K42" s="84">
        <v>5</v>
      </c>
      <c r="L4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2">
        <v>5</v>
      </c>
      <c r="N42" s="8">
        <v>5</v>
      </c>
      <c r="O42" s="8">
        <v>4</v>
      </c>
      <c r="P42">
        <v>2</v>
      </c>
      <c r="Q42">
        <v>1</v>
      </c>
      <c r="R42" s="58">
        <v>1.05958402</v>
      </c>
      <c r="S42" s="58">
        <v>-0.44297648200000006</v>
      </c>
      <c r="T42" s="58">
        <v>0.79278583300000016</v>
      </c>
      <c r="U42" s="58">
        <v>-1.09947379</v>
      </c>
      <c r="V42" s="58">
        <v>-0.30179407800000002</v>
      </c>
      <c r="W42" s="58">
        <v>-0.83483892200000009</v>
      </c>
      <c r="X42" s="58">
        <v>-6.6832640699999992E-3</v>
      </c>
      <c r="Y42" s="58">
        <v>-0.56223765300000006</v>
      </c>
      <c r="Z42" s="58">
        <v>-0.63616635600000004</v>
      </c>
      <c r="AA42" s="58">
        <v>-0.47424879100000006</v>
      </c>
      <c r="AB4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8.1061377492149589</v>
      </c>
    </row>
    <row r="43" spans="1:28" hidden="1" x14ac:dyDescent="0.2">
      <c r="A43" s="60" t="s">
        <v>42</v>
      </c>
      <c r="B43">
        <v>5</v>
      </c>
      <c r="D43" s="73">
        <v>5</v>
      </c>
      <c r="E43" s="75">
        <v>5</v>
      </c>
      <c r="F43" s="61">
        <v>4</v>
      </c>
      <c r="G43" s="62">
        <v>7</v>
      </c>
      <c r="H43" s="63">
        <v>5</v>
      </c>
      <c r="I43" s="64">
        <v>5</v>
      </c>
      <c r="J43">
        <v>5</v>
      </c>
      <c r="K43" s="84">
        <v>5</v>
      </c>
      <c r="L4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3">
        <v>5</v>
      </c>
      <c r="N43" s="8">
        <v>4</v>
      </c>
      <c r="O43" s="8">
        <v>4</v>
      </c>
      <c r="P43">
        <v>4</v>
      </c>
      <c r="Q43">
        <v>3</v>
      </c>
      <c r="R43" s="63">
        <v>0.59826000899999987</v>
      </c>
      <c r="S43" s="63">
        <v>-0.66256329300000005</v>
      </c>
      <c r="T43" s="63">
        <v>1.0509727900000001</v>
      </c>
      <c r="U43" s="63">
        <v>-0.34220065100000002</v>
      </c>
      <c r="V43" s="63">
        <v>-0.76621033999999988</v>
      </c>
      <c r="W43" s="63">
        <v>-0.68599506600000015</v>
      </c>
      <c r="X43" s="63">
        <v>-1.0911947500000001</v>
      </c>
      <c r="Y43" s="63">
        <v>-0.51363871700000008</v>
      </c>
      <c r="Z43" s="63">
        <v>-0.66762920000000026</v>
      </c>
      <c r="AA43" s="63">
        <v>-0.46954942700000002</v>
      </c>
      <c r="AB4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8.4916755318337565</v>
      </c>
    </row>
    <row r="44" spans="1:28" hidden="1" x14ac:dyDescent="0.2">
      <c r="A44" s="55" t="s">
        <v>43</v>
      </c>
      <c r="B44">
        <v>3</v>
      </c>
      <c r="C44">
        <v>3</v>
      </c>
      <c r="D44" s="73">
        <v>3</v>
      </c>
      <c r="E44" s="75">
        <v>3</v>
      </c>
      <c r="F44" s="56">
        <v>5</v>
      </c>
      <c r="G44" s="57">
        <v>7</v>
      </c>
      <c r="H44" s="58">
        <v>5</v>
      </c>
      <c r="I44" s="59">
        <v>6</v>
      </c>
      <c r="J44">
        <v>3</v>
      </c>
      <c r="K44" s="84">
        <v>3</v>
      </c>
      <c r="L4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44">
        <v>3</v>
      </c>
      <c r="N44" s="8">
        <v>4</v>
      </c>
      <c r="O44" s="8">
        <v>5</v>
      </c>
      <c r="P44">
        <v>2</v>
      </c>
      <c r="Q44">
        <v>1</v>
      </c>
      <c r="R44" s="58">
        <v>0.31436830900000012</v>
      </c>
      <c r="S44" s="58">
        <v>-0.12200370900000002</v>
      </c>
      <c r="T44" s="58">
        <v>-0.47233025700000003</v>
      </c>
      <c r="U44" s="58">
        <v>-0.73054584900000008</v>
      </c>
      <c r="V44" s="58">
        <v>-0.39467732999999999</v>
      </c>
      <c r="W44" s="58">
        <v>0.35591192600000005</v>
      </c>
      <c r="X44" s="58">
        <v>0.716324395</v>
      </c>
      <c r="Y44" s="58">
        <v>0.25646751100000004</v>
      </c>
      <c r="Z44" s="58">
        <v>7.5493198000000011E-2</v>
      </c>
      <c r="AA44" s="58">
        <v>0.15311634700000004</v>
      </c>
      <c r="AB4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2.1787955717281546</v>
      </c>
    </row>
    <row r="45" spans="1:28" x14ac:dyDescent="0.2">
      <c r="A45" s="60" t="s">
        <v>44</v>
      </c>
      <c r="B45">
        <v>4</v>
      </c>
      <c r="D45" s="73">
        <v>4</v>
      </c>
      <c r="E45" s="75">
        <v>4</v>
      </c>
      <c r="F45" s="61">
        <v>5</v>
      </c>
      <c r="G45" s="62">
        <v>7</v>
      </c>
      <c r="H45" s="63">
        <v>5</v>
      </c>
      <c r="I45" s="64">
        <v>4</v>
      </c>
      <c r="J45">
        <v>3</v>
      </c>
      <c r="K45" s="84">
        <v>3</v>
      </c>
      <c r="L4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45">
        <v>6</v>
      </c>
      <c r="N45" s="8">
        <v>5</v>
      </c>
      <c r="O45" s="8">
        <v>5</v>
      </c>
      <c r="P45">
        <v>4</v>
      </c>
      <c r="Q45">
        <v>1</v>
      </c>
      <c r="R45" s="63">
        <v>0.45631415900000005</v>
      </c>
      <c r="S45" s="63">
        <v>0.32461954600000004</v>
      </c>
      <c r="T45" s="63">
        <v>-0.75633590900000003</v>
      </c>
      <c r="U45" s="63">
        <v>0.16264810600000001</v>
      </c>
      <c r="V45" s="63">
        <v>-6.0297621900000001E-2</v>
      </c>
      <c r="W45" s="63">
        <v>1.7699285599999999</v>
      </c>
      <c r="X45" s="63">
        <v>-0.47147390200000006</v>
      </c>
      <c r="Y45" s="63">
        <v>0.99542057399999995</v>
      </c>
      <c r="Z45" s="63">
        <v>-0.26460515699999998</v>
      </c>
      <c r="AA45" s="63">
        <v>-0.11709710200000001</v>
      </c>
      <c r="AB4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4.3598291211620355</v>
      </c>
    </row>
    <row r="46" spans="1:28" hidden="1" x14ac:dyDescent="0.2">
      <c r="A46" s="55" t="s">
        <v>45</v>
      </c>
      <c r="B46">
        <v>5</v>
      </c>
      <c r="D46" s="73">
        <v>5</v>
      </c>
      <c r="E46" s="75">
        <v>5</v>
      </c>
      <c r="F46" s="56">
        <v>4</v>
      </c>
      <c r="G46" s="57">
        <v>7</v>
      </c>
      <c r="H46" s="58">
        <v>5</v>
      </c>
      <c r="I46" s="59">
        <v>5</v>
      </c>
      <c r="J46">
        <v>5</v>
      </c>
      <c r="K46" s="84">
        <v>5</v>
      </c>
      <c r="L4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46">
        <v>5</v>
      </c>
      <c r="N46" s="8">
        <v>1</v>
      </c>
      <c r="O46" s="8">
        <v>4</v>
      </c>
      <c r="P46">
        <v>4</v>
      </c>
      <c r="Q46">
        <v>3</v>
      </c>
      <c r="R46" s="58">
        <v>1.5918809599999999</v>
      </c>
      <c r="S46" s="58">
        <v>-0.48128888200000008</v>
      </c>
      <c r="T46" s="58">
        <v>1.3607971399999998</v>
      </c>
      <c r="U46" s="58">
        <v>-0.20627983200000002</v>
      </c>
      <c r="V46" s="58">
        <v>0.38554198900000008</v>
      </c>
      <c r="W46" s="58">
        <v>0.89547090399999996</v>
      </c>
      <c r="X46" s="58">
        <v>-0.26490028500000007</v>
      </c>
      <c r="Y46" s="58">
        <v>-2.7649349799999997E-2</v>
      </c>
      <c r="Z46" s="58">
        <v>-0.58073182300000004</v>
      </c>
      <c r="AA46" s="58">
        <v>-0.44135324100000001</v>
      </c>
      <c r="AB4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7.0449148310078247</v>
      </c>
    </row>
    <row r="47" spans="1:28" hidden="1" x14ac:dyDescent="0.2">
      <c r="A47" s="60" t="s">
        <v>46</v>
      </c>
      <c r="B47">
        <v>2</v>
      </c>
      <c r="D47" s="73">
        <v>2</v>
      </c>
      <c r="E47" s="75">
        <v>2</v>
      </c>
      <c r="F47" s="61">
        <v>4</v>
      </c>
      <c r="G47" s="62">
        <v>7</v>
      </c>
      <c r="H47" s="63">
        <v>4</v>
      </c>
      <c r="I47" s="64">
        <v>3</v>
      </c>
      <c r="J47">
        <v>2</v>
      </c>
      <c r="K47" s="84">
        <v>2</v>
      </c>
      <c r="L4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2</v>
      </c>
      <c r="M47">
        <v>2</v>
      </c>
      <c r="N47" s="8">
        <v>7</v>
      </c>
      <c r="O47" s="8">
        <v>7</v>
      </c>
      <c r="P47">
        <v>2</v>
      </c>
      <c r="Q47">
        <v>1</v>
      </c>
      <c r="R47" s="63">
        <v>-5.0098535299999995E-3</v>
      </c>
      <c r="S47" s="63">
        <v>-0.22651142300000002</v>
      </c>
      <c r="T47" s="63">
        <v>0.12149974400000002</v>
      </c>
      <c r="U47" s="63">
        <v>-1.5849052800000001</v>
      </c>
      <c r="V47" s="63">
        <v>3.8407989800000002</v>
      </c>
      <c r="W47" s="63">
        <v>-1.15113212</v>
      </c>
      <c r="X47" s="63">
        <v>2.4205567299999999</v>
      </c>
      <c r="Y47" s="63">
        <v>-0.91613760300000002</v>
      </c>
      <c r="Z47" s="63">
        <v>-0.67961504500000014</v>
      </c>
      <c r="AA47" s="63">
        <v>-0.521242435</v>
      </c>
      <c r="AB4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34.92338431849916</v>
      </c>
    </row>
    <row r="48" spans="1:28" hidden="1" x14ac:dyDescent="0.2">
      <c r="A48" s="55" t="s">
        <v>47</v>
      </c>
      <c r="B48">
        <v>1</v>
      </c>
      <c r="C48">
        <v>1</v>
      </c>
      <c r="D48" s="73">
        <v>1</v>
      </c>
      <c r="E48" s="75">
        <v>1</v>
      </c>
      <c r="F48" s="56">
        <v>5</v>
      </c>
      <c r="G48" s="57">
        <v>7</v>
      </c>
      <c r="H48" s="58">
        <v>5</v>
      </c>
      <c r="I48" s="59">
        <v>6</v>
      </c>
      <c r="J48">
        <v>1</v>
      </c>
      <c r="K48" s="84">
        <v>1</v>
      </c>
      <c r="L4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48">
        <v>1</v>
      </c>
      <c r="N48" s="8">
        <v>7</v>
      </c>
      <c r="O48" s="8">
        <v>2</v>
      </c>
      <c r="P48">
        <v>2</v>
      </c>
      <c r="Q48">
        <v>1</v>
      </c>
      <c r="R48" s="58">
        <v>-0.78571202799999995</v>
      </c>
      <c r="S48" s="58">
        <v>-0.85504762900000009</v>
      </c>
      <c r="T48" s="58">
        <v>-1.2985285200000001</v>
      </c>
      <c r="U48" s="58">
        <v>-1.4489844600000001</v>
      </c>
      <c r="V48" s="58">
        <v>0.32981203800000009</v>
      </c>
      <c r="W48" s="58">
        <v>-0.10922512400000003</v>
      </c>
      <c r="X48" s="58">
        <v>-0.31654368900000007</v>
      </c>
      <c r="Y48" s="58">
        <v>0.10693232100000001</v>
      </c>
      <c r="Z48" s="58">
        <v>-0.39495122300000002</v>
      </c>
      <c r="AA48" s="58">
        <v>-0.521242435</v>
      </c>
      <c r="AB4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7.9908784102506543</v>
      </c>
    </row>
    <row r="49" spans="1:28" hidden="1" x14ac:dyDescent="0.2">
      <c r="A49" s="60" t="s">
        <v>48</v>
      </c>
      <c r="B49">
        <v>3</v>
      </c>
      <c r="C49">
        <v>3</v>
      </c>
      <c r="D49" s="73">
        <v>3</v>
      </c>
      <c r="E49" s="75">
        <v>3</v>
      </c>
      <c r="F49" s="61">
        <v>5</v>
      </c>
      <c r="G49" s="62">
        <v>7</v>
      </c>
      <c r="H49" s="63">
        <v>5</v>
      </c>
      <c r="I49" s="64">
        <v>6</v>
      </c>
      <c r="J49">
        <v>3</v>
      </c>
      <c r="K49" s="84">
        <v>3</v>
      </c>
      <c r="L4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49">
        <v>3</v>
      </c>
      <c r="N49" s="8">
        <v>7</v>
      </c>
      <c r="O49" s="8">
        <v>2</v>
      </c>
      <c r="P49">
        <v>4</v>
      </c>
      <c r="Q49">
        <v>3</v>
      </c>
      <c r="R49" s="63">
        <v>-7.5982778500000014E-2</v>
      </c>
      <c r="S49" s="63">
        <v>-0.12349363600000002</v>
      </c>
      <c r="T49" s="63">
        <v>4.4043657400000005E-2</v>
      </c>
      <c r="U49" s="63">
        <v>-0.59462502900000003</v>
      </c>
      <c r="V49" s="63">
        <v>-0.39467732999999999</v>
      </c>
      <c r="W49" s="63">
        <v>0.13264614200000002</v>
      </c>
      <c r="X49" s="63">
        <v>-0.41983049800000005</v>
      </c>
      <c r="Y49" s="63">
        <v>-0.29805881800000006</v>
      </c>
      <c r="Z49" s="63">
        <v>-0.216661777</v>
      </c>
      <c r="AA49" s="63">
        <v>0.57135977300000007</v>
      </c>
      <c r="AB4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2.5384038480027584</v>
      </c>
    </row>
    <row r="50" spans="1:28" hidden="1" x14ac:dyDescent="0.2">
      <c r="A50" s="55" t="s">
        <v>49</v>
      </c>
      <c r="B50">
        <v>1</v>
      </c>
      <c r="C50">
        <v>1</v>
      </c>
      <c r="D50" s="73">
        <v>1</v>
      </c>
      <c r="E50" s="75">
        <v>1</v>
      </c>
      <c r="F50" s="56">
        <v>5</v>
      </c>
      <c r="G50" s="57">
        <v>7</v>
      </c>
      <c r="H50" s="58">
        <v>5</v>
      </c>
      <c r="I50" s="59">
        <v>6</v>
      </c>
      <c r="J50">
        <v>1</v>
      </c>
      <c r="K50" s="84">
        <v>1</v>
      </c>
      <c r="L5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50">
        <v>1</v>
      </c>
      <c r="N50" s="8">
        <v>2</v>
      </c>
      <c r="O50" s="8">
        <v>2</v>
      </c>
      <c r="P50">
        <v>2</v>
      </c>
      <c r="Q50">
        <v>1</v>
      </c>
      <c r="R50" s="58">
        <v>-0.46633386600000004</v>
      </c>
      <c r="S50" s="58">
        <v>-0.499451798</v>
      </c>
      <c r="T50" s="58">
        <v>-1.1952537400000001</v>
      </c>
      <c r="U50" s="58">
        <v>-1.5072362399999999</v>
      </c>
      <c r="V50" s="58">
        <v>6.9738931400000009E-2</v>
      </c>
      <c r="W50" s="58">
        <v>0.20706807000000002</v>
      </c>
      <c r="X50" s="58">
        <v>-0.62640411500000004</v>
      </c>
      <c r="Y50" s="58">
        <v>-0.26690565399999999</v>
      </c>
      <c r="Z50" s="58">
        <v>-0.251121082</v>
      </c>
      <c r="AA50" s="58">
        <v>-0.37321245800000002</v>
      </c>
      <c r="AB5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5.8095274037246671</v>
      </c>
    </row>
    <row r="51" spans="1:28" hidden="1" x14ac:dyDescent="0.2">
      <c r="A51" s="60" t="s">
        <v>50</v>
      </c>
      <c r="B51">
        <v>1</v>
      </c>
      <c r="D51" s="73">
        <v>1</v>
      </c>
      <c r="E51" s="75">
        <v>1</v>
      </c>
      <c r="F51" s="61">
        <v>2</v>
      </c>
      <c r="G51" s="62">
        <v>7</v>
      </c>
      <c r="H51" s="63">
        <v>5</v>
      </c>
      <c r="I51" s="64">
        <v>1</v>
      </c>
      <c r="J51">
        <v>4</v>
      </c>
      <c r="K51" s="84">
        <v>4</v>
      </c>
      <c r="L5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51">
        <v>5</v>
      </c>
      <c r="N51" s="8">
        <v>2</v>
      </c>
      <c r="O51" s="8">
        <v>3</v>
      </c>
      <c r="P51">
        <v>5</v>
      </c>
      <c r="Q51">
        <v>6</v>
      </c>
      <c r="R51" s="63">
        <v>-2.66649454</v>
      </c>
      <c r="S51" s="63">
        <v>-0.34762117600000003</v>
      </c>
      <c r="T51" s="63">
        <v>-1.7374463499999999</v>
      </c>
      <c r="U51" s="63">
        <v>-1.7208261</v>
      </c>
      <c r="V51" s="63">
        <v>-0.50613723300000002</v>
      </c>
      <c r="W51" s="63">
        <v>-0.92786633200000002</v>
      </c>
      <c r="X51" s="63">
        <v>-0.21325688100000004</v>
      </c>
      <c r="Y51" s="63">
        <v>-1.4968325899999999</v>
      </c>
      <c r="Z51" s="63">
        <v>-0.81295757200000007</v>
      </c>
      <c r="AA51" s="63">
        <v>-0.50479466000000006</v>
      </c>
      <c r="AB5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19.781223614405185</v>
      </c>
    </row>
    <row r="52" spans="1:28" hidden="1" x14ac:dyDescent="0.2">
      <c r="A52" s="55" t="s">
        <v>104</v>
      </c>
      <c r="B52">
        <v>1</v>
      </c>
      <c r="D52" s="73">
        <v>1</v>
      </c>
      <c r="E52" s="75">
        <v>1</v>
      </c>
      <c r="F52" s="56">
        <v>2</v>
      </c>
      <c r="G52" s="57">
        <v>7</v>
      </c>
      <c r="H52" s="58">
        <v>5</v>
      </c>
      <c r="I52" s="59">
        <v>1</v>
      </c>
      <c r="J52">
        <v>1</v>
      </c>
      <c r="K52" s="84">
        <v>1</v>
      </c>
      <c r="L5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52">
        <v>1</v>
      </c>
      <c r="N52" s="8">
        <v>7</v>
      </c>
      <c r="O52" s="8">
        <v>3</v>
      </c>
      <c r="P52">
        <v>5</v>
      </c>
      <c r="Q52">
        <v>6</v>
      </c>
      <c r="R52" s="58">
        <v>-3.3052508700000001</v>
      </c>
      <c r="S52" s="58">
        <v>-1.1134434799999999</v>
      </c>
      <c r="T52" s="58">
        <v>-2.8218315700000001</v>
      </c>
      <c r="U52" s="58">
        <v>-1.6043225400000001</v>
      </c>
      <c r="V52" s="58">
        <v>0.96141815399999986</v>
      </c>
      <c r="W52" s="58">
        <v>-1.28137049</v>
      </c>
      <c r="X52" s="58">
        <v>-0.88462113600000014</v>
      </c>
      <c r="Y52" s="58">
        <v>-1.4120959800000001</v>
      </c>
      <c r="Z52" s="58">
        <v>-0.70658319599999997</v>
      </c>
      <c r="AA52" s="58">
        <v>-0.51654306999999999</v>
      </c>
      <c r="AB5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33.884869233830898</v>
      </c>
    </row>
    <row r="53" spans="1:28" hidden="1" x14ac:dyDescent="0.2">
      <c r="A53" s="60" t="s">
        <v>52</v>
      </c>
      <c r="B53">
        <v>1</v>
      </c>
      <c r="C53">
        <v>1</v>
      </c>
      <c r="D53" s="73">
        <v>1</v>
      </c>
      <c r="E53" s="75">
        <v>1</v>
      </c>
      <c r="F53" s="61">
        <v>5</v>
      </c>
      <c r="G53" s="62">
        <v>7</v>
      </c>
      <c r="H53" s="63">
        <v>5</v>
      </c>
      <c r="I53" s="64">
        <v>6</v>
      </c>
      <c r="J53">
        <v>1</v>
      </c>
      <c r="K53" s="84">
        <v>1</v>
      </c>
      <c r="L5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53">
        <v>1</v>
      </c>
      <c r="N53" s="8">
        <v>5</v>
      </c>
      <c r="O53" s="8">
        <v>5</v>
      </c>
      <c r="P53">
        <v>5</v>
      </c>
      <c r="Q53">
        <v>6</v>
      </c>
      <c r="R53" s="63">
        <v>-1.0341172700000001</v>
      </c>
      <c r="S53" s="63">
        <v>-0.97906628699999987</v>
      </c>
      <c r="T53" s="63">
        <v>-0.3174180820000001</v>
      </c>
      <c r="U53" s="63">
        <v>-0.82763214799999996</v>
      </c>
      <c r="V53" s="63">
        <v>-1.3420865000000002</v>
      </c>
      <c r="W53" s="63">
        <v>-0.20225253400000001</v>
      </c>
      <c r="X53" s="63">
        <v>0.40646397000000006</v>
      </c>
      <c r="Y53" s="63">
        <v>-0.99962808400000003</v>
      </c>
      <c r="Z53" s="63">
        <v>-0.68261150600000009</v>
      </c>
      <c r="AA53" s="63">
        <v>-0.521242435</v>
      </c>
      <c r="AB5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5.9427781312671621</v>
      </c>
    </row>
    <row r="54" spans="1:28" hidden="1" x14ac:dyDescent="0.2">
      <c r="A54" s="55" t="s">
        <v>53</v>
      </c>
      <c r="B54">
        <v>3</v>
      </c>
      <c r="D54" s="73">
        <v>3</v>
      </c>
      <c r="E54" s="75">
        <v>3</v>
      </c>
      <c r="F54" s="56">
        <v>4</v>
      </c>
      <c r="G54" s="57">
        <v>7</v>
      </c>
      <c r="H54" s="58">
        <v>5</v>
      </c>
      <c r="I54" s="59">
        <v>5</v>
      </c>
      <c r="J54">
        <v>5</v>
      </c>
      <c r="K54" s="84">
        <v>5</v>
      </c>
      <c r="L5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54">
        <v>5</v>
      </c>
      <c r="N54" s="8">
        <v>4</v>
      </c>
      <c r="O54" s="8">
        <v>4</v>
      </c>
      <c r="P54">
        <v>1</v>
      </c>
      <c r="Q54">
        <v>4</v>
      </c>
      <c r="R54" s="58">
        <v>0.66923293400000006</v>
      </c>
      <c r="S54" s="58">
        <v>-0.10313130500000001</v>
      </c>
      <c r="T54" s="58">
        <v>0.22477452699999997</v>
      </c>
      <c r="U54" s="58">
        <v>-0.63345954900000001</v>
      </c>
      <c r="V54" s="58">
        <v>-0.35752402900000008</v>
      </c>
      <c r="W54" s="58">
        <v>-0.38830735400000005</v>
      </c>
      <c r="X54" s="58">
        <v>-6.6832640699999992E-3</v>
      </c>
      <c r="Y54" s="58">
        <v>1.2832758100000001</v>
      </c>
      <c r="Z54" s="58">
        <v>-0.11028740099999999</v>
      </c>
      <c r="AA54" s="58">
        <v>-0.24867930300000002</v>
      </c>
      <c r="AB5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6.9897875858240699</v>
      </c>
    </row>
    <row r="55" spans="1:28" x14ac:dyDescent="0.2">
      <c r="A55" s="60" t="s">
        <v>54</v>
      </c>
      <c r="B55">
        <v>4</v>
      </c>
      <c r="D55" s="73">
        <v>3</v>
      </c>
      <c r="E55" s="75">
        <v>4</v>
      </c>
      <c r="F55" s="61">
        <v>5</v>
      </c>
      <c r="G55" s="62">
        <v>7</v>
      </c>
      <c r="H55" s="63">
        <v>5</v>
      </c>
      <c r="I55" s="64">
        <v>6</v>
      </c>
      <c r="J55">
        <v>4</v>
      </c>
      <c r="K55" s="84">
        <v>4</v>
      </c>
      <c r="L5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55">
        <v>4</v>
      </c>
      <c r="N55" s="8">
        <v>7</v>
      </c>
      <c r="O55" s="8">
        <v>5</v>
      </c>
      <c r="P55">
        <v>1</v>
      </c>
      <c r="Q55">
        <v>4</v>
      </c>
      <c r="R55" s="63">
        <v>-0.11146924100000001</v>
      </c>
      <c r="S55" s="63">
        <v>0.21628059300000002</v>
      </c>
      <c r="T55" s="63">
        <v>0.56041757099999989</v>
      </c>
      <c r="U55" s="63">
        <v>-0.16744531200000004</v>
      </c>
      <c r="V55" s="63">
        <v>-1.8808093700000001</v>
      </c>
      <c r="W55" s="63">
        <v>0.78383801200000014</v>
      </c>
      <c r="X55" s="63">
        <v>1.3876886500000001</v>
      </c>
      <c r="Y55" s="63">
        <v>-0.19089193200000001</v>
      </c>
      <c r="Z55" s="63">
        <v>0.93997227800000005</v>
      </c>
      <c r="AA55" s="63">
        <v>0.38573488200000006</v>
      </c>
      <c r="AB5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5.3744252078340278</v>
      </c>
    </row>
    <row r="56" spans="1:28" hidden="1" x14ac:dyDescent="0.2">
      <c r="A56" s="55" t="s">
        <v>55</v>
      </c>
      <c r="B56">
        <v>1</v>
      </c>
      <c r="D56" s="73">
        <v>4</v>
      </c>
      <c r="E56" s="75">
        <v>1</v>
      </c>
      <c r="F56" s="56">
        <v>5</v>
      </c>
      <c r="G56" s="57">
        <v>7</v>
      </c>
      <c r="H56" s="58">
        <v>5</v>
      </c>
      <c r="I56" s="59">
        <v>6</v>
      </c>
      <c r="J56">
        <v>1</v>
      </c>
      <c r="K56" s="84">
        <v>1</v>
      </c>
      <c r="L5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56">
        <v>1</v>
      </c>
      <c r="N56" s="8">
        <v>7</v>
      </c>
      <c r="O56" s="8">
        <v>2</v>
      </c>
      <c r="P56">
        <v>5</v>
      </c>
      <c r="Q56">
        <v>6</v>
      </c>
      <c r="R56" s="58">
        <v>0.59826000899999987</v>
      </c>
      <c r="S56" s="58">
        <v>-0.70931861100000004</v>
      </c>
      <c r="T56" s="58">
        <v>-1.9439959100000002</v>
      </c>
      <c r="U56" s="58">
        <v>-0.49753872999999998</v>
      </c>
      <c r="V56" s="58">
        <v>0.68276839700000003</v>
      </c>
      <c r="W56" s="58">
        <v>-0.51854572799999998</v>
      </c>
      <c r="X56" s="58">
        <v>-1.3494117700000001</v>
      </c>
      <c r="Y56" s="58">
        <v>-0.62952848900000002</v>
      </c>
      <c r="Z56" s="58">
        <v>-0.53578490300000003</v>
      </c>
      <c r="AA56" s="58">
        <v>-0.46250038100000007</v>
      </c>
      <c r="AB5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11.788626842145328</v>
      </c>
    </row>
    <row r="57" spans="1:28" hidden="1" x14ac:dyDescent="0.2">
      <c r="A57" s="60" t="s">
        <v>56</v>
      </c>
      <c r="B57">
        <v>3</v>
      </c>
      <c r="D57" s="73">
        <v>5</v>
      </c>
      <c r="E57" s="75">
        <v>5</v>
      </c>
      <c r="F57" s="61">
        <v>5</v>
      </c>
      <c r="G57" s="62">
        <v>7</v>
      </c>
      <c r="H57" s="63">
        <v>5</v>
      </c>
      <c r="I57" s="64">
        <v>6</v>
      </c>
      <c r="J57">
        <v>3</v>
      </c>
      <c r="K57" s="84">
        <v>3</v>
      </c>
      <c r="L5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57">
        <v>3</v>
      </c>
      <c r="N57" s="8">
        <v>5</v>
      </c>
      <c r="O57" s="8">
        <v>2</v>
      </c>
      <c r="P57">
        <v>1</v>
      </c>
      <c r="Q57">
        <v>6</v>
      </c>
      <c r="R57" s="63">
        <v>-0.11146924100000001</v>
      </c>
      <c r="S57" s="63">
        <v>-0.81191070399999998</v>
      </c>
      <c r="T57" s="63">
        <v>0.32804931000000004</v>
      </c>
      <c r="U57" s="63">
        <v>-0.24511435100000004</v>
      </c>
      <c r="V57" s="63">
        <v>1.4008979899999999E-2</v>
      </c>
      <c r="W57" s="63">
        <v>-0.96507729600000003</v>
      </c>
      <c r="X57" s="63">
        <v>4.4960140099999997E-2</v>
      </c>
      <c r="Y57" s="63">
        <v>-0.58591405899999993</v>
      </c>
      <c r="Z57" s="63">
        <v>-0.40843529900000003</v>
      </c>
      <c r="AA57" s="63">
        <v>-0.44840228800000004</v>
      </c>
      <c r="AB5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7.0549598742164381</v>
      </c>
    </row>
    <row r="58" spans="1:28" hidden="1" x14ac:dyDescent="0.2">
      <c r="A58" s="55" t="s">
        <v>57</v>
      </c>
      <c r="B58">
        <v>3</v>
      </c>
      <c r="D58" s="73">
        <v>5</v>
      </c>
      <c r="E58" s="75">
        <v>5</v>
      </c>
      <c r="F58" s="56">
        <v>5</v>
      </c>
      <c r="G58" s="57">
        <v>7</v>
      </c>
      <c r="H58" s="58">
        <v>5</v>
      </c>
      <c r="I58" s="59">
        <v>6</v>
      </c>
      <c r="J58">
        <v>5</v>
      </c>
      <c r="K58" s="84">
        <v>5</v>
      </c>
      <c r="L5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58">
        <v>5</v>
      </c>
      <c r="N58" s="8">
        <v>3</v>
      </c>
      <c r="O58" s="8">
        <v>4</v>
      </c>
      <c r="P58">
        <v>1</v>
      </c>
      <c r="Q58">
        <v>6</v>
      </c>
      <c r="R58" s="58">
        <v>0.31436830900000012</v>
      </c>
      <c r="S58" s="58">
        <v>-0.891089664</v>
      </c>
      <c r="T58" s="58">
        <v>0.53459887600000011</v>
      </c>
      <c r="U58" s="58">
        <v>0.66749686400000008</v>
      </c>
      <c r="V58" s="58">
        <v>-0.32037072900000013</v>
      </c>
      <c r="W58" s="58">
        <v>-0.59296765600000001</v>
      </c>
      <c r="X58" s="58">
        <v>2.1106963099999998</v>
      </c>
      <c r="Y58" s="58">
        <v>-0.478747172</v>
      </c>
      <c r="Z58" s="58">
        <v>-0.47285921600000003</v>
      </c>
      <c r="AA58" s="58">
        <v>-0.41550673700000007</v>
      </c>
      <c r="AB5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9.7447827641597478</v>
      </c>
    </row>
    <row r="59" spans="1:28" hidden="1" x14ac:dyDescent="0.2">
      <c r="A59" s="60" t="s">
        <v>58</v>
      </c>
      <c r="B59">
        <v>7</v>
      </c>
      <c r="C59">
        <v>7</v>
      </c>
      <c r="D59" s="73">
        <v>7</v>
      </c>
      <c r="E59" s="75">
        <v>7</v>
      </c>
      <c r="F59" s="61">
        <v>6</v>
      </c>
      <c r="G59" s="62">
        <v>7</v>
      </c>
      <c r="H59" s="63">
        <v>6</v>
      </c>
      <c r="I59" s="64">
        <v>7</v>
      </c>
      <c r="J59">
        <v>7</v>
      </c>
      <c r="K59" s="84">
        <v>7</v>
      </c>
      <c r="L5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59">
        <v>7</v>
      </c>
      <c r="N59" s="8">
        <v>4</v>
      </c>
      <c r="O59" s="8">
        <v>6</v>
      </c>
      <c r="P59">
        <v>1</v>
      </c>
      <c r="Q59">
        <v>4</v>
      </c>
      <c r="R59" s="63">
        <v>-1.60190067</v>
      </c>
      <c r="S59" s="63">
        <v>0.93300626799999997</v>
      </c>
      <c r="T59" s="63">
        <v>-0.8337919960000002</v>
      </c>
      <c r="U59" s="63">
        <v>-0.59462502900000003</v>
      </c>
      <c r="V59" s="63">
        <v>-0.17175752499999999</v>
      </c>
      <c r="W59" s="63">
        <v>-1.2999759700000002</v>
      </c>
      <c r="X59" s="63">
        <v>-0.36818709400000005</v>
      </c>
      <c r="Y59" s="63">
        <v>0.42594072600000005</v>
      </c>
      <c r="Z59" s="63">
        <v>2.2793904700000001</v>
      </c>
      <c r="AA59" s="63">
        <v>0.14136793700000003</v>
      </c>
      <c r="AB5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19.850548637552436</v>
      </c>
    </row>
    <row r="60" spans="1:28" x14ac:dyDescent="0.2">
      <c r="A60" s="55" t="s">
        <v>59</v>
      </c>
      <c r="B60">
        <v>4</v>
      </c>
      <c r="D60" s="73">
        <v>4</v>
      </c>
      <c r="E60" s="75">
        <v>1</v>
      </c>
      <c r="F60" s="56">
        <v>5</v>
      </c>
      <c r="G60" s="57">
        <v>7</v>
      </c>
      <c r="H60" s="58">
        <v>1</v>
      </c>
      <c r="I60" s="59">
        <v>4</v>
      </c>
      <c r="J60">
        <v>4</v>
      </c>
      <c r="K60" s="84">
        <v>4</v>
      </c>
      <c r="L6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60">
        <v>4</v>
      </c>
      <c r="N60" s="8">
        <v>7</v>
      </c>
      <c r="O60" s="8">
        <v>5</v>
      </c>
      <c r="P60">
        <v>1</v>
      </c>
      <c r="Q60">
        <v>6</v>
      </c>
      <c r="R60" s="58">
        <v>-0.7147391030000001</v>
      </c>
      <c r="S60" s="58">
        <v>-0.55429528900000002</v>
      </c>
      <c r="T60" s="58">
        <v>0.7153297460000001</v>
      </c>
      <c r="U60" s="58">
        <v>-1.9149986999999999</v>
      </c>
      <c r="V60" s="58">
        <v>-1.13774335</v>
      </c>
      <c r="W60" s="58">
        <v>3.7979260999999997</v>
      </c>
      <c r="X60" s="58">
        <v>2.47220014</v>
      </c>
      <c r="Y60" s="58">
        <v>-1.0631805400000001</v>
      </c>
      <c r="Z60" s="58">
        <v>-0.44888752600000004</v>
      </c>
      <c r="AA60" s="58">
        <v>-0.51889275300000004</v>
      </c>
      <c r="AB6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16.426533164429081</v>
      </c>
    </row>
    <row r="61" spans="1:28" hidden="1" x14ac:dyDescent="0.2">
      <c r="A61" s="60" t="s">
        <v>60</v>
      </c>
      <c r="B61">
        <v>3</v>
      </c>
      <c r="C61">
        <v>3</v>
      </c>
      <c r="D61" s="73">
        <v>3</v>
      </c>
      <c r="E61" s="75">
        <v>3</v>
      </c>
      <c r="F61" s="61">
        <v>4</v>
      </c>
      <c r="G61" s="62">
        <v>7</v>
      </c>
      <c r="H61" s="63">
        <v>5</v>
      </c>
      <c r="I61" s="64">
        <v>6</v>
      </c>
      <c r="J61">
        <v>3</v>
      </c>
      <c r="K61" s="84">
        <v>3</v>
      </c>
      <c r="L6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61">
        <v>3</v>
      </c>
      <c r="N61" s="8">
        <v>2</v>
      </c>
      <c r="O61" s="8">
        <v>2</v>
      </c>
      <c r="P61">
        <v>1</v>
      </c>
      <c r="Q61">
        <v>4</v>
      </c>
      <c r="R61" s="63">
        <v>-0.46633386600000004</v>
      </c>
      <c r="S61" s="63">
        <v>0.241183653</v>
      </c>
      <c r="T61" s="63">
        <v>0.22477452699999997</v>
      </c>
      <c r="U61" s="63">
        <v>0.84225220300000003</v>
      </c>
      <c r="V61" s="63">
        <v>6.9738931400000009E-2</v>
      </c>
      <c r="W61" s="63">
        <v>-0.36970187200000004</v>
      </c>
      <c r="X61" s="63">
        <v>-0.47147390200000006</v>
      </c>
      <c r="Y61" s="63">
        <v>0.75990265000000012</v>
      </c>
      <c r="Z61" s="63">
        <v>0.19085695699999999</v>
      </c>
      <c r="AA61" s="63">
        <v>0.14606730100000004</v>
      </c>
      <c r="AB6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8.1129908410438833</v>
      </c>
    </row>
    <row r="62" spans="1:28" hidden="1" x14ac:dyDescent="0.2">
      <c r="A62" s="55" t="s">
        <v>61</v>
      </c>
      <c r="B62">
        <v>1</v>
      </c>
      <c r="D62" s="73">
        <v>1</v>
      </c>
      <c r="E62" s="75">
        <v>1</v>
      </c>
      <c r="F62" s="56">
        <v>2</v>
      </c>
      <c r="G62" s="57">
        <v>4</v>
      </c>
      <c r="H62" s="58">
        <v>5</v>
      </c>
      <c r="I62" s="59">
        <v>4</v>
      </c>
      <c r="J62">
        <v>1</v>
      </c>
      <c r="K62" s="84">
        <v>1</v>
      </c>
      <c r="L6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62">
        <v>1</v>
      </c>
      <c r="N62" s="8">
        <v>4</v>
      </c>
      <c r="O62" s="8">
        <v>3</v>
      </c>
      <c r="P62">
        <v>5</v>
      </c>
      <c r="Q62">
        <v>6</v>
      </c>
      <c r="R62" s="58">
        <v>-1.4244683500000002</v>
      </c>
      <c r="S62" s="58">
        <v>-1.1156429000000001</v>
      </c>
      <c r="T62" s="58">
        <v>-3.15747461</v>
      </c>
      <c r="U62" s="58">
        <v>-2.74994088</v>
      </c>
      <c r="V62" s="58">
        <v>-0.35752402900000008</v>
      </c>
      <c r="W62" s="58">
        <v>2.90486296</v>
      </c>
      <c r="X62" s="58">
        <v>-1.4526985800000001</v>
      </c>
      <c r="Y62" s="58">
        <v>-1.35726641</v>
      </c>
      <c r="Z62" s="58">
        <v>-0.55226544</v>
      </c>
      <c r="AA62" s="58">
        <v>-0.52359211699999997</v>
      </c>
      <c r="AB6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24.430083852098321</v>
      </c>
    </row>
    <row r="63" spans="1:28" x14ac:dyDescent="0.2">
      <c r="A63" s="60" t="s">
        <v>62</v>
      </c>
      <c r="B63">
        <v>4</v>
      </c>
      <c r="C63">
        <v>4</v>
      </c>
      <c r="D63" s="73">
        <v>4</v>
      </c>
      <c r="E63" s="75">
        <v>4</v>
      </c>
      <c r="F63" s="61">
        <v>5</v>
      </c>
      <c r="G63" s="62">
        <v>7</v>
      </c>
      <c r="H63" s="63">
        <v>5</v>
      </c>
      <c r="I63" s="64">
        <v>4</v>
      </c>
      <c r="J63">
        <v>4</v>
      </c>
      <c r="K63" s="84">
        <v>4</v>
      </c>
      <c r="L6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63">
        <v>4</v>
      </c>
      <c r="N63" s="8">
        <v>7</v>
      </c>
      <c r="O63" s="8">
        <v>5</v>
      </c>
      <c r="P63">
        <v>1</v>
      </c>
      <c r="Q63">
        <v>4</v>
      </c>
      <c r="R63" s="63">
        <v>6.5963071500000012E-2</v>
      </c>
      <c r="S63" s="63">
        <v>-0.68242898200000002</v>
      </c>
      <c r="T63" s="63">
        <v>-0.23996199500000004</v>
      </c>
      <c r="U63" s="63">
        <v>-0.96355296699999982</v>
      </c>
      <c r="V63" s="63">
        <v>-0.41325398100000005</v>
      </c>
      <c r="W63" s="63">
        <v>1.5094518100000001</v>
      </c>
      <c r="X63" s="63">
        <v>-0.10997007200000002</v>
      </c>
      <c r="Y63" s="63">
        <v>-0.8239242360000002</v>
      </c>
      <c r="Z63" s="63">
        <v>-0.14924139800000005</v>
      </c>
      <c r="AA63" s="63">
        <v>-0.28862390000000004</v>
      </c>
      <c r="AB6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1.1485968937926323</v>
      </c>
    </row>
    <row r="64" spans="1:28" hidden="1" x14ac:dyDescent="0.2">
      <c r="A64" s="55" t="s">
        <v>63</v>
      </c>
      <c r="B64">
        <v>3</v>
      </c>
      <c r="C64">
        <v>3</v>
      </c>
      <c r="D64" s="73">
        <v>3</v>
      </c>
      <c r="E64" s="75">
        <v>3</v>
      </c>
      <c r="F64" s="56">
        <v>5</v>
      </c>
      <c r="G64" s="57">
        <v>7</v>
      </c>
      <c r="H64" s="58">
        <v>5</v>
      </c>
      <c r="I64" s="59">
        <v>6</v>
      </c>
      <c r="J64">
        <v>3</v>
      </c>
      <c r="K64" s="84">
        <v>3</v>
      </c>
      <c r="L6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64">
        <v>3</v>
      </c>
      <c r="N64" s="8">
        <v>5</v>
      </c>
      <c r="O64" s="8">
        <v>2</v>
      </c>
      <c r="P64">
        <v>5</v>
      </c>
      <c r="Q64">
        <v>6</v>
      </c>
      <c r="R64" s="58">
        <v>0.34985477100000012</v>
      </c>
      <c r="S64" s="58">
        <v>-0.11036809199999999</v>
      </c>
      <c r="T64" s="58">
        <v>-0.162505908</v>
      </c>
      <c r="U64" s="58">
        <v>-0.18686257199999998</v>
      </c>
      <c r="V64" s="58">
        <v>0.45984859100000008</v>
      </c>
      <c r="W64" s="58">
        <v>-1.6197713699999998E-2</v>
      </c>
      <c r="X64" s="58">
        <v>-0.88462113600000014</v>
      </c>
      <c r="Y64" s="58">
        <v>-0.28684367900000007</v>
      </c>
      <c r="Z64" s="58">
        <v>-0.62867520300000024</v>
      </c>
      <c r="AA64" s="58">
        <v>-0.16409074500000001</v>
      </c>
      <c r="AB6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5.0636792150488974</v>
      </c>
    </row>
    <row r="65" spans="1:28" hidden="1" x14ac:dyDescent="0.2">
      <c r="A65" s="60" t="s">
        <v>64</v>
      </c>
      <c r="B65">
        <v>5</v>
      </c>
      <c r="D65" s="73">
        <v>5</v>
      </c>
      <c r="E65" s="75">
        <v>5</v>
      </c>
      <c r="F65" s="61">
        <v>4</v>
      </c>
      <c r="G65" s="62">
        <v>7</v>
      </c>
      <c r="H65" s="63">
        <v>5</v>
      </c>
      <c r="I65" s="64">
        <v>5</v>
      </c>
      <c r="J65">
        <v>5</v>
      </c>
      <c r="K65" s="84">
        <v>5</v>
      </c>
      <c r="L6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5">
        <v>5</v>
      </c>
      <c r="N65" s="8">
        <v>5</v>
      </c>
      <c r="O65" s="8">
        <v>4</v>
      </c>
      <c r="P65">
        <v>4</v>
      </c>
      <c r="Q65">
        <v>4</v>
      </c>
      <c r="R65" s="63">
        <v>1.02409756</v>
      </c>
      <c r="S65" s="63">
        <v>-0.38465649600000007</v>
      </c>
      <c r="T65" s="63">
        <v>1.6189841</v>
      </c>
      <c r="U65" s="63">
        <v>-0.55579051000000013</v>
      </c>
      <c r="V65" s="63">
        <v>0.25550543599999997</v>
      </c>
      <c r="W65" s="63">
        <v>-0.29527994400000002</v>
      </c>
      <c r="X65" s="63">
        <v>-0.41983049800000005</v>
      </c>
      <c r="Y65" s="63">
        <v>0.20662244800000001</v>
      </c>
      <c r="Z65" s="63">
        <v>-0.48035037000000008</v>
      </c>
      <c r="AA65" s="63">
        <v>-0.29567294700000007</v>
      </c>
      <c r="AB6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9.1306804754432171</v>
      </c>
    </row>
    <row r="66" spans="1:28" hidden="1" x14ac:dyDescent="0.2">
      <c r="A66" s="55" t="s">
        <v>65</v>
      </c>
      <c r="B66">
        <v>3</v>
      </c>
      <c r="D66" s="73">
        <v>5</v>
      </c>
      <c r="E66" s="75">
        <v>5</v>
      </c>
      <c r="F66" s="56">
        <v>4</v>
      </c>
      <c r="G66" s="57">
        <v>7</v>
      </c>
      <c r="H66" s="58">
        <v>5</v>
      </c>
      <c r="I66" s="59">
        <v>5</v>
      </c>
      <c r="J66">
        <v>4</v>
      </c>
      <c r="K66" s="84">
        <v>4</v>
      </c>
      <c r="L6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66">
        <v>3</v>
      </c>
      <c r="N66" s="8">
        <v>5</v>
      </c>
      <c r="O66" s="8">
        <v>4</v>
      </c>
      <c r="P66">
        <v>1</v>
      </c>
      <c r="Q66">
        <v>4</v>
      </c>
      <c r="R66" s="58">
        <v>0.31436830900000012</v>
      </c>
      <c r="S66" s="58">
        <v>-0.20480106300000001</v>
      </c>
      <c r="T66" s="58">
        <v>0.25059322299999998</v>
      </c>
      <c r="U66" s="58">
        <v>0.6480796040000002</v>
      </c>
      <c r="V66" s="58">
        <v>0.38554198900000008</v>
      </c>
      <c r="W66" s="58">
        <v>0.13264614200000002</v>
      </c>
      <c r="X66" s="58">
        <v>0.66468099100000011</v>
      </c>
      <c r="Y66" s="58">
        <v>1.10881809</v>
      </c>
      <c r="Z66" s="58">
        <v>-7.4329865999999994E-2</v>
      </c>
      <c r="AA66" s="58">
        <v>6.1478742799999993E-2</v>
      </c>
      <c r="AB6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6.6154359293403138</v>
      </c>
    </row>
    <row r="67" spans="1:28" hidden="1" x14ac:dyDescent="0.2">
      <c r="A67" s="60" t="s">
        <v>66</v>
      </c>
      <c r="B67">
        <v>5</v>
      </c>
      <c r="C67">
        <v>5</v>
      </c>
      <c r="D67" s="73">
        <v>5</v>
      </c>
      <c r="E67" s="75">
        <v>5</v>
      </c>
      <c r="F67" s="61">
        <v>4</v>
      </c>
      <c r="G67" s="62">
        <v>7</v>
      </c>
      <c r="H67" s="63">
        <v>5</v>
      </c>
      <c r="I67" s="64">
        <v>5</v>
      </c>
      <c r="J67">
        <v>5</v>
      </c>
      <c r="K67" s="84">
        <v>5</v>
      </c>
      <c r="L6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67">
        <v>5</v>
      </c>
      <c r="N67" s="8">
        <v>6</v>
      </c>
      <c r="O67" s="8">
        <v>4</v>
      </c>
      <c r="P67">
        <v>1</v>
      </c>
      <c r="Q67">
        <v>6</v>
      </c>
      <c r="R67" s="63">
        <v>0.49180062100000005</v>
      </c>
      <c r="S67" s="63">
        <v>-0.67760445800000024</v>
      </c>
      <c r="T67" s="63">
        <v>0.89606061600000009</v>
      </c>
      <c r="U67" s="63">
        <v>-0.34220065100000002</v>
      </c>
      <c r="V67" s="63">
        <v>-0.56186718499999988</v>
      </c>
      <c r="W67" s="63">
        <v>-0.5371512100000001</v>
      </c>
      <c r="X67" s="63">
        <v>-6.6832640699999992E-3</v>
      </c>
      <c r="Y67" s="63">
        <v>-0.51363871700000008</v>
      </c>
      <c r="Z67" s="63">
        <v>-0.52529728899999995</v>
      </c>
      <c r="AA67" s="63">
        <v>-0.25337866800000008</v>
      </c>
      <c r="AB6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5.4463206279965508</v>
      </c>
    </row>
    <row r="68" spans="1:28" hidden="1" x14ac:dyDescent="0.2">
      <c r="A68" s="55" t="s">
        <v>67</v>
      </c>
      <c r="B68">
        <v>6</v>
      </c>
      <c r="C68">
        <v>6</v>
      </c>
      <c r="D68" s="73">
        <v>6</v>
      </c>
      <c r="E68" s="75">
        <v>6</v>
      </c>
      <c r="F68" s="56">
        <v>6</v>
      </c>
      <c r="G68" s="57">
        <v>7</v>
      </c>
      <c r="H68" s="58">
        <v>6</v>
      </c>
      <c r="I68" s="59">
        <v>7</v>
      </c>
      <c r="J68">
        <v>6</v>
      </c>
      <c r="K68" s="84">
        <v>6</v>
      </c>
      <c r="L6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6</v>
      </c>
      <c r="M68">
        <v>6</v>
      </c>
      <c r="N68" s="8">
        <v>7</v>
      </c>
      <c r="O68" s="8">
        <v>1</v>
      </c>
      <c r="P68">
        <v>5</v>
      </c>
      <c r="Q68">
        <v>6</v>
      </c>
      <c r="R68" s="58">
        <v>6.5963071500000012E-2</v>
      </c>
      <c r="S68" s="58">
        <v>1.8948603500000001</v>
      </c>
      <c r="T68" s="58">
        <v>0.17313713600000002</v>
      </c>
      <c r="U68" s="58">
        <v>1.05584206</v>
      </c>
      <c r="V68" s="58">
        <v>-0.54329053400000005</v>
      </c>
      <c r="W68" s="58">
        <v>0.95128734999999998</v>
      </c>
      <c r="X68" s="58">
        <v>-0.36818709400000005</v>
      </c>
      <c r="Y68" s="58">
        <v>1.10881809</v>
      </c>
      <c r="Z68" s="58">
        <v>0.72572529600000024</v>
      </c>
      <c r="AA68" s="58">
        <v>-0.40140864400000004</v>
      </c>
      <c r="AB6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11.339612629588943</v>
      </c>
    </row>
    <row r="69" spans="1:28" hidden="1" x14ac:dyDescent="0.2">
      <c r="A69" s="60" t="s">
        <v>108</v>
      </c>
      <c r="B69">
        <v>3</v>
      </c>
      <c r="D69" s="73">
        <v>3</v>
      </c>
      <c r="E69" s="75">
        <v>5</v>
      </c>
      <c r="F69" s="61">
        <v>4</v>
      </c>
      <c r="G69" s="62">
        <v>7</v>
      </c>
      <c r="H69" s="63">
        <v>5</v>
      </c>
      <c r="I69" s="64">
        <v>6</v>
      </c>
      <c r="J69">
        <v>3</v>
      </c>
      <c r="K69" s="84">
        <v>3</v>
      </c>
      <c r="L6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69">
        <v>3</v>
      </c>
      <c r="N69" s="8">
        <v>5</v>
      </c>
      <c r="O69" s="8">
        <v>2</v>
      </c>
      <c r="P69">
        <v>5</v>
      </c>
      <c r="Q69">
        <v>6</v>
      </c>
      <c r="R69" s="63">
        <v>0.34985477100000012</v>
      </c>
      <c r="S69" s="63">
        <v>0.48148753900000008</v>
      </c>
      <c r="T69" s="63">
        <v>4.4043657400000005E-2</v>
      </c>
      <c r="U69" s="63">
        <v>-5.0941752399999998E-2</v>
      </c>
      <c r="V69" s="63">
        <v>0.14404553300000003</v>
      </c>
      <c r="W69" s="63">
        <v>0.11404066</v>
      </c>
      <c r="X69" s="63">
        <v>-0.72969092300000016</v>
      </c>
      <c r="Y69" s="63">
        <v>0.94432938399999999</v>
      </c>
      <c r="Z69" s="63">
        <v>0.12643304000000002</v>
      </c>
      <c r="AA69" s="63">
        <v>1.57467406</v>
      </c>
      <c r="AB6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8.2051204966105189</v>
      </c>
    </row>
    <row r="70" spans="1:28" hidden="1" x14ac:dyDescent="0.2">
      <c r="A70" s="55" t="s">
        <v>69</v>
      </c>
      <c r="B70">
        <v>5</v>
      </c>
      <c r="C70">
        <v>5</v>
      </c>
      <c r="D70" s="73">
        <v>5</v>
      </c>
      <c r="E70" s="75">
        <v>5</v>
      </c>
      <c r="F70" s="56">
        <v>4</v>
      </c>
      <c r="G70" s="57">
        <v>7</v>
      </c>
      <c r="H70" s="58">
        <v>5</v>
      </c>
      <c r="I70" s="59">
        <v>5</v>
      </c>
      <c r="J70">
        <v>5</v>
      </c>
      <c r="K70" s="84">
        <v>5</v>
      </c>
      <c r="L7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0">
        <v>5</v>
      </c>
      <c r="N70" s="8">
        <v>7</v>
      </c>
      <c r="O70" s="8">
        <v>4</v>
      </c>
      <c r="P70">
        <v>1</v>
      </c>
      <c r="Q70">
        <v>6</v>
      </c>
      <c r="R70" s="58">
        <v>0.98861109600000008</v>
      </c>
      <c r="S70" s="58">
        <v>-0.34904015399999999</v>
      </c>
      <c r="T70" s="58">
        <v>0.76696713699999997</v>
      </c>
      <c r="U70" s="58">
        <v>-0.24511435100000004</v>
      </c>
      <c r="V70" s="58">
        <v>-0.20891082600000002</v>
      </c>
      <c r="W70" s="58">
        <v>0.20706807000000002</v>
      </c>
      <c r="X70" s="58">
        <v>-0.16161347700000001</v>
      </c>
      <c r="Y70" s="58">
        <v>0.8982227009999999</v>
      </c>
      <c r="Z70" s="58">
        <v>-0.58223005299999997</v>
      </c>
      <c r="AA70" s="58">
        <v>-0.41080737300000009</v>
      </c>
      <c r="AB7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5.7165409548281811</v>
      </c>
    </row>
    <row r="71" spans="1:28" hidden="1" x14ac:dyDescent="0.2">
      <c r="A71" s="60" t="s">
        <v>70</v>
      </c>
      <c r="B71">
        <v>3</v>
      </c>
      <c r="D71" s="73">
        <v>4</v>
      </c>
      <c r="E71" s="75">
        <v>3</v>
      </c>
      <c r="F71" s="61">
        <v>5</v>
      </c>
      <c r="G71" s="62">
        <v>7</v>
      </c>
      <c r="H71" s="63">
        <v>5</v>
      </c>
      <c r="I71" s="64">
        <v>6</v>
      </c>
      <c r="J71">
        <v>3</v>
      </c>
      <c r="K71" s="84">
        <v>3</v>
      </c>
      <c r="L7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71">
        <v>3</v>
      </c>
      <c r="N71" s="8">
        <v>5</v>
      </c>
      <c r="O71" s="8">
        <v>2</v>
      </c>
      <c r="P71">
        <v>1</v>
      </c>
      <c r="Q71">
        <v>4</v>
      </c>
      <c r="R71" s="63">
        <v>-0.35987447800000011</v>
      </c>
      <c r="S71" s="63">
        <v>-0.56344769600000011</v>
      </c>
      <c r="T71" s="63">
        <v>-0.44651156100000006</v>
      </c>
      <c r="U71" s="63">
        <v>-0.10919353200000002</v>
      </c>
      <c r="V71" s="63">
        <v>0.66419174600000019</v>
      </c>
      <c r="W71" s="63">
        <v>-0.29527994400000002</v>
      </c>
      <c r="X71" s="63">
        <v>1.2844018400000001</v>
      </c>
      <c r="Y71" s="63">
        <v>-1.04199639</v>
      </c>
      <c r="Z71" s="63">
        <v>-0.55825836299999998</v>
      </c>
      <c r="AA71" s="63">
        <v>-0.29567294700000007</v>
      </c>
      <c r="AB7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6.9595649867044465</v>
      </c>
    </row>
    <row r="72" spans="1:28" hidden="1" x14ac:dyDescent="0.2">
      <c r="A72" s="55" t="s">
        <v>71</v>
      </c>
      <c r="B72">
        <v>5</v>
      </c>
      <c r="D72" s="73">
        <v>5</v>
      </c>
      <c r="E72" s="75">
        <v>5</v>
      </c>
      <c r="F72" s="56">
        <v>4</v>
      </c>
      <c r="G72" s="57">
        <v>7</v>
      </c>
      <c r="H72" s="58">
        <v>5</v>
      </c>
      <c r="I72" s="59">
        <v>5</v>
      </c>
      <c r="J72">
        <v>5</v>
      </c>
      <c r="K72" s="84">
        <v>5</v>
      </c>
      <c r="L7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2">
        <v>5</v>
      </c>
      <c r="N72" s="8">
        <v>5</v>
      </c>
      <c r="O72" s="8">
        <v>4</v>
      </c>
      <c r="P72">
        <v>1</v>
      </c>
      <c r="Q72">
        <v>6</v>
      </c>
      <c r="R72" s="58">
        <v>0.95312463400000014</v>
      </c>
      <c r="S72" s="58">
        <v>-0.29469330500000002</v>
      </c>
      <c r="T72" s="58">
        <v>1.18006627</v>
      </c>
      <c r="U72" s="58">
        <v>-0.51695599000000003</v>
      </c>
      <c r="V72" s="58">
        <v>-0.46898393200000005</v>
      </c>
      <c r="W72" s="58">
        <v>9.5435178200000012E-2</v>
      </c>
      <c r="X72" s="58">
        <v>-0.83297773100000005</v>
      </c>
      <c r="Y72" s="58">
        <v>-0.75164889400000023</v>
      </c>
      <c r="Z72" s="58">
        <v>-0.5163079049999999</v>
      </c>
      <c r="AA72" s="58">
        <v>-0.36381373000000006</v>
      </c>
      <c r="AB7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5.9629883844971872</v>
      </c>
    </row>
    <row r="73" spans="1:28" hidden="1" x14ac:dyDescent="0.2">
      <c r="A73" s="60" t="s">
        <v>72</v>
      </c>
      <c r="B73">
        <v>5</v>
      </c>
      <c r="D73" s="73">
        <v>5</v>
      </c>
      <c r="E73" s="75">
        <v>5</v>
      </c>
      <c r="F73" s="61">
        <v>4</v>
      </c>
      <c r="G73" s="62">
        <v>7</v>
      </c>
      <c r="H73" s="63">
        <v>5</v>
      </c>
      <c r="I73" s="64">
        <v>5</v>
      </c>
      <c r="J73">
        <v>5</v>
      </c>
      <c r="K73" s="84">
        <v>5</v>
      </c>
      <c r="L7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3">
        <v>5</v>
      </c>
      <c r="N73" s="8">
        <v>7</v>
      </c>
      <c r="O73" s="8">
        <v>4</v>
      </c>
      <c r="P73">
        <v>1</v>
      </c>
      <c r="Q73">
        <v>4</v>
      </c>
      <c r="R73" s="63">
        <v>1.41444865</v>
      </c>
      <c r="S73" s="63">
        <v>-0.36159810700000006</v>
      </c>
      <c r="T73" s="63">
        <v>1.64480279</v>
      </c>
      <c r="U73" s="63">
        <v>0.66749686400000008</v>
      </c>
      <c r="V73" s="63">
        <v>-4.1720971499999995E-2</v>
      </c>
      <c r="W73" s="63">
        <v>-0.25806898000000006</v>
      </c>
      <c r="X73" s="63">
        <v>-0.83297773100000005</v>
      </c>
      <c r="Y73" s="63">
        <v>0.3075587010000001</v>
      </c>
      <c r="Z73" s="63">
        <v>-0.35000430400000004</v>
      </c>
      <c r="AA73" s="63">
        <v>-0.37791182300000009</v>
      </c>
      <c r="AB7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11.178313717928823</v>
      </c>
    </row>
    <row r="74" spans="1:28" hidden="1" x14ac:dyDescent="0.2">
      <c r="A74" s="55" t="s">
        <v>73</v>
      </c>
      <c r="B74">
        <v>3</v>
      </c>
      <c r="C74">
        <v>3</v>
      </c>
      <c r="D74" s="73">
        <v>3</v>
      </c>
      <c r="E74" s="75">
        <v>3</v>
      </c>
      <c r="F74" s="56">
        <v>5</v>
      </c>
      <c r="G74" s="57">
        <v>7</v>
      </c>
      <c r="H74" s="58">
        <v>5</v>
      </c>
      <c r="I74" s="59">
        <v>6</v>
      </c>
      <c r="J74">
        <v>3</v>
      </c>
      <c r="K74" s="84">
        <v>3</v>
      </c>
      <c r="L7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74">
        <v>3</v>
      </c>
      <c r="N74" s="8">
        <v>5</v>
      </c>
      <c r="O74" s="8">
        <v>2</v>
      </c>
      <c r="P74">
        <v>4</v>
      </c>
      <c r="Q74">
        <v>0</v>
      </c>
      <c r="R74" s="58">
        <v>-0.35987447800000011</v>
      </c>
      <c r="S74" s="58">
        <v>-0.27858790700000008</v>
      </c>
      <c r="T74" s="58">
        <v>-0.39487417000000008</v>
      </c>
      <c r="U74" s="58">
        <v>-0.18686257199999998</v>
      </c>
      <c r="V74" s="58">
        <v>0.42269529</v>
      </c>
      <c r="W74" s="58">
        <v>0.74662704800000013</v>
      </c>
      <c r="X74" s="58">
        <v>-0.16161347700000001</v>
      </c>
      <c r="Y74" s="58">
        <v>0.40600270100000008</v>
      </c>
      <c r="Z74" s="58">
        <v>0.41858801500000009</v>
      </c>
      <c r="AA74" s="58">
        <v>-6.66204003E-3</v>
      </c>
      <c r="AB7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3.3753025688902358</v>
      </c>
    </row>
    <row r="75" spans="1:28" hidden="1" x14ac:dyDescent="0.2">
      <c r="A75" s="60" t="s">
        <v>74</v>
      </c>
      <c r="B75">
        <v>5</v>
      </c>
      <c r="D75" s="73">
        <v>5</v>
      </c>
      <c r="E75" s="75">
        <v>5</v>
      </c>
      <c r="F75" s="61">
        <v>4</v>
      </c>
      <c r="G75" s="62">
        <v>7</v>
      </c>
      <c r="H75" s="63">
        <v>5</v>
      </c>
      <c r="I75" s="64">
        <v>5</v>
      </c>
      <c r="J75">
        <v>5</v>
      </c>
      <c r="K75" s="84">
        <v>5</v>
      </c>
      <c r="L7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5">
        <v>5</v>
      </c>
      <c r="N75" s="8">
        <v>3</v>
      </c>
      <c r="O75" s="8">
        <v>4</v>
      </c>
      <c r="P75">
        <v>4</v>
      </c>
      <c r="Q75">
        <v>0</v>
      </c>
      <c r="R75" s="63">
        <v>1.2725028</v>
      </c>
      <c r="S75" s="63">
        <v>-0.26610090300000006</v>
      </c>
      <c r="T75" s="63">
        <v>0.79278583300000016</v>
      </c>
      <c r="U75" s="63">
        <v>0.6480796040000002</v>
      </c>
      <c r="V75" s="63">
        <v>-0.20891082600000002</v>
      </c>
      <c r="W75" s="63">
        <v>-1.07671019</v>
      </c>
      <c r="X75" s="63">
        <v>-5.8326668300000009E-2</v>
      </c>
      <c r="Y75" s="63">
        <v>-6.0048640899999998E-2</v>
      </c>
      <c r="Z75" s="63">
        <v>-0.41292999100000011</v>
      </c>
      <c r="AA75" s="63">
        <v>-0.28392453600000006</v>
      </c>
      <c r="AB7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9.8521880449839436</v>
      </c>
    </row>
    <row r="76" spans="1:28" hidden="1" x14ac:dyDescent="0.2">
      <c r="A76" s="55" t="s">
        <v>75</v>
      </c>
      <c r="B76">
        <v>7</v>
      </c>
      <c r="D76" s="73">
        <v>7</v>
      </c>
      <c r="E76" s="75">
        <v>7</v>
      </c>
      <c r="F76" s="56">
        <v>1</v>
      </c>
      <c r="G76" s="57">
        <v>7</v>
      </c>
      <c r="H76" s="58">
        <v>3</v>
      </c>
      <c r="I76" s="59">
        <v>2</v>
      </c>
      <c r="J76">
        <v>7</v>
      </c>
      <c r="K76" s="84">
        <v>7</v>
      </c>
      <c r="L7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76">
        <v>7</v>
      </c>
      <c r="N76" s="8">
        <v>4</v>
      </c>
      <c r="O76" s="8">
        <v>6</v>
      </c>
      <c r="P76">
        <v>0</v>
      </c>
      <c r="Q76">
        <v>0</v>
      </c>
      <c r="R76" s="58">
        <v>-1.63738713</v>
      </c>
      <c r="S76" s="58">
        <v>1.1371262200000001</v>
      </c>
      <c r="T76" s="58">
        <v>-0.57560503900000015</v>
      </c>
      <c r="U76" s="58">
        <v>0.95875576200000012</v>
      </c>
      <c r="V76" s="58">
        <v>0.58988514499999989</v>
      </c>
      <c r="W76" s="58">
        <v>-1.1697375999999999</v>
      </c>
      <c r="X76" s="58">
        <v>-1.81420241</v>
      </c>
      <c r="Y76" s="58">
        <v>-1.89264637E-2</v>
      </c>
      <c r="Z76" s="58">
        <v>1.35947686</v>
      </c>
      <c r="AA76" s="58">
        <v>4.6809538899999996</v>
      </c>
      <c r="AB7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42.749714278573194</v>
      </c>
    </row>
    <row r="77" spans="1:28" x14ac:dyDescent="0.2">
      <c r="A77" s="60" t="s">
        <v>76</v>
      </c>
      <c r="B77">
        <v>4</v>
      </c>
      <c r="C77">
        <v>4</v>
      </c>
      <c r="D77" s="73">
        <v>4</v>
      </c>
      <c r="E77" s="75">
        <v>4</v>
      </c>
      <c r="F77" s="61">
        <v>5</v>
      </c>
      <c r="G77" s="62">
        <v>7</v>
      </c>
      <c r="H77" s="63">
        <v>5</v>
      </c>
      <c r="I77" s="64">
        <v>6</v>
      </c>
      <c r="J77">
        <v>4</v>
      </c>
      <c r="K77" s="84">
        <v>4</v>
      </c>
      <c r="L77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77">
        <v>3</v>
      </c>
      <c r="N77" s="8">
        <v>5</v>
      </c>
      <c r="O77" s="8">
        <v>5</v>
      </c>
      <c r="P77">
        <v>0</v>
      </c>
      <c r="Q77">
        <v>0</v>
      </c>
      <c r="R77" s="63">
        <v>-0.14695570300000002</v>
      </c>
      <c r="S77" s="63">
        <v>-0.51378347400000002</v>
      </c>
      <c r="T77" s="63">
        <v>-0.85961069200000018</v>
      </c>
      <c r="U77" s="63">
        <v>0.27915166600000002</v>
      </c>
      <c r="V77" s="63">
        <v>-0.52471388399999996</v>
      </c>
      <c r="W77" s="63">
        <v>0.74662704800000013</v>
      </c>
      <c r="X77" s="63">
        <v>0.61303758600000002</v>
      </c>
      <c r="Y77" s="63">
        <v>0.21285308100000003</v>
      </c>
      <c r="Z77" s="63">
        <v>-0.43390522000000004</v>
      </c>
      <c r="AA77" s="63">
        <v>-7.2453140700000015E-2</v>
      </c>
      <c r="AB77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1.9596063766985361</v>
      </c>
    </row>
    <row r="78" spans="1:28" hidden="1" x14ac:dyDescent="0.2">
      <c r="A78" s="55" t="s">
        <v>77</v>
      </c>
      <c r="B78">
        <v>5</v>
      </c>
      <c r="C78">
        <v>5</v>
      </c>
      <c r="D78" s="73">
        <v>5</v>
      </c>
      <c r="E78" s="75">
        <v>5</v>
      </c>
      <c r="F78" s="56">
        <v>4</v>
      </c>
      <c r="G78" s="57">
        <v>7</v>
      </c>
      <c r="H78" s="58">
        <v>5</v>
      </c>
      <c r="I78" s="59">
        <v>5</v>
      </c>
      <c r="J78">
        <v>5</v>
      </c>
      <c r="K78" s="84">
        <v>5</v>
      </c>
      <c r="L78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8">
        <v>5</v>
      </c>
      <c r="N78" s="8">
        <v>7</v>
      </c>
      <c r="O78" s="8">
        <v>4</v>
      </c>
      <c r="P78">
        <v>4</v>
      </c>
      <c r="Q78">
        <v>0</v>
      </c>
      <c r="R78" s="58">
        <v>0.52728708399999991</v>
      </c>
      <c r="S78" s="58">
        <v>-0.6108415530000002</v>
      </c>
      <c r="T78" s="58">
        <v>0.68951105000000001</v>
      </c>
      <c r="U78" s="58">
        <v>-0.30336613100000009</v>
      </c>
      <c r="V78" s="58">
        <v>-0.4875605830000001</v>
      </c>
      <c r="W78" s="58">
        <v>-0.63017862000000013</v>
      </c>
      <c r="X78" s="58">
        <v>-0.16161347700000001</v>
      </c>
      <c r="Y78" s="58">
        <v>-0.15849264100000005</v>
      </c>
      <c r="Z78" s="58">
        <v>-0.50731852099999986</v>
      </c>
      <c r="AA78" s="58">
        <v>-0.46954942700000002</v>
      </c>
      <c r="AB78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5.7790515634842405</v>
      </c>
    </row>
    <row r="79" spans="1:28" hidden="1" x14ac:dyDescent="0.2">
      <c r="A79" s="60" t="s">
        <v>109</v>
      </c>
      <c r="B79">
        <v>3</v>
      </c>
      <c r="D79" s="73">
        <v>3</v>
      </c>
      <c r="E79" s="75">
        <v>5</v>
      </c>
      <c r="F79" s="61">
        <v>4</v>
      </c>
      <c r="G79" s="62">
        <v>7</v>
      </c>
      <c r="H79" s="63">
        <v>5</v>
      </c>
      <c r="I79" s="64">
        <v>6</v>
      </c>
      <c r="J79">
        <v>4</v>
      </c>
      <c r="K79" s="84">
        <v>5</v>
      </c>
      <c r="L79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79">
        <v>5</v>
      </c>
      <c r="N79" s="8">
        <v>3</v>
      </c>
      <c r="O79" s="8">
        <v>2</v>
      </c>
      <c r="P79">
        <v>3</v>
      </c>
      <c r="Q79">
        <v>2</v>
      </c>
      <c r="R79" s="63">
        <v>0.34985477100000012</v>
      </c>
      <c r="S79" s="63">
        <v>0.64928166100000007</v>
      </c>
      <c r="T79" s="63">
        <v>-0.60142373500000001</v>
      </c>
      <c r="U79" s="63">
        <v>0.62866234399999998</v>
      </c>
      <c r="V79" s="63">
        <v>-0.52471388399999996</v>
      </c>
      <c r="W79" s="63">
        <v>-5.3408677700000011E-2</v>
      </c>
      <c r="X79" s="63">
        <v>-0.83297773100000005</v>
      </c>
      <c r="Y79" s="63">
        <v>0.76114877700000005</v>
      </c>
      <c r="Z79" s="63">
        <v>0.16239057499999998</v>
      </c>
      <c r="AA79" s="63">
        <v>-0.27217612500000005</v>
      </c>
      <c r="AB79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6.9919418410542598</v>
      </c>
    </row>
    <row r="80" spans="1:28" hidden="1" x14ac:dyDescent="0.2">
      <c r="A80" s="55" t="s">
        <v>79</v>
      </c>
      <c r="B80">
        <v>7</v>
      </c>
      <c r="C80">
        <v>7</v>
      </c>
      <c r="D80" s="73">
        <v>7</v>
      </c>
      <c r="E80" s="75">
        <v>7</v>
      </c>
      <c r="F80" s="56">
        <v>1</v>
      </c>
      <c r="G80" s="57">
        <v>7</v>
      </c>
      <c r="H80" s="58">
        <v>3</v>
      </c>
      <c r="I80" s="59">
        <v>2</v>
      </c>
      <c r="J80">
        <v>3</v>
      </c>
      <c r="K80" s="84">
        <v>3</v>
      </c>
      <c r="L80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80">
        <v>3</v>
      </c>
      <c r="N80" s="8">
        <v>4</v>
      </c>
      <c r="O80" s="8">
        <v>6</v>
      </c>
      <c r="P80">
        <v>0</v>
      </c>
      <c r="Q80">
        <v>0</v>
      </c>
      <c r="R80" s="58">
        <v>-2.2406569900000002</v>
      </c>
      <c r="S80" s="58">
        <v>1.48286016</v>
      </c>
      <c r="T80" s="58">
        <v>-1.32434721</v>
      </c>
      <c r="U80" s="58">
        <v>1.5024390400000001</v>
      </c>
      <c r="V80" s="58">
        <v>-0.11602757300000001</v>
      </c>
      <c r="W80" s="58">
        <v>0.56057222799999995</v>
      </c>
      <c r="X80" s="58">
        <v>-0.26490028500000007</v>
      </c>
      <c r="Y80" s="58">
        <v>-0.34665775500000001</v>
      </c>
      <c r="Z80" s="58">
        <v>1.9887337299999999</v>
      </c>
      <c r="AA80" s="58">
        <v>2.4487558300000001</v>
      </c>
      <c r="AB80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25.086584383356076</v>
      </c>
    </row>
    <row r="81" spans="1:28" x14ac:dyDescent="0.2">
      <c r="A81" s="60" t="s">
        <v>80</v>
      </c>
      <c r="B81">
        <v>4</v>
      </c>
      <c r="C81">
        <v>4</v>
      </c>
      <c r="D81" s="73">
        <v>4</v>
      </c>
      <c r="E81" s="75">
        <v>3</v>
      </c>
      <c r="F81" s="61">
        <v>5</v>
      </c>
      <c r="G81" s="62">
        <v>7</v>
      </c>
      <c r="H81" s="63">
        <v>5</v>
      </c>
      <c r="I81" s="64">
        <v>4</v>
      </c>
      <c r="J81">
        <v>4</v>
      </c>
      <c r="K81" s="84">
        <v>4</v>
      </c>
      <c r="L81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4</v>
      </c>
      <c r="M81">
        <v>4</v>
      </c>
      <c r="N81" s="8">
        <v>2</v>
      </c>
      <c r="O81" s="8">
        <v>5</v>
      </c>
      <c r="P81">
        <v>4</v>
      </c>
      <c r="Q81">
        <v>2</v>
      </c>
      <c r="R81" s="63">
        <v>0.27888184600000004</v>
      </c>
      <c r="S81" s="63">
        <v>-0.48831282200000009</v>
      </c>
      <c r="T81" s="63">
        <v>0.12149974400000002</v>
      </c>
      <c r="U81" s="63">
        <v>0.978173022</v>
      </c>
      <c r="V81" s="63">
        <v>-4.1720971499999995E-2</v>
      </c>
      <c r="W81" s="63">
        <v>1.7141121099999999</v>
      </c>
      <c r="X81" s="63">
        <v>9.660354430000001E-2</v>
      </c>
      <c r="Y81" s="63">
        <v>0.15677738400000005</v>
      </c>
      <c r="Z81" s="63">
        <v>-0.101298018</v>
      </c>
      <c r="AA81" s="63">
        <v>0.62305278099999994</v>
      </c>
      <c r="AB81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3.095584538318342</v>
      </c>
    </row>
    <row r="82" spans="1:28" hidden="1" x14ac:dyDescent="0.2">
      <c r="A82" s="55" t="s">
        <v>105</v>
      </c>
      <c r="B82">
        <v>1</v>
      </c>
      <c r="D82" s="73">
        <v>1</v>
      </c>
      <c r="E82" s="75">
        <v>1</v>
      </c>
      <c r="F82" s="56">
        <v>2</v>
      </c>
      <c r="G82" s="57">
        <v>7</v>
      </c>
      <c r="H82" s="58">
        <v>5</v>
      </c>
      <c r="I82" s="59">
        <v>1</v>
      </c>
      <c r="J82">
        <v>1</v>
      </c>
      <c r="K82" s="84">
        <v>1</v>
      </c>
      <c r="L82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1</v>
      </c>
      <c r="M82">
        <v>1</v>
      </c>
      <c r="N82" s="8">
        <v>7</v>
      </c>
      <c r="O82" s="8">
        <v>3</v>
      </c>
      <c r="P82">
        <v>3</v>
      </c>
      <c r="Q82">
        <v>2</v>
      </c>
      <c r="R82" s="58">
        <v>-2.8439268499999999</v>
      </c>
      <c r="S82" s="58">
        <v>-0.57962404200000017</v>
      </c>
      <c r="T82" s="58">
        <v>-1.63417156</v>
      </c>
      <c r="U82" s="58">
        <v>-1.04122201</v>
      </c>
      <c r="V82" s="58">
        <v>-0.3389473790000001</v>
      </c>
      <c r="W82" s="58">
        <v>-1.5604527199999998</v>
      </c>
      <c r="X82" s="58">
        <v>-1.3494117700000001</v>
      </c>
      <c r="Y82" s="58">
        <v>-1.8769012000000003</v>
      </c>
      <c r="Z82" s="58">
        <v>-0.74104250100000002</v>
      </c>
      <c r="AA82" s="58">
        <v>-0.49774561299999998</v>
      </c>
      <c r="AB82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25.694606321208397</v>
      </c>
    </row>
    <row r="83" spans="1:28" hidden="1" x14ac:dyDescent="0.2">
      <c r="A83" s="60" t="s">
        <v>82</v>
      </c>
      <c r="B83">
        <v>3</v>
      </c>
      <c r="D83" s="73">
        <v>5</v>
      </c>
      <c r="E83" s="75">
        <v>3</v>
      </c>
      <c r="F83" s="61">
        <v>5</v>
      </c>
      <c r="G83" s="62">
        <v>7</v>
      </c>
      <c r="H83" s="63">
        <v>5</v>
      </c>
      <c r="I83" s="64">
        <v>6</v>
      </c>
      <c r="J83">
        <v>3</v>
      </c>
      <c r="K83" s="84">
        <v>3</v>
      </c>
      <c r="L83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3</v>
      </c>
      <c r="M83">
        <v>3</v>
      </c>
      <c r="N83" s="8">
        <v>6</v>
      </c>
      <c r="O83" s="8">
        <v>4</v>
      </c>
      <c r="P83">
        <v>0</v>
      </c>
      <c r="Q83">
        <v>2</v>
      </c>
      <c r="R83" s="63">
        <v>3.0476608999999998E-2</v>
      </c>
      <c r="S83" s="63">
        <v>-0.86171682400000005</v>
      </c>
      <c r="T83" s="63">
        <v>0.43132409300000013</v>
      </c>
      <c r="U83" s="63">
        <v>-7.0359012299999982E-2</v>
      </c>
      <c r="V83" s="63">
        <v>-0.43183063100000008</v>
      </c>
      <c r="W83" s="63">
        <v>-0.70460054800000005</v>
      </c>
      <c r="X83" s="63">
        <v>1.33604525</v>
      </c>
      <c r="Y83" s="63">
        <v>-0.478747172</v>
      </c>
      <c r="Z83" s="63">
        <v>-0.58223005299999997</v>
      </c>
      <c r="AA83" s="63">
        <v>-0.44840228800000004</v>
      </c>
      <c r="AB83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6.8454378914345035</v>
      </c>
    </row>
    <row r="84" spans="1:28" hidden="1" x14ac:dyDescent="0.2">
      <c r="A84" s="55" t="s">
        <v>83</v>
      </c>
      <c r="B84">
        <v>6</v>
      </c>
      <c r="D84" s="73">
        <v>7</v>
      </c>
      <c r="E84" s="75">
        <v>6</v>
      </c>
      <c r="F84" s="56">
        <v>6</v>
      </c>
      <c r="G84" s="57">
        <v>5</v>
      </c>
      <c r="H84" s="58">
        <v>6</v>
      </c>
      <c r="I84" s="59">
        <v>7</v>
      </c>
      <c r="J84">
        <v>7</v>
      </c>
      <c r="K84" s="84">
        <v>7</v>
      </c>
      <c r="L84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84">
        <v>7</v>
      </c>
      <c r="N84" s="8">
        <v>3</v>
      </c>
      <c r="O84" s="8">
        <v>6</v>
      </c>
      <c r="P84">
        <v>3</v>
      </c>
      <c r="Q84">
        <v>2</v>
      </c>
      <c r="R84" s="58">
        <v>-1.1405766500000001</v>
      </c>
      <c r="S84" s="58">
        <v>3.62388478</v>
      </c>
      <c r="T84" s="58">
        <v>-0.70469851800000016</v>
      </c>
      <c r="U84" s="58">
        <v>2.93931627</v>
      </c>
      <c r="V84" s="58">
        <v>1.9274039799999998</v>
      </c>
      <c r="W84" s="58">
        <v>-1.5232417599999999</v>
      </c>
      <c r="X84" s="58">
        <v>1.0261848200000001</v>
      </c>
      <c r="Y84" s="58">
        <v>-2.7268181700000004E-3</v>
      </c>
      <c r="Z84" s="58">
        <v>2.8427251900000003</v>
      </c>
      <c r="AA84" s="58">
        <v>-0.49304624899999999</v>
      </c>
      <c r="AB84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54.399768819935844</v>
      </c>
    </row>
    <row r="85" spans="1:28" hidden="1" x14ac:dyDescent="0.2">
      <c r="A85" s="60" t="s">
        <v>84</v>
      </c>
      <c r="B85">
        <v>7</v>
      </c>
      <c r="D85" s="73">
        <v>7</v>
      </c>
      <c r="E85" s="75">
        <v>7</v>
      </c>
      <c r="F85" s="61">
        <v>6</v>
      </c>
      <c r="G85" s="62">
        <v>6</v>
      </c>
      <c r="H85" s="63">
        <v>6</v>
      </c>
      <c r="I85" s="64">
        <v>7</v>
      </c>
      <c r="J85">
        <v>7</v>
      </c>
      <c r="K85" s="84">
        <v>7</v>
      </c>
      <c r="L85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7</v>
      </c>
      <c r="M85">
        <v>7</v>
      </c>
      <c r="N85" s="8">
        <v>5</v>
      </c>
      <c r="O85" s="8">
        <v>6</v>
      </c>
      <c r="P85">
        <v>3</v>
      </c>
      <c r="Q85">
        <v>2</v>
      </c>
      <c r="R85" s="63">
        <v>-2.701981</v>
      </c>
      <c r="S85" s="63">
        <v>3.6028129600000001</v>
      </c>
      <c r="T85" s="63">
        <v>-1.53089678</v>
      </c>
      <c r="U85" s="63">
        <v>2.3373812100000002</v>
      </c>
      <c r="V85" s="63">
        <v>-0.58044383499999996</v>
      </c>
      <c r="W85" s="63">
        <v>-0.44412380000000001</v>
      </c>
      <c r="X85" s="63">
        <v>-0.83297773100000005</v>
      </c>
      <c r="Y85" s="63">
        <v>-0.60211370399999997</v>
      </c>
      <c r="Z85" s="63">
        <v>4.5162488200000004</v>
      </c>
      <c r="AA85" s="63">
        <v>1.2574669700000001</v>
      </c>
      <c r="AB85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60.546670953747004</v>
      </c>
    </row>
    <row r="86" spans="1:28" hidden="1" x14ac:dyDescent="0.2">
      <c r="A86" s="55" t="s">
        <v>85</v>
      </c>
      <c r="B86">
        <v>5</v>
      </c>
      <c r="C86">
        <v>5</v>
      </c>
      <c r="D86" s="73">
        <v>5</v>
      </c>
      <c r="E86" s="75">
        <v>5</v>
      </c>
      <c r="F86" s="56">
        <v>4</v>
      </c>
      <c r="G86" s="57">
        <v>7</v>
      </c>
      <c r="H86" s="58">
        <v>5</v>
      </c>
      <c r="I86" s="59">
        <v>5</v>
      </c>
      <c r="J86">
        <v>5</v>
      </c>
      <c r="K86" s="84">
        <v>5</v>
      </c>
      <c r="L86">
        <f>MATCH(MIN(Таблица4[[#This Row],[Квадрат
 расстояния 
Махалонобиса
 с вкл 1]:[Квадрат
 расстояния 
Махалонобиса
 с вкл 7]]),Таблица4[[#This Row],[Квадрат
 расстояния 
Махалонобиса
 с вкл 1]:[Квадрат
 расстояния 
Махалонобиса
 с вкл 7]],0)</f>
        <v>5</v>
      </c>
      <c r="M86">
        <v>5</v>
      </c>
      <c r="N86">
        <v>3</v>
      </c>
      <c r="O86" s="8">
        <v>4</v>
      </c>
      <c r="P86">
        <v>3</v>
      </c>
      <c r="Q86">
        <v>2</v>
      </c>
      <c r="R86" s="58">
        <v>0.84666524600000015</v>
      </c>
      <c r="S86" s="58">
        <v>-0.25893506500000002</v>
      </c>
      <c r="T86" s="58">
        <v>0.53459887600000011</v>
      </c>
      <c r="U86" s="58">
        <v>0.22089988600000002</v>
      </c>
      <c r="V86" s="58">
        <v>1.4008979899999999E-2</v>
      </c>
      <c r="W86" s="58">
        <v>-0.68599506600000015</v>
      </c>
      <c r="X86" s="58">
        <v>-0.41983049800000005</v>
      </c>
      <c r="Y86" s="58">
        <v>0.89697657399999997</v>
      </c>
      <c r="Z86" s="58">
        <v>-3.0881177399999998E-2</v>
      </c>
      <c r="AA86" s="58">
        <v>-0.31916976800000008</v>
      </c>
      <c r="AB86" s="67">
        <f>SUMSQ(Таблица2[[#This Row],[X1]]-Таблица2[[#Totals],[X1]],Таблица2[[#This Row],[X2]]-Таблица2[[#Totals],[X2]],Таблица2[[#This Row],[X3]]-Таблица2[[#Totals],[X3]],Таблица2[[#This Row],[X4]]-Таблица2[[#Totals],[X4]],Таблица2[[#This Row],[X5]]-Таблица2[[#Totals],[X5]],Таблица2[[#This Row],[X6]]-Таблица2[[#Totals],[X6]],Таблица2[[#This Row],[X7]]-Таблица2[[#Totals],[X7]],Таблица2[[#This Row],[X8]]-Таблица2[[#Totals],[X8]],Таблица2[[#This Row],[X9]]-Таблица2[[#Totals],[X9]],Таблица2[[#This Row],[X10]]-Таблица2[[#Totals],[X10]],)</f>
        <v>8.5443380724169096</v>
      </c>
    </row>
    <row r="87" spans="1:28" x14ac:dyDescent="0.2">
      <c r="A87" s="71"/>
      <c r="C87">
        <f>SUBTOTAL(102,Таблица2[Обучающая выборка])</f>
        <v>5</v>
      </c>
      <c r="D87" s="72"/>
      <c r="E87" s="34"/>
      <c r="F87" s="72"/>
      <c r="G87" s="72"/>
      <c r="H87" s="72"/>
      <c r="I87" s="72"/>
      <c r="J87" s="9"/>
      <c r="K87" s="34"/>
      <c r="L87" s="9"/>
      <c r="M87" s="9"/>
      <c r="N87" s="8"/>
      <c r="O87" s="8"/>
      <c r="R87" s="72">
        <f>SUBTOTAL(101,Таблица2[X1])</f>
        <v>0.20030467967857143</v>
      </c>
      <c r="S87" s="72">
        <f>SUBTOTAL(101,Таблица2[X2])</f>
        <v>-0.37564598693571433</v>
      </c>
      <c r="T87" s="72">
        <f>SUBTOTAL(101,Таблица2[X3])</f>
        <v>-0.25655972800714294</v>
      </c>
      <c r="U87" s="72">
        <f>SUBTOTAL(101,Таблица2[X4])</f>
        <v>-0.31862254921428573</v>
      </c>
      <c r="V87" s="72">
        <f>SUBTOTAL(101,Таблица2[X5])</f>
        <v>-0.76196424802857154</v>
      </c>
      <c r="W87" s="72">
        <f>SUBTOTAL(101,Таблица2[X6])</f>
        <v>1.3446603981571428</v>
      </c>
      <c r="X87" s="72">
        <f>SUBTOTAL(101,Таблица2[X7])</f>
        <v>0.24046731345</v>
      </c>
      <c r="Y87" s="72">
        <f>SUBTOTAL(101,Таблица2[X8])</f>
        <v>-0.43922715821428576</v>
      </c>
      <c r="Z87" s="72">
        <f>SUBTOTAL(101,Таблица2[X9])</f>
        <v>-0.17396220357142861</v>
      </c>
      <c r="AA87" s="72">
        <f>SUBTOTAL(101,Таблица2[X10])</f>
        <v>0.15865488416428569</v>
      </c>
      <c r="AB87" s="7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11A68-C181-BE4B-84C9-BC36030FF14F}">
  <dimension ref="A1:W86"/>
  <sheetViews>
    <sheetView topLeftCell="K1" workbookViewId="0">
      <selection activeCell="T2" sqref="T2:W86"/>
    </sheetView>
  </sheetViews>
  <sheetFormatPr baseColWidth="10" defaultColWidth="8.83203125" defaultRowHeight="16" x14ac:dyDescent="0.2"/>
  <cols>
    <col min="1" max="1" width="10.83203125" customWidth="1"/>
    <col min="12" max="12" width="18.33203125" customWidth="1"/>
  </cols>
  <sheetData>
    <row r="1" spans="1:23" x14ac:dyDescent="0.2">
      <c r="A1" t="s">
        <v>251</v>
      </c>
      <c r="B1" t="s">
        <v>252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  <c r="K1" t="s">
        <v>259</v>
      </c>
      <c r="L1" t="s">
        <v>260</v>
      </c>
      <c r="M1" t="s">
        <v>261</v>
      </c>
      <c r="Q1" s="117" t="s">
        <v>302</v>
      </c>
      <c r="R1" s="117" t="s">
        <v>303</v>
      </c>
      <c r="S1" s="117" t="s">
        <v>304</v>
      </c>
      <c r="T1" s="117" t="s">
        <v>305</v>
      </c>
      <c r="U1" s="117" t="s">
        <v>280</v>
      </c>
      <c r="V1" s="117" t="s">
        <v>281</v>
      </c>
      <c r="W1" s="117" t="s">
        <v>282</v>
      </c>
    </row>
    <row r="2" spans="1:23" x14ac:dyDescent="0.2">
      <c r="A2" s="93">
        <v>2.6886110455649703</v>
      </c>
      <c r="B2">
        <f>-(G2 - 1 / 6 * (2 * F2 + 5)) * LN(H2)</f>
        <v>310.91743795185619</v>
      </c>
      <c r="C2">
        <f>CHIINV(1 - E2 / 2, F2 * (F2 - 1))</f>
        <v>65.646617576468913</v>
      </c>
      <c r="D2">
        <f>CHIINV(E2 / 2, F2 * (F2 - 1))</f>
        <v>118.1358925606155</v>
      </c>
      <c r="E2">
        <v>0.05</v>
      </c>
      <c r="F2">
        <v>10</v>
      </c>
      <c r="G2">
        <v>85</v>
      </c>
      <c r="H2">
        <f>PRODUCT(A2:A12)</f>
        <v>2.1356453907264324E-2</v>
      </c>
      <c r="K2">
        <f>L2 / (1 + NORMSINV((1 + 0.95) / 2) * SQRT(2 / ($G$2 - 1)))</f>
        <v>2.0643052540841196</v>
      </c>
      <c r="L2" s="93">
        <v>2.6886110455649703</v>
      </c>
      <c r="M2">
        <f>L2 / (1 - NORMSINV((1 + 0.95) / 2) * SQRT(2 / ($G$2 - 1)))</f>
        <v>3.8542472075057055</v>
      </c>
      <c r="P2" s="117">
        <v>0</v>
      </c>
      <c r="Q2">
        <v>-1.440007346355572</v>
      </c>
      <c r="R2">
        <v>-1.087760780226336</v>
      </c>
      <c r="S2">
        <v>-0.47640277764301181</v>
      </c>
      <c r="T2">
        <v>6</v>
      </c>
      <c r="U2">
        <v>3</v>
      </c>
      <c r="V2">
        <v>5</v>
      </c>
      <c r="W2">
        <v>6</v>
      </c>
    </row>
    <row r="3" spans="1:23" x14ac:dyDescent="0.2">
      <c r="A3" s="93">
        <v>2.0498301437844102</v>
      </c>
      <c r="K3">
        <f t="shared" ref="K3:K11" si="0">L3 / (1 + NORMSINV((1 + 0.95) / 2) * SQRT(2 / ($G$2 - 1)))</f>
        <v>1.5738517264422625</v>
      </c>
      <c r="L3" s="93">
        <v>2.0498301437844102</v>
      </c>
      <c r="M3">
        <f t="shared" ref="M3:M11" si="1">L3 / (1 - NORMSINV((1 + 0.95) / 2) * SQRT(2 / ($G$2 - 1)))</f>
        <v>2.9385254964917777</v>
      </c>
      <c r="P3" s="117">
        <v>1</v>
      </c>
      <c r="Q3">
        <v>-1.4456020214659699</v>
      </c>
      <c r="R3">
        <v>-0.68132249746230311</v>
      </c>
      <c r="S3">
        <v>-0.70634041728395847</v>
      </c>
      <c r="T3">
        <v>4</v>
      </c>
      <c r="U3">
        <v>4</v>
      </c>
      <c r="V3">
        <v>5</v>
      </c>
      <c r="W3">
        <v>6</v>
      </c>
    </row>
    <row r="4" spans="1:23" x14ac:dyDescent="0.2">
      <c r="A4" s="93">
        <v>1.3734849456902098</v>
      </c>
      <c r="K4">
        <f t="shared" si="0"/>
        <v>1.0545564760922677</v>
      </c>
      <c r="L4" s="93">
        <v>1.3734849456902098</v>
      </c>
      <c r="M4">
        <f t="shared" si="1"/>
        <v>1.968953644377079</v>
      </c>
      <c r="P4" s="117">
        <v>2</v>
      </c>
      <c r="Q4">
        <v>-2.340253014844051</v>
      </c>
      <c r="R4">
        <v>-1.1767310978749439</v>
      </c>
      <c r="S4">
        <v>0.45998444022377899</v>
      </c>
      <c r="T4">
        <v>6</v>
      </c>
      <c r="U4">
        <v>3</v>
      </c>
      <c r="V4">
        <v>2</v>
      </c>
      <c r="W4">
        <v>1</v>
      </c>
    </row>
    <row r="5" spans="1:23" x14ac:dyDescent="0.2">
      <c r="A5" s="93">
        <v>1.2657324795759486</v>
      </c>
      <c r="K5">
        <f t="shared" si="0"/>
        <v>0.97182454567521848</v>
      </c>
      <c r="L5" s="93">
        <v>1.2657324795759486</v>
      </c>
      <c r="M5">
        <f t="shared" si="1"/>
        <v>1.8144855437167713</v>
      </c>
      <c r="P5" s="117">
        <v>3</v>
      </c>
      <c r="Q5">
        <v>-1.983212720924119</v>
      </c>
      <c r="R5">
        <v>-1.5584135734564479</v>
      </c>
      <c r="S5">
        <v>5.5189703930369677E-2</v>
      </c>
      <c r="T5">
        <v>6</v>
      </c>
      <c r="U5">
        <v>4</v>
      </c>
      <c r="V5">
        <v>2</v>
      </c>
      <c r="W5">
        <v>1</v>
      </c>
    </row>
    <row r="6" spans="1:23" x14ac:dyDescent="0.2">
      <c r="A6" s="93">
        <v>0.83187991454576715</v>
      </c>
      <c r="K6">
        <f t="shared" si="0"/>
        <v>0.63871420940436596</v>
      </c>
      <c r="L6" s="93">
        <v>0.83187991454576715</v>
      </c>
      <c r="M6">
        <f t="shared" si="1"/>
        <v>1.192537999465207</v>
      </c>
      <c r="P6" s="117">
        <v>4</v>
      </c>
      <c r="Q6">
        <v>-1.63599535761577</v>
      </c>
      <c r="R6">
        <v>-0.69169877063103924</v>
      </c>
      <c r="S6">
        <v>-1.8593199957856581</v>
      </c>
      <c r="T6">
        <v>5</v>
      </c>
      <c r="U6">
        <v>5</v>
      </c>
      <c r="V6">
        <v>5</v>
      </c>
      <c r="W6">
        <v>5</v>
      </c>
    </row>
    <row r="7" spans="1:23" x14ac:dyDescent="0.2">
      <c r="A7" s="93">
        <v>0.61795175343535791</v>
      </c>
      <c r="K7">
        <f t="shared" si="0"/>
        <v>0.47446098739025583</v>
      </c>
      <c r="L7" s="93">
        <v>0.61795175343535791</v>
      </c>
      <c r="M7">
        <f t="shared" si="1"/>
        <v>0.88586217183787419</v>
      </c>
      <c r="P7" s="117">
        <v>5</v>
      </c>
      <c r="Q7">
        <v>-2.7189502828362451</v>
      </c>
      <c r="R7">
        <v>-1.805507766352098</v>
      </c>
      <c r="S7">
        <v>0.78719941201225829</v>
      </c>
      <c r="T7">
        <v>5</v>
      </c>
      <c r="U7">
        <v>5</v>
      </c>
      <c r="V7">
        <v>2</v>
      </c>
      <c r="W7">
        <v>1</v>
      </c>
    </row>
    <row r="8" spans="1:23" x14ac:dyDescent="0.2">
      <c r="A8" s="93">
        <v>0.56747162543084528</v>
      </c>
      <c r="K8">
        <f t="shared" si="0"/>
        <v>0.43570253862227609</v>
      </c>
      <c r="L8" s="93">
        <v>0.56747162543084528</v>
      </c>
      <c r="M8">
        <f t="shared" si="1"/>
        <v>0.8134965938131663</v>
      </c>
      <c r="P8" s="117">
        <v>6</v>
      </c>
      <c r="Q8">
        <v>-2.490670927719048</v>
      </c>
      <c r="R8">
        <v>-2.623550627190125</v>
      </c>
      <c r="S8">
        <v>-1.4249783178950259</v>
      </c>
      <c r="T8">
        <v>5</v>
      </c>
      <c r="U8">
        <v>5</v>
      </c>
      <c r="V8">
        <v>6</v>
      </c>
      <c r="W8">
        <v>5</v>
      </c>
    </row>
    <row r="9" spans="1:23" x14ac:dyDescent="0.2">
      <c r="A9" s="93">
        <v>0.25469184735668754</v>
      </c>
      <c r="K9">
        <f t="shared" si="0"/>
        <v>0.19555142404777259</v>
      </c>
      <c r="L9" s="93">
        <v>0.25469184735668754</v>
      </c>
      <c r="M9">
        <f t="shared" si="1"/>
        <v>0.36511244088960615</v>
      </c>
      <c r="P9" s="117">
        <v>7</v>
      </c>
      <c r="Q9">
        <v>-2.3717887897147558</v>
      </c>
      <c r="R9">
        <v>-2.6703385419375132</v>
      </c>
      <c r="S9">
        <v>-2.714804880684353</v>
      </c>
      <c r="T9">
        <v>6</v>
      </c>
      <c r="U9">
        <v>3</v>
      </c>
      <c r="V9">
        <v>6</v>
      </c>
      <c r="W9">
        <v>5</v>
      </c>
    </row>
    <row r="10" spans="1:23" x14ac:dyDescent="0.2">
      <c r="A10" s="93">
        <v>0.20132874436682116</v>
      </c>
      <c r="K10">
        <f t="shared" si="0"/>
        <v>0.15457943813782657</v>
      </c>
      <c r="L10" s="93">
        <v>0.20132874436682116</v>
      </c>
      <c r="M10">
        <f t="shared" si="1"/>
        <v>0.2886139860380556</v>
      </c>
      <c r="P10" s="117">
        <v>8</v>
      </c>
      <c r="Q10">
        <v>-2.278883725436772</v>
      </c>
      <c r="R10">
        <v>-2.9052206753320728</v>
      </c>
      <c r="S10">
        <v>-3.1826791396317931</v>
      </c>
      <c r="T10">
        <v>5</v>
      </c>
      <c r="U10">
        <v>5</v>
      </c>
      <c r="V10">
        <v>6</v>
      </c>
      <c r="W10">
        <v>5</v>
      </c>
    </row>
    <row r="11" spans="1:23" x14ac:dyDescent="0.2">
      <c r="A11" s="93">
        <v>0.14901750024898128</v>
      </c>
      <c r="K11">
        <f t="shared" si="0"/>
        <v>0.11441506543755665</v>
      </c>
      <c r="L11" s="93">
        <v>0.14901750024898128</v>
      </c>
      <c r="M11">
        <f t="shared" si="1"/>
        <v>0.2136234191076255</v>
      </c>
      <c r="P11" s="117">
        <v>9</v>
      </c>
      <c r="Q11">
        <v>-3.4719059062422941</v>
      </c>
      <c r="R11">
        <v>-3.9661914672410039</v>
      </c>
      <c r="S11">
        <v>0.82153577413295287</v>
      </c>
      <c r="T11">
        <v>5</v>
      </c>
      <c r="U11">
        <v>5</v>
      </c>
      <c r="V11">
        <v>2</v>
      </c>
      <c r="W11">
        <v>1</v>
      </c>
    </row>
    <row r="12" spans="1:23" x14ac:dyDescent="0.2">
      <c r="A12" s="92"/>
      <c r="L12" s="92"/>
      <c r="P12" s="117">
        <v>10</v>
      </c>
      <c r="Q12">
        <v>-0.4969950574633315</v>
      </c>
      <c r="R12">
        <v>1.920102933643409</v>
      </c>
      <c r="S12">
        <v>-2.7087348900827561</v>
      </c>
      <c r="T12">
        <v>7</v>
      </c>
      <c r="U12">
        <v>6</v>
      </c>
      <c r="V12">
        <v>1</v>
      </c>
      <c r="W12">
        <v>4</v>
      </c>
    </row>
    <row r="13" spans="1:23" x14ac:dyDescent="0.2">
      <c r="P13" s="117">
        <v>11</v>
      </c>
      <c r="Q13">
        <v>1.0688553059547941</v>
      </c>
      <c r="R13">
        <v>3.3536238457505019</v>
      </c>
      <c r="S13">
        <v>-1.771319906128739</v>
      </c>
      <c r="T13">
        <v>7</v>
      </c>
      <c r="U13">
        <v>6</v>
      </c>
      <c r="V13">
        <v>1</v>
      </c>
      <c r="W13">
        <v>4</v>
      </c>
    </row>
    <row r="14" spans="1:23" x14ac:dyDescent="0.2">
      <c r="A14" t="s">
        <v>262</v>
      </c>
      <c r="P14" s="117">
        <v>12</v>
      </c>
      <c r="Q14">
        <v>1.6120602256314109</v>
      </c>
      <c r="R14">
        <v>2.421712483021417</v>
      </c>
      <c r="S14">
        <v>-1.9273359145976681</v>
      </c>
      <c r="T14">
        <v>3</v>
      </c>
      <c r="U14">
        <v>2</v>
      </c>
      <c r="V14">
        <v>1</v>
      </c>
      <c r="W14">
        <v>4</v>
      </c>
    </row>
    <row r="15" spans="1:23" x14ac:dyDescent="0.2">
      <c r="A15" t="s">
        <v>263</v>
      </c>
      <c r="B15">
        <f>L2 / F2</f>
        <v>0.26886110455649703</v>
      </c>
      <c r="P15" s="117">
        <v>13</v>
      </c>
      <c r="Q15">
        <v>0.7221341931625479</v>
      </c>
      <c r="R15">
        <v>1.085477288322046</v>
      </c>
      <c r="S15">
        <v>-2.4861486950445251</v>
      </c>
      <c r="T15">
        <v>4</v>
      </c>
      <c r="U15">
        <v>4</v>
      </c>
      <c r="V15">
        <v>1</v>
      </c>
      <c r="W15">
        <v>4</v>
      </c>
    </row>
    <row r="16" spans="1:23" x14ac:dyDescent="0.2">
      <c r="A16" t="s">
        <v>264</v>
      </c>
      <c r="B16">
        <f xml:space="preserve"> SUM(L2:L3) / F2</f>
        <v>0.47384411893493805</v>
      </c>
      <c r="P16" s="117">
        <v>14</v>
      </c>
      <c r="Q16">
        <v>-1.722497000693926</v>
      </c>
      <c r="R16">
        <v>0.9479605910326121</v>
      </c>
      <c r="S16">
        <v>-2.2126360631894642</v>
      </c>
      <c r="T16">
        <v>6</v>
      </c>
      <c r="U16">
        <v>4</v>
      </c>
      <c r="V16">
        <v>5</v>
      </c>
      <c r="W16">
        <v>6</v>
      </c>
    </row>
    <row r="17" spans="1:23" x14ac:dyDescent="0.2">
      <c r="A17" t="s">
        <v>265</v>
      </c>
      <c r="B17">
        <f>SUM(L2:L4) / F2</f>
        <v>0.61119261350395904</v>
      </c>
      <c r="P17" s="117">
        <v>15</v>
      </c>
      <c r="Q17">
        <v>-0.44562971477809671</v>
      </c>
      <c r="R17">
        <v>-0.68289608026647886</v>
      </c>
      <c r="S17">
        <v>-0.25829408696847739</v>
      </c>
      <c r="T17">
        <v>5</v>
      </c>
      <c r="U17">
        <v>5</v>
      </c>
      <c r="V17">
        <v>5</v>
      </c>
      <c r="W17">
        <v>3</v>
      </c>
    </row>
    <row r="18" spans="1:23" x14ac:dyDescent="0.2">
      <c r="A18" t="s">
        <v>266</v>
      </c>
      <c r="B18">
        <f>SUM(L2:L5) / F2</f>
        <v>0.73776586146155387</v>
      </c>
      <c r="P18" s="117">
        <v>16</v>
      </c>
      <c r="Q18">
        <v>0.51091544172149894</v>
      </c>
      <c r="R18">
        <v>-0.29502394052624492</v>
      </c>
      <c r="S18">
        <v>0.31645116833808079</v>
      </c>
      <c r="T18">
        <v>6</v>
      </c>
      <c r="U18">
        <v>3</v>
      </c>
      <c r="V18">
        <v>4</v>
      </c>
      <c r="W18">
        <v>3</v>
      </c>
    </row>
    <row r="19" spans="1:23" x14ac:dyDescent="0.2">
      <c r="P19" s="117">
        <v>17</v>
      </c>
      <c r="Q19">
        <v>-1.091999707994834</v>
      </c>
      <c r="R19">
        <v>0.20754101130177219</v>
      </c>
      <c r="S19">
        <v>-0.95349143196933484</v>
      </c>
      <c r="T19">
        <v>6</v>
      </c>
      <c r="U19">
        <v>1</v>
      </c>
      <c r="V19">
        <v>5</v>
      </c>
      <c r="W19">
        <v>6</v>
      </c>
    </row>
    <row r="20" spans="1:23" x14ac:dyDescent="0.2">
      <c r="P20" s="117">
        <v>18</v>
      </c>
      <c r="Q20">
        <v>-0.112617762160156</v>
      </c>
      <c r="R20">
        <v>-0.36004398485903921</v>
      </c>
      <c r="S20">
        <v>0.89252470686973362</v>
      </c>
      <c r="T20">
        <v>3</v>
      </c>
      <c r="U20">
        <v>2</v>
      </c>
      <c r="V20">
        <v>4</v>
      </c>
      <c r="W20">
        <v>3</v>
      </c>
    </row>
    <row r="21" spans="1:23" x14ac:dyDescent="0.2">
      <c r="A21" t="s">
        <v>267</v>
      </c>
      <c r="C21">
        <f>COUNTIF(L2:L12, "&gt;1")</f>
        <v>4</v>
      </c>
      <c r="P21" s="117">
        <v>19</v>
      </c>
      <c r="Q21">
        <v>-5.424412929437436E-2</v>
      </c>
      <c r="R21">
        <v>0.35917233601310111</v>
      </c>
      <c r="S21">
        <v>-1.153226208658537</v>
      </c>
      <c r="T21">
        <v>5</v>
      </c>
      <c r="U21">
        <v>5</v>
      </c>
      <c r="V21">
        <v>4</v>
      </c>
      <c r="W21">
        <v>4</v>
      </c>
    </row>
    <row r="22" spans="1:23" x14ac:dyDescent="0.2">
      <c r="P22" s="117">
        <v>20</v>
      </c>
      <c r="Q22">
        <v>1.2913174987733169</v>
      </c>
      <c r="R22">
        <v>0.6205488664214579</v>
      </c>
      <c r="S22">
        <v>-0.4381231910269206</v>
      </c>
      <c r="T22">
        <v>7</v>
      </c>
      <c r="U22">
        <v>6</v>
      </c>
      <c r="V22">
        <v>4</v>
      </c>
      <c r="W22">
        <v>4</v>
      </c>
    </row>
    <row r="23" spans="1:23" x14ac:dyDescent="0.2">
      <c r="P23" s="117">
        <v>21</v>
      </c>
      <c r="Q23">
        <v>1.0381026108380449</v>
      </c>
      <c r="R23">
        <v>-0.71445910752184338</v>
      </c>
      <c r="S23">
        <v>-0.30863121371529051</v>
      </c>
      <c r="T23">
        <v>6</v>
      </c>
      <c r="U23">
        <v>1</v>
      </c>
      <c r="V23">
        <v>4</v>
      </c>
      <c r="W23">
        <v>3</v>
      </c>
    </row>
    <row r="24" spans="1:23" x14ac:dyDescent="0.2">
      <c r="P24" s="117">
        <v>22</v>
      </c>
      <c r="Q24">
        <v>0.83383272446775569</v>
      </c>
      <c r="R24">
        <v>1.304144065121825</v>
      </c>
      <c r="S24">
        <v>0.46250721694422442</v>
      </c>
      <c r="T24">
        <v>2</v>
      </c>
      <c r="U24">
        <v>4</v>
      </c>
      <c r="V24">
        <v>1</v>
      </c>
      <c r="W24">
        <v>4</v>
      </c>
    </row>
    <row r="25" spans="1:23" x14ac:dyDescent="0.2">
      <c r="P25" s="117">
        <v>23</v>
      </c>
      <c r="Q25">
        <v>-1.367298770982035</v>
      </c>
      <c r="R25">
        <v>0.22874043155047341</v>
      </c>
      <c r="S25">
        <v>-0.85718184291954469</v>
      </c>
      <c r="T25">
        <v>5</v>
      </c>
      <c r="U25">
        <v>5</v>
      </c>
      <c r="V25">
        <v>5</v>
      </c>
      <c r="W25">
        <v>6</v>
      </c>
    </row>
    <row r="26" spans="1:23" x14ac:dyDescent="0.2">
      <c r="P26" s="117">
        <v>24</v>
      </c>
      <c r="Q26">
        <v>-0.35314192819637169</v>
      </c>
      <c r="R26">
        <v>-8.6758423582493582E-2</v>
      </c>
      <c r="S26">
        <v>1.2783078564488621E-2</v>
      </c>
      <c r="T26">
        <v>5</v>
      </c>
      <c r="U26">
        <v>5</v>
      </c>
      <c r="V26">
        <v>5</v>
      </c>
      <c r="W26">
        <v>3</v>
      </c>
    </row>
    <row r="27" spans="1:23" x14ac:dyDescent="0.2">
      <c r="P27" s="117">
        <v>25</v>
      </c>
      <c r="Q27">
        <v>0.50917290184923381</v>
      </c>
      <c r="R27">
        <v>1.353751136088827</v>
      </c>
      <c r="S27">
        <v>0.28148397325679159</v>
      </c>
      <c r="T27">
        <v>6</v>
      </c>
      <c r="U27">
        <v>3</v>
      </c>
      <c r="V27">
        <v>1</v>
      </c>
      <c r="W27">
        <v>4</v>
      </c>
    </row>
    <row r="28" spans="1:23" x14ac:dyDescent="0.2">
      <c r="P28" s="117">
        <v>26</v>
      </c>
      <c r="Q28">
        <v>-1.017620166222015</v>
      </c>
      <c r="R28">
        <v>-0.50054771978067791</v>
      </c>
      <c r="S28">
        <v>-0.33565694562412368</v>
      </c>
      <c r="T28">
        <v>2</v>
      </c>
      <c r="U28">
        <v>7</v>
      </c>
      <c r="V28">
        <v>5</v>
      </c>
      <c r="W28">
        <v>6</v>
      </c>
    </row>
    <row r="29" spans="1:23" x14ac:dyDescent="0.2">
      <c r="P29" s="117">
        <v>27</v>
      </c>
      <c r="Q29">
        <v>9.2010701244343324E-2</v>
      </c>
      <c r="R29">
        <v>1.245010580836136</v>
      </c>
      <c r="S29">
        <v>0.28546194692792881</v>
      </c>
      <c r="T29">
        <v>4</v>
      </c>
      <c r="U29">
        <v>4</v>
      </c>
      <c r="V29">
        <v>1</v>
      </c>
      <c r="W29">
        <v>4</v>
      </c>
    </row>
    <row r="30" spans="1:23" x14ac:dyDescent="0.2">
      <c r="P30" s="117">
        <v>28</v>
      </c>
      <c r="Q30">
        <v>0.89171977031419336</v>
      </c>
      <c r="R30">
        <v>0.3879512669895579</v>
      </c>
      <c r="S30">
        <v>0.1875927136506724</v>
      </c>
      <c r="T30">
        <v>5</v>
      </c>
      <c r="U30">
        <v>5</v>
      </c>
      <c r="V30">
        <v>4</v>
      </c>
      <c r="W30">
        <v>3</v>
      </c>
    </row>
    <row r="31" spans="1:23" x14ac:dyDescent="0.2">
      <c r="P31" s="117">
        <v>29</v>
      </c>
      <c r="Q31">
        <v>-1.538780635729964</v>
      </c>
      <c r="R31">
        <v>-0.17962777646185071</v>
      </c>
      <c r="S31">
        <v>-0.46001978481026551</v>
      </c>
      <c r="T31">
        <v>3</v>
      </c>
      <c r="U31">
        <v>2</v>
      </c>
      <c r="V31">
        <v>5</v>
      </c>
      <c r="W31">
        <v>6</v>
      </c>
    </row>
    <row r="32" spans="1:23" x14ac:dyDescent="0.2">
      <c r="P32" s="117">
        <v>30</v>
      </c>
      <c r="Q32">
        <v>-1.4719759898219951</v>
      </c>
      <c r="R32">
        <v>0.42906430871595191</v>
      </c>
      <c r="S32">
        <v>0.34606867324423468</v>
      </c>
      <c r="T32">
        <v>5</v>
      </c>
      <c r="U32">
        <v>5</v>
      </c>
      <c r="V32">
        <v>5</v>
      </c>
      <c r="W32">
        <v>6</v>
      </c>
    </row>
    <row r="33" spans="16:23" x14ac:dyDescent="0.2">
      <c r="P33" s="117">
        <v>31</v>
      </c>
      <c r="Q33">
        <v>1.7355973845065411</v>
      </c>
      <c r="R33">
        <v>4.0784303207614626E-3</v>
      </c>
      <c r="S33">
        <v>-0.71462757446636349</v>
      </c>
      <c r="T33">
        <v>7</v>
      </c>
      <c r="U33">
        <v>6</v>
      </c>
      <c r="V33">
        <v>4</v>
      </c>
      <c r="W33">
        <v>3</v>
      </c>
    </row>
    <row r="34" spans="16:23" x14ac:dyDescent="0.2">
      <c r="P34" s="117">
        <v>32</v>
      </c>
      <c r="Q34">
        <v>-1.4326061787151629</v>
      </c>
      <c r="R34">
        <v>-0.42482454656227359</v>
      </c>
      <c r="S34">
        <v>-0.30986981648695511</v>
      </c>
      <c r="T34">
        <v>3</v>
      </c>
      <c r="U34">
        <v>2</v>
      </c>
      <c r="V34">
        <v>5</v>
      </c>
      <c r="W34">
        <v>6</v>
      </c>
    </row>
    <row r="35" spans="16:23" x14ac:dyDescent="0.2">
      <c r="P35" s="117">
        <v>33</v>
      </c>
      <c r="Q35">
        <v>0.48432226186750849</v>
      </c>
      <c r="R35">
        <v>2.0421285516890242</v>
      </c>
      <c r="S35">
        <v>-0.60940920102897123</v>
      </c>
      <c r="T35">
        <v>7</v>
      </c>
      <c r="U35">
        <v>7</v>
      </c>
      <c r="V35">
        <v>1</v>
      </c>
      <c r="W35">
        <v>4</v>
      </c>
    </row>
    <row r="36" spans="16:23" x14ac:dyDescent="0.2">
      <c r="P36" s="117">
        <v>34</v>
      </c>
      <c r="Q36">
        <v>-1.0285193771846151</v>
      </c>
      <c r="R36">
        <v>0.74504805833857335</v>
      </c>
      <c r="S36">
        <v>0.88550403175087555</v>
      </c>
      <c r="T36">
        <v>7</v>
      </c>
      <c r="U36">
        <v>6</v>
      </c>
      <c r="V36">
        <v>1</v>
      </c>
      <c r="W36">
        <v>6</v>
      </c>
    </row>
    <row r="37" spans="16:23" x14ac:dyDescent="0.2">
      <c r="P37" s="117">
        <v>35</v>
      </c>
      <c r="Q37">
        <v>-0.99980591415273368</v>
      </c>
      <c r="R37">
        <v>-0.69091696959014193</v>
      </c>
      <c r="S37">
        <v>0.40110449292328199</v>
      </c>
      <c r="T37">
        <v>5</v>
      </c>
      <c r="U37">
        <v>3</v>
      </c>
      <c r="V37">
        <v>2</v>
      </c>
      <c r="W37">
        <v>3</v>
      </c>
    </row>
    <row r="38" spans="16:23" x14ac:dyDescent="0.2">
      <c r="P38" s="117">
        <v>36</v>
      </c>
      <c r="Q38">
        <v>-0.5087279221951263</v>
      </c>
      <c r="R38">
        <v>-0.28448200767800319</v>
      </c>
      <c r="S38">
        <v>1.074237701044122</v>
      </c>
      <c r="T38">
        <v>5</v>
      </c>
      <c r="U38">
        <v>5</v>
      </c>
      <c r="V38">
        <v>4</v>
      </c>
      <c r="W38">
        <v>3</v>
      </c>
    </row>
    <row r="39" spans="16:23" x14ac:dyDescent="0.2">
      <c r="P39" s="117">
        <v>37</v>
      </c>
      <c r="Q39">
        <v>-0.55659490358453467</v>
      </c>
      <c r="R39">
        <v>-0.39044323888159782</v>
      </c>
      <c r="S39">
        <v>1.522419983176694</v>
      </c>
      <c r="T39">
        <v>5</v>
      </c>
      <c r="U39">
        <v>3</v>
      </c>
      <c r="V39">
        <v>4</v>
      </c>
      <c r="W39">
        <v>3</v>
      </c>
    </row>
    <row r="40" spans="16:23" x14ac:dyDescent="0.2">
      <c r="P40" s="117">
        <v>38</v>
      </c>
      <c r="Q40">
        <v>0.36278023147810451</v>
      </c>
      <c r="R40">
        <v>-7.9618281950717587E-2</v>
      </c>
      <c r="S40">
        <v>1.2291395725225951</v>
      </c>
      <c r="T40">
        <v>6</v>
      </c>
      <c r="U40">
        <v>4</v>
      </c>
      <c r="V40">
        <v>4</v>
      </c>
      <c r="W40">
        <v>3</v>
      </c>
    </row>
    <row r="41" spans="16:23" x14ac:dyDescent="0.2">
      <c r="P41" s="117">
        <v>39</v>
      </c>
      <c r="Q41">
        <v>-1.739707518043081</v>
      </c>
      <c r="R41">
        <v>-1.1413572512300321</v>
      </c>
      <c r="S41">
        <v>1.185976443557947</v>
      </c>
      <c r="T41">
        <v>6</v>
      </c>
      <c r="U41">
        <v>4</v>
      </c>
      <c r="V41">
        <v>2</v>
      </c>
      <c r="W41">
        <v>1</v>
      </c>
    </row>
    <row r="42" spans="16:23" x14ac:dyDescent="0.2">
      <c r="P42" s="117">
        <v>40</v>
      </c>
      <c r="Q42">
        <v>-1.3049803607019941</v>
      </c>
      <c r="R42">
        <v>-1.228845902717566</v>
      </c>
      <c r="S42">
        <v>1.3283203228496521</v>
      </c>
      <c r="T42">
        <v>5</v>
      </c>
      <c r="U42">
        <v>5</v>
      </c>
      <c r="V42">
        <v>2</v>
      </c>
      <c r="W42">
        <v>1</v>
      </c>
    </row>
    <row r="43" spans="16:23" x14ac:dyDescent="0.2">
      <c r="P43" s="117">
        <v>41</v>
      </c>
      <c r="Q43">
        <v>0.18881985656085881</v>
      </c>
      <c r="R43">
        <v>0.30200765240170319</v>
      </c>
      <c r="S43">
        <v>1.339641673256011</v>
      </c>
      <c r="T43">
        <v>5</v>
      </c>
      <c r="U43">
        <v>5</v>
      </c>
      <c r="V43">
        <v>4</v>
      </c>
      <c r="W43">
        <v>3</v>
      </c>
    </row>
    <row r="44" spans="16:23" x14ac:dyDescent="0.2">
      <c r="P44" s="117">
        <v>42</v>
      </c>
      <c r="Q44">
        <v>-1.2499948530812051</v>
      </c>
      <c r="R44">
        <v>-1.5330447413275881</v>
      </c>
      <c r="S44">
        <v>0.27284217587817322</v>
      </c>
      <c r="T44">
        <v>6</v>
      </c>
      <c r="U44">
        <v>3</v>
      </c>
      <c r="V44">
        <v>2</v>
      </c>
      <c r="W44">
        <v>1</v>
      </c>
    </row>
    <row r="45" spans="16:23" x14ac:dyDescent="0.2">
      <c r="P45" s="117">
        <v>43</v>
      </c>
      <c r="Q45">
        <v>-0.98336455709891701</v>
      </c>
      <c r="R45">
        <v>-0.49484010828788189</v>
      </c>
      <c r="S45">
        <v>1.428291565423097</v>
      </c>
      <c r="T45">
        <v>4</v>
      </c>
      <c r="U45">
        <v>4</v>
      </c>
      <c r="V45">
        <v>4</v>
      </c>
      <c r="W45">
        <v>1</v>
      </c>
    </row>
    <row r="46" spans="16:23" x14ac:dyDescent="0.2">
      <c r="P46" s="117">
        <v>44</v>
      </c>
      <c r="Q46">
        <v>0.88626823343288108</v>
      </c>
      <c r="R46">
        <v>-1.09773558423981</v>
      </c>
      <c r="S46">
        <v>2.703607667744393</v>
      </c>
      <c r="T46">
        <v>5</v>
      </c>
      <c r="U46">
        <v>5</v>
      </c>
      <c r="V46">
        <v>4</v>
      </c>
      <c r="W46">
        <v>3</v>
      </c>
    </row>
    <row r="47" spans="16:23" x14ac:dyDescent="0.2">
      <c r="P47" s="117">
        <v>45</v>
      </c>
      <c r="Q47">
        <v>-2.6402322733248291</v>
      </c>
      <c r="R47">
        <v>-0.63007481686706712</v>
      </c>
      <c r="S47">
        <v>1.7029369698244241</v>
      </c>
      <c r="T47">
        <v>3</v>
      </c>
      <c r="U47">
        <v>2</v>
      </c>
      <c r="V47">
        <v>2</v>
      </c>
      <c r="W47">
        <v>1</v>
      </c>
    </row>
    <row r="48" spans="16:23" x14ac:dyDescent="0.2">
      <c r="P48" s="117">
        <v>46</v>
      </c>
      <c r="Q48">
        <v>-2.0209910449847079</v>
      </c>
      <c r="R48">
        <v>-1.196370414667294</v>
      </c>
      <c r="S48">
        <v>2.461873659332166</v>
      </c>
      <c r="T48">
        <v>6</v>
      </c>
      <c r="U48">
        <v>1</v>
      </c>
      <c r="V48">
        <v>2</v>
      </c>
      <c r="W48">
        <v>1</v>
      </c>
    </row>
    <row r="49" spans="16:23" x14ac:dyDescent="0.2">
      <c r="P49" s="117">
        <v>47</v>
      </c>
      <c r="Q49">
        <v>1.120319343230685</v>
      </c>
      <c r="R49">
        <v>-2.6164743965624311</v>
      </c>
      <c r="S49">
        <v>-1.3920645314258939</v>
      </c>
      <c r="T49">
        <v>6</v>
      </c>
      <c r="U49">
        <v>3</v>
      </c>
      <c r="V49">
        <v>4</v>
      </c>
      <c r="W49">
        <v>3</v>
      </c>
    </row>
    <row r="50" spans="16:23" x14ac:dyDescent="0.2">
      <c r="P50" s="117">
        <v>48</v>
      </c>
      <c r="Q50">
        <v>-2.8783307179795141</v>
      </c>
      <c r="R50">
        <v>-1.586070558289298</v>
      </c>
      <c r="S50">
        <v>4.7909254421880929</v>
      </c>
      <c r="T50">
        <v>6</v>
      </c>
      <c r="U50">
        <v>1</v>
      </c>
      <c r="V50">
        <v>2</v>
      </c>
      <c r="W50">
        <v>1</v>
      </c>
    </row>
    <row r="51" spans="16:23" x14ac:dyDescent="0.2">
      <c r="P51" s="117">
        <v>49</v>
      </c>
      <c r="Q51">
        <v>-1.019188286197019</v>
      </c>
      <c r="R51">
        <v>0.81649302132268675</v>
      </c>
      <c r="S51">
        <v>-5.741554826538995E-2</v>
      </c>
      <c r="T51">
        <v>1</v>
      </c>
      <c r="U51">
        <v>1</v>
      </c>
      <c r="V51">
        <v>5</v>
      </c>
      <c r="W51">
        <v>6</v>
      </c>
    </row>
    <row r="52" spans="16:23" x14ac:dyDescent="0.2">
      <c r="P52" s="117">
        <v>50</v>
      </c>
      <c r="Q52">
        <v>-0.71014361393891134</v>
      </c>
      <c r="R52">
        <v>0.6901628671859652</v>
      </c>
      <c r="S52">
        <v>-0.26442753414950371</v>
      </c>
      <c r="T52">
        <v>1</v>
      </c>
      <c r="U52">
        <v>1</v>
      </c>
      <c r="V52">
        <v>5</v>
      </c>
      <c r="W52">
        <v>6</v>
      </c>
    </row>
    <row r="53" spans="16:23" x14ac:dyDescent="0.2">
      <c r="P53" s="117">
        <v>51</v>
      </c>
      <c r="Q53">
        <v>-1.378014906801053</v>
      </c>
      <c r="R53">
        <v>0.75412308808539652</v>
      </c>
      <c r="S53">
        <v>-0.2102247932007274</v>
      </c>
      <c r="T53">
        <v>6</v>
      </c>
      <c r="U53">
        <v>1</v>
      </c>
      <c r="V53">
        <v>5</v>
      </c>
      <c r="W53">
        <v>6</v>
      </c>
    </row>
    <row r="54" spans="16:23" x14ac:dyDescent="0.2">
      <c r="P54" s="117">
        <v>52</v>
      </c>
      <c r="Q54">
        <v>-0.57681877130914372</v>
      </c>
      <c r="R54">
        <v>1.1766564682291969</v>
      </c>
      <c r="S54">
        <v>-0.46566596532772297</v>
      </c>
      <c r="T54">
        <v>5</v>
      </c>
      <c r="U54">
        <v>3</v>
      </c>
      <c r="V54">
        <v>1</v>
      </c>
      <c r="W54">
        <v>4</v>
      </c>
    </row>
    <row r="55" spans="16:23" x14ac:dyDescent="0.2">
      <c r="P55" s="117">
        <v>53</v>
      </c>
      <c r="Q55">
        <v>0.23607287198146759</v>
      </c>
      <c r="R55">
        <v>1.520041297711495</v>
      </c>
      <c r="S55">
        <v>-0.36198631743133808</v>
      </c>
      <c r="T55">
        <v>6</v>
      </c>
      <c r="U55">
        <v>4</v>
      </c>
      <c r="V55">
        <v>1</v>
      </c>
      <c r="W55">
        <v>4</v>
      </c>
    </row>
    <row r="56" spans="16:23" x14ac:dyDescent="0.2">
      <c r="P56" s="117">
        <v>54</v>
      </c>
      <c r="Q56">
        <v>-1.540343799375069</v>
      </c>
      <c r="R56">
        <v>0.46156498756483461</v>
      </c>
      <c r="S56">
        <v>-0.1515599774721636</v>
      </c>
      <c r="T56">
        <v>6</v>
      </c>
      <c r="U56">
        <v>1</v>
      </c>
      <c r="V56">
        <v>5</v>
      </c>
      <c r="W56">
        <v>6</v>
      </c>
    </row>
    <row r="57" spans="16:23" x14ac:dyDescent="0.2">
      <c r="P57" s="117">
        <v>55</v>
      </c>
      <c r="Q57">
        <v>-0.79023103445250575</v>
      </c>
      <c r="R57">
        <v>1.632788200064305</v>
      </c>
      <c r="S57">
        <v>0.51037585770822669</v>
      </c>
      <c r="T57">
        <v>6</v>
      </c>
      <c r="U57">
        <v>3</v>
      </c>
      <c r="V57">
        <v>1</v>
      </c>
      <c r="W57">
        <v>6</v>
      </c>
    </row>
    <row r="58" spans="16:23" x14ac:dyDescent="0.2">
      <c r="P58" s="117">
        <v>56</v>
      </c>
      <c r="Q58">
        <v>-0.44400751411515249</v>
      </c>
      <c r="R58">
        <v>1.519143601561121</v>
      </c>
      <c r="S58">
        <v>0.85768184500231182</v>
      </c>
      <c r="T58">
        <v>6</v>
      </c>
      <c r="U58">
        <v>3</v>
      </c>
      <c r="V58">
        <v>1</v>
      </c>
      <c r="W58">
        <v>6</v>
      </c>
    </row>
    <row r="59" spans="16:23" x14ac:dyDescent="0.2">
      <c r="P59" s="117">
        <v>57</v>
      </c>
      <c r="Q59">
        <v>-0.66763658386735947</v>
      </c>
      <c r="R59">
        <v>1.7557659332237341</v>
      </c>
      <c r="S59">
        <v>-8.8655851928410939E-2</v>
      </c>
      <c r="T59">
        <v>7</v>
      </c>
      <c r="U59">
        <v>7</v>
      </c>
      <c r="V59">
        <v>1</v>
      </c>
      <c r="W59">
        <v>4</v>
      </c>
    </row>
    <row r="60" spans="16:23" x14ac:dyDescent="0.2">
      <c r="P60" s="117">
        <v>58</v>
      </c>
      <c r="Q60">
        <v>-0.99497855337932395</v>
      </c>
      <c r="R60">
        <v>1.2599840076232061</v>
      </c>
      <c r="S60">
        <v>-0.76791725287580637</v>
      </c>
      <c r="T60">
        <v>4</v>
      </c>
      <c r="U60">
        <v>4</v>
      </c>
      <c r="V60">
        <v>1</v>
      </c>
      <c r="W60">
        <v>6</v>
      </c>
    </row>
    <row r="61" spans="16:23" x14ac:dyDescent="0.2">
      <c r="P61" s="117">
        <v>59</v>
      </c>
      <c r="Q61">
        <v>-0.80794624024417294</v>
      </c>
      <c r="R61">
        <v>1.631157420957509</v>
      </c>
      <c r="S61">
        <v>-0.62205878774518597</v>
      </c>
      <c r="T61">
        <v>6</v>
      </c>
      <c r="U61">
        <v>3</v>
      </c>
      <c r="V61">
        <v>1</v>
      </c>
      <c r="W61">
        <v>4</v>
      </c>
    </row>
    <row r="62" spans="16:23" x14ac:dyDescent="0.2">
      <c r="P62" s="117">
        <v>60</v>
      </c>
      <c r="Q62">
        <v>-1.658456243923945</v>
      </c>
      <c r="R62">
        <v>0.76154481801657903</v>
      </c>
      <c r="S62">
        <v>-0.64447544420375635</v>
      </c>
      <c r="T62">
        <v>4</v>
      </c>
      <c r="U62">
        <v>1</v>
      </c>
      <c r="V62">
        <v>5</v>
      </c>
      <c r="W62">
        <v>6</v>
      </c>
    </row>
    <row r="63" spans="16:23" x14ac:dyDescent="0.2">
      <c r="P63" s="117">
        <v>61</v>
      </c>
      <c r="Q63">
        <v>-0.56742967092610275</v>
      </c>
      <c r="R63">
        <v>1.3978676163821639</v>
      </c>
      <c r="S63">
        <v>-0.53481748902208814</v>
      </c>
      <c r="T63">
        <v>4</v>
      </c>
      <c r="U63">
        <v>4</v>
      </c>
      <c r="V63">
        <v>1</v>
      </c>
      <c r="W63">
        <v>4</v>
      </c>
    </row>
    <row r="64" spans="16:23" x14ac:dyDescent="0.2">
      <c r="P64" s="117">
        <v>62</v>
      </c>
      <c r="Q64">
        <v>-1.842261109174828</v>
      </c>
      <c r="R64">
        <v>0.43894777916342298</v>
      </c>
      <c r="S64">
        <v>-6.6966908308086409E-2</v>
      </c>
      <c r="T64">
        <v>6</v>
      </c>
      <c r="U64">
        <v>3</v>
      </c>
      <c r="V64">
        <v>5</v>
      </c>
      <c r="W64">
        <v>6</v>
      </c>
    </row>
    <row r="65" spans="16:23" x14ac:dyDescent="0.2">
      <c r="P65" s="117">
        <v>63</v>
      </c>
      <c r="Q65">
        <v>0.33588531216397127</v>
      </c>
      <c r="R65">
        <v>0.49276056685698288</v>
      </c>
      <c r="S65">
        <v>-0.70957920491157134</v>
      </c>
      <c r="T65">
        <v>5</v>
      </c>
      <c r="U65">
        <v>5</v>
      </c>
      <c r="V65">
        <v>4</v>
      </c>
      <c r="W65">
        <v>4</v>
      </c>
    </row>
    <row r="66" spans="16:23" x14ac:dyDescent="0.2">
      <c r="P66" s="117">
        <v>64</v>
      </c>
      <c r="Q66">
        <v>0.44623880041961111</v>
      </c>
      <c r="R66">
        <v>1.434845241596042</v>
      </c>
      <c r="S66">
        <v>-0.49477407896053188</v>
      </c>
      <c r="T66">
        <v>5</v>
      </c>
      <c r="U66">
        <v>3</v>
      </c>
      <c r="V66">
        <v>1</v>
      </c>
      <c r="W66">
        <v>4</v>
      </c>
    </row>
    <row r="67" spans="16:23" x14ac:dyDescent="0.2">
      <c r="P67" s="117">
        <v>65</v>
      </c>
      <c r="Q67">
        <v>-1.128200196097823</v>
      </c>
      <c r="R67">
        <v>1.6088026867545311</v>
      </c>
      <c r="S67">
        <v>-0.39912160819312431</v>
      </c>
      <c r="T67">
        <v>5</v>
      </c>
      <c r="U67">
        <v>5</v>
      </c>
      <c r="V67">
        <v>1</v>
      </c>
      <c r="W67">
        <v>6</v>
      </c>
    </row>
    <row r="68" spans="16:23" x14ac:dyDescent="0.2">
      <c r="P68" s="117">
        <v>66</v>
      </c>
      <c r="Q68">
        <v>-2.0694938242216971</v>
      </c>
      <c r="R68">
        <v>0.65694377355362132</v>
      </c>
      <c r="S68">
        <v>-0.45616895439378302</v>
      </c>
      <c r="T68">
        <v>7</v>
      </c>
      <c r="U68">
        <v>6</v>
      </c>
      <c r="V68">
        <v>5</v>
      </c>
      <c r="W68">
        <v>6</v>
      </c>
    </row>
    <row r="69" spans="16:23" x14ac:dyDescent="0.2">
      <c r="P69" s="117">
        <v>67</v>
      </c>
      <c r="Q69">
        <v>-1.891794876896892</v>
      </c>
      <c r="R69">
        <v>0.64543195821062049</v>
      </c>
      <c r="S69">
        <v>-0.67312412088862306</v>
      </c>
      <c r="T69">
        <v>6</v>
      </c>
      <c r="U69">
        <v>3</v>
      </c>
      <c r="V69">
        <v>5</v>
      </c>
      <c r="W69">
        <v>6</v>
      </c>
    </row>
    <row r="70" spans="16:23" x14ac:dyDescent="0.2">
      <c r="P70" s="117">
        <v>68</v>
      </c>
      <c r="Q70">
        <v>-0.98904782684109427</v>
      </c>
      <c r="R70">
        <v>1.56118662706287</v>
      </c>
      <c r="S70">
        <v>1.030923718562214</v>
      </c>
      <c r="T70">
        <v>5</v>
      </c>
      <c r="U70">
        <v>5</v>
      </c>
      <c r="V70">
        <v>1</v>
      </c>
      <c r="W70">
        <v>6</v>
      </c>
    </row>
    <row r="71" spans="16:23" x14ac:dyDescent="0.2">
      <c r="P71" s="117">
        <v>69</v>
      </c>
      <c r="Q71">
        <v>0.31734751326014271</v>
      </c>
      <c r="R71">
        <v>1.469088610423819</v>
      </c>
      <c r="S71">
        <v>-1.758139976006073</v>
      </c>
      <c r="T71">
        <v>6</v>
      </c>
      <c r="U71">
        <v>3</v>
      </c>
      <c r="V71">
        <v>1</v>
      </c>
      <c r="W71">
        <v>4</v>
      </c>
    </row>
    <row r="72" spans="16:23" x14ac:dyDescent="0.2">
      <c r="P72" s="117">
        <v>70</v>
      </c>
      <c r="Q72">
        <v>-1.5242272411288871</v>
      </c>
      <c r="R72">
        <v>1.503754724194553</v>
      </c>
      <c r="S72">
        <v>0.5752075406591538</v>
      </c>
      <c r="T72">
        <v>5</v>
      </c>
      <c r="U72">
        <v>5</v>
      </c>
      <c r="V72">
        <v>1</v>
      </c>
      <c r="W72">
        <v>6</v>
      </c>
    </row>
    <row r="73" spans="16:23" x14ac:dyDescent="0.2">
      <c r="P73" s="117">
        <v>71</v>
      </c>
      <c r="Q73">
        <v>-0.53639966715817766</v>
      </c>
      <c r="R73">
        <v>1.9902407827092441</v>
      </c>
      <c r="S73">
        <v>-0.2221257618335378</v>
      </c>
      <c r="T73">
        <v>5</v>
      </c>
      <c r="U73">
        <v>5</v>
      </c>
      <c r="V73">
        <v>1</v>
      </c>
      <c r="W73">
        <v>4</v>
      </c>
    </row>
    <row r="74" spans="16:23" x14ac:dyDescent="0.2">
      <c r="P74" s="117">
        <v>72</v>
      </c>
      <c r="Q74">
        <v>2.1997665495301502</v>
      </c>
      <c r="R74">
        <v>0.66560898505766219</v>
      </c>
      <c r="S74">
        <v>1.6772435110047941</v>
      </c>
      <c r="T74">
        <v>6</v>
      </c>
      <c r="U74">
        <v>3</v>
      </c>
      <c r="V74">
        <v>4</v>
      </c>
      <c r="W74">
        <v>0</v>
      </c>
    </row>
    <row r="75" spans="16:23" x14ac:dyDescent="0.2">
      <c r="P75" s="117">
        <v>73</v>
      </c>
      <c r="Q75">
        <v>1.693581964988488</v>
      </c>
      <c r="R75">
        <v>0.85426123475627458</v>
      </c>
      <c r="S75">
        <v>2.2143212623244688</v>
      </c>
      <c r="T75">
        <v>5</v>
      </c>
      <c r="U75">
        <v>5</v>
      </c>
      <c r="V75">
        <v>4</v>
      </c>
      <c r="W75">
        <v>0</v>
      </c>
    </row>
    <row r="76" spans="16:23" x14ac:dyDescent="0.2">
      <c r="P76" s="117">
        <v>74</v>
      </c>
      <c r="Q76">
        <v>2.8683189489832528</v>
      </c>
      <c r="R76">
        <v>3.2729807137804459</v>
      </c>
      <c r="S76">
        <v>0.50388869209263454</v>
      </c>
      <c r="T76">
        <v>2</v>
      </c>
      <c r="U76">
        <v>7</v>
      </c>
      <c r="V76">
        <v>0</v>
      </c>
      <c r="W76">
        <v>0</v>
      </c>
    </row>
    <row r="77" spans="16:23" x14ac:dyDescent="0.2">
      <c r="P77" s="117">
        <v>75</v>
      </c>
      <c r="Q77">
        <v>3.7719599233987759</v>
      </c>
      <c r="R77">
        <v>0.13555784753728331</v>
      </c>
      <c r="S77">
        <v>4.6413885954339253</v>
      </c>
      <c r="T77">
        <v>6</v>
      </c>
      <c r="U77">
        <v>4</v>
      </c>
      <c r="V77">
        <v>0</v>
      </c>
      <c r="W77">
        <v>0</v>
      </c>
    </row>
    <row r="78" spans="16:23" x14ac:dyDescent="0.2">
      <c r="P78" s="117">
        <v>76</v>
      </c>
      <c r="Q78">
        <v>2.9119143259788962</v>
      </c>
      <c r="R78">
        <v>-0.35257898402913163</v>
      </c>
      <c r="S78">
        <v>2.0175211776276138</v>
      </c>
      <c r="T78">
        <v>5</v>
      </c>
      <c r="U78">
        <v>5</v>
      </c>
      <c r="V78">
        <v>4</v>
      </c>
      <c r="W78">
        <v>0</v>
      </c>
    </row>
    <row r="79" spans="16:23" x14ac:dyDescent="0.2">
      <c r="P79" s="117">
        <v>77</v>
      </c>
      <c r="Q79">
        <v>6.0489837247635494</v>
      </c>
      <c r="R79">
        <v>-0.17053049317173241</v>
      </c>
      <c r="S79">
        <v>-0.60715038329367799</v>
      </c>
      <c r="T79">
        <v>6</v>
      </c>
      <c r="U79">
        <v>3</v>
      </c>
      <c r="V79">
        <v>3</v>
      </c>
      <c r="W79">
        <v>2</v>
      </c>
    </row>
    <row r="80" spans="16:23" x14ac:dyDescent="0.2">
      <c r="P80" s="117">
        <v>78</v>
      </c>
      <c r="Q80">
        <v>4.6106142142152322</v>
      </c>
      <c r="R80">
        <v>3.060158857434772</v>
      </c>
      <c r="S80">
        <v>1.109674658335253</v>
      </c>
      <c r="T80">
        <v>2</v>
      </c>
      <c r="U80">
        <v>7</v>
      </c>
      <c r="V80">
        <v>0</v>
      </c>
      <c r="W80">
        <v>0</v>
      </c>
    </row>
    <row r="81" spans="16:23" x14ac:dyDescent="0.2">
      <c r="P81" s="117">
        <v>79</v>
      </c>
      <c r="Q81">
        <v>3.228324790823843</v>
      </c>
      <c r="R81">
        <v>-1.6616069915753899</v>
      </c>
      <c r="S81">
        <v>-0.65433128489689796</v>
      </c>
      <c r="T81">
        <v>4</v>
      </c>
      <c r="U81">
        <v>4</v>
      </c>
      <c r="V81">
        <v>4</v>
      </c>
      <c r="W81">
        <v>2</v>
      </c>
    </row>
    <row r="82" spans="16:23" x14ac:dyDescent="0.2">
      <c r="P82" s="117">
        <v>80</v>
      </c>
      <c r="Q82">
        <v>4.886868767407508</v>
      </c>
      <c r="R82">
        <v>-3.435111598194537</v>
      </c>
      <c r="S82">
        <v>-0.27234458746664808</v>
      </c>
      <c r="T82">
        <v>1</v>
      </c>
      <c r="U82">
        <v>1</v>
      </c>
      <c r="V82">
        <v>3</v>
      </c>
      <c r="W82">
        <v>2</v>
      </c>
    </row>
    <row r="83" spans="16:23" x14ac:dyDescent="0.2">
      <c r="P83" s="117">
        <v>81</v>
      </c>
      <c r="Q83">
        <v>5.2842964496461544</v>
      </c>
      <c r="R83">
        <v>-2.8814902860318208</v>
      </c>
      <c r="S83">
        <v>2.7669236167594891</v>
      </c>
      <c r="T83">
        <v>6</v>
      </c>
      <c r="U83">
        <v>3</v>
      </c>
      <c r="V83">
        <v>0</v>
      </c>
      <c r="W83">
        <v>2</v>
      </c>
    </row>
    <row r="84" spans="16:23" x14ac:dyDescent="0.2">
      <c r="P84" s="117">
        <v>82</v>
      </c>
      <c r="Q84">
        <v>4.6591019422183928</v>
      </c>
      <c r="R84">
        <v>-2.9861742058454852</v>
      </c>
      <c r="S84">
        <v>-1.762332996618601</v>
      </c>
      <c r="T84">
        <v>7</v>
      </c>
      <c r="U84">
        <v>6</v>
      </c>
      <c r="V84">
        <v>3</v>
      </c>
      <c r="W84">
        <v>2</v>
      </c>
    </row>
    <row r="85" spans="16:23" x14ac:dyDescent="0.2">
      <c r="P85" s="117">
        <v>83</v>
      </c>
      <c r="Q85">
        <v>5.4729351839156646</v>
      </c>
      <c r="R85">
        <v>-3.056709358492042</v>
      </c>
      <c r="S85">
        <v>-3.8221739205253198</v>
      </c>
      <c r="T85">
        <v>7</v>
      </c>
      <c r="U85">
        <v>7</v>
      </c>
      <c r="V85">
        <v>3</v>
      </c>
      <c r="W85">
        <v>2</v>
      </c>
    </row>
    <row r="86" spans="16:23" x14ac:dyDescent="0.2">
      <c r="P86" s="117">
        <v>84</v>
      </c>
      <c r="Q86">
        <v>8.0101065688584629</v>
      </c>
      <c r="R86">
        <v>-4.2005339876851364</v>
      </c>
      <c r="S86">
        <v>0.18808058990907489</v>
      </c>
      <c r="T86">
        <v>5</v>
      </c>
      <c r="U86">
        <v>5</v>
      </c>
      <c r="V86">
        <v>3</v>
      </c>
      <c r="W86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5D65D-207F-C543-839D-F140C444C733}">
  <dimension ref="A1:T87"/>
  <sheetViews>
    <sheetView tabSelected="1" zoomScale="107" workbookViewId="0">
      <selection activeCell="Q2" sqref="Q2"/>
    </sheetView>
  </sheetViews>
  <sheetFormatPr baseColWidth="10" defaultRowHeight="16" x14ac:dyDescent="0.2"/>
  <cols>
    <col min="6" max="7" width="15.33203125" customWidth="1"/>
    <col min="8" max="8" width="14.1640625" customWidth="1"/>
    <col min="10" max="11" width="15.33203125" customWidth="1"/>
    <col min="12" max="12" width="18.6640625" customWidth="1"/>
    <col min="14" max="15" width="15.33203125" customWidth="1"/>
    <col min="16" max="16" width="13.5" customWidth="1"/>
    <col min="18" max="19" width="15.33203125" customWidth="1"/>
    <col min="20" max="20" width="18" customWidth="1"/>
  </cols>
  <sheetData>
    <row r="1" spans="1:20" ht="17" thickBot="1" x14ac:dyDescent="0.25">
      <c r="B1" t="s">
        <v>290</v>
      </c>
      <c r="C1" t="s">
        <v>288</v>
      </c>
      <c r="D1" t="s">
        <v>289</v>
      </c>
      <c r="F1" t="s">
        <v>297</v>
      </c>
      <c r="G1" t="s">
        <v>298</v>
      </c>
      <c r="H1" t="s">
        <v>279</v>
      </c>
      <c r="J1" t="s">
        <v>297</v>
      </c>
      <c r="K1" t="s">
        <v>298</v>
      </c>
      <c r="L1" t="s">
        <v>299</v>
      </c>
      <c r="N1" t="s">
        <v>297</v>
      </c>
      <c r="O1" t="s">
        <v>298</v>
      </c>
      <c r="P1" t="s">
        <v>300</v>
      </c>
      <c r="R1" t="s">
        <v>297</v>
      </c>
      <c r="S1" t="s">
        <v>298</v>
      </c>
      <c r="T1" t="s">
        <v>301</v>
      </c>
    </row>
    <row r="2" spans="1:20" ht="17" thickBot="1" x14ac:dyDescent="0.25">
      <c r="A2">
        <v>0</v>
      </c>
      <c r="B2" s="119">
        <v>-0.72807999999999995</v>
      </c>
      <c r="C2" s="120">
        <v>0.13294</v>
      </c>
      <c r="D2" s="120">
        <v>-0.20580999999999999</v>
      </c>
      <c r="F2" s="119">
        <v>-0.80281000000000002</v>
      </c>
      <c r="G2" s="120">
        <v>-1.17577</v>
      </c>
      <c r="H2">
        <v>1</v>
      </c>
      <c r="J2" s="119">
        <v>-0.62160000000000004</v>
      </c>
      <c r="K2" s="120">
        <v>-0.11817</v>
      </c>
      <c r="L2">
        <v>1</v>
      </c>
      <c r="N2" s="119">
        <v>2.0269499999999998</v>
      </c>
      <c r="O2" s="120">
        <v>-2.1721499999999998</v>
      </c>
      <c r="P2">
        <v>0</v>
      </c>
      <c r="R2" s="119">
        <v>8.5000000000000006E-2</v>
      </c>
      <c r="S2" s="120">
        <v>7.3969999999999994E-2</v>
      </c>
      <c r="T2">
        <v>0</v>
      </c>
    </row>
    <row r="3" spans="1:20" ht="17" thickBot="1" x14ac:dyDescent="0.25">
      <c r="A3">
        <v>1</v>
      </c>
      <c r="B3" s="121">
        <v>-0.34299000000000002</v>
      </c>
      <c r="C3" s="122">
        <v>0.16979</v>
      </c>
      <c r="D3" s="122">
        <v>1.04169</v>
      </c>
      <c r="F3" s="121">
        <v>-0.77056999999999998</v>
      </c>
      <c r="G3" s="122">
        <v>-2.5803400000000001</v>
      </c>
      <c r="H3">
        <v>1</v>
      </c>
      <c r="J3" s="121">
        <v>-1.25047</v>
      </c>
      <c r="K3" s="122">
        <v>0.35787999999999998</v>
      </c>
      <c r="L3">
        <v>1</v>
      </c>
      <c r="N3" s="121">
        <v>-0.19905</v>
      </c>
      <c r="O3" s="122">
        <v>0.70469000000000004</v>
      </c>
      <c r="P3">
        <v>0</v>
      </c>
      <c r="R3" s="121">
        <v>-0.21204999999999999</v>
      </c>
      <c r="S3" s="122">
        <v>-0.21223</v>
      </c>
      <c r="T3">
        <v>0</v>
      </c>
    </row>
    <row r="4" spans="1:20" ht="17" thickBot="1" x14ac:dyDescent="0.25">
      <c r="A4">
        <v>2</v>
      </c>
      <c r="B4" s="121">
        <v>-0.18765000000000001</v>
      </c>
      <c r="C4" s="122">
        <v>-8.1509999999999999E-2</v>
      </c>
      <c r="D4" s="122">
        <v>8.4320000000000006E-2</v>
      </c>
      <c r="F4" s="121">
        <v>-0.68381000000000003</v>
      </c>
      <c r="G4" s="122">
        <v>-2.0379900000000002</v>
      </c>
      <c r="H4">
        <v>1</v>
      </c>
      <c r="J4" s="121">
        <v>-0.73416000000000003</v>
      </c>
      <c r="K4" s="122">
        <v>-0.69667000000000001</v>
      </c>
      <c r="L4">
        <v>1</v>
      </c>
      <c r="N4" s="121">
        <v>2.1144500000000002</v>
      </c>
      <c r="O4" s="122">
        <v>-0.14968999999999999</v>
      </c>
      <c r="P4">
        <v>0</v>
      </c>
      <c r="R4" s="121">
        <v>2.0269499999999998</v>
      </c>
      <c r="S4" s="122">
        <v>-2.1721499999999998</v>
      </c>
      <c r="T4">
        <v>0</v>
      </c>
    </row>
    <row r="5" spans="1:20" ht="17" thickBot="1" x14ac:dyDescent="0.25">
      <c r="A5">
        <v>3</v>
      </c>
      <c r="B5" s="121">
        <v>-0.52644999999999997</v>
      </c>
      <c r="C5" s="122">
        <v>0.79376000000000002</v>
      </c>
      <c r="D5" s="122">
        <v>0.93010999999999999</v>
      </c>
      <c r="F5" s="121">
        <v>-0.1118</v>
      </c>
      <c r="G5" s="122">
        <v>-0.37752000000000002</v>
      </c>
      <c r="H5">
        <v>2</v>
      </c>
      <c r="J5" s="121">
        <v>-0.72141</v>
      </c>
      <c r="K5" s="122">
        <v>-0.44853999999999999</v>
      </c>
      <c r="L5">
        <v>1</v>
      </c>
      <c r="N5" s="121">
        <v>-0.61372000000000004</v>
      </c>
      <c r="O5" s="122">
        <v>0.22550000000000001</v>
      </c>
      <c r="P5">
        <v>0</v>
      </c>
      <c r="R5" s="121">
        <v>-0.19905</v>
      </c>
      <c r="S5" s="122">
        <v>0.70469000000000004</v>
      </c>
      <c r="T5">
        <v>0</v>
      </c>
    </row>
    <row r="6" spans="1:20" ht="17" thickBot="1" x14ac:dyDescent="0.25">
      <c r="A6">
        <v>4</v>
      </c>
      <c r="B6" s="121">
        <v>0.21637999999999999</v>
      </c>
      <c r="C6" s="122">
        <v>-1.13418</v>
      </c>
      <c r="D6" s="122">
        <v>-1.1686799999999999</v>
      </c>
      <c r="F6" s="121">
        <v>1.2059800000000001</v>
      </c>
      <c r="G6" s="122">
        <v>-0.59241999999999995</v>
      </c>
      <c r="H6">
        <v>2</v>
      </c>
      <c r="J6" s="121">
        <v>-0.80281000000000002</v>
      </c>
      <c r="K6" s="122">
        <v>-1.17577</v>
      </c>
      <c r="L6">
        <v>1</v>
      </c>
      <c r="N6" s="121">
        <v>2.62927</v>
      </c>
      <c r="O6" s="122">
        <v>0.48625000000000002</v>
      </c>
      <c r="P6">
        <v>1</v>
      </c>
      <c r="R6" s="121">
        <v>-0.63319000000000003</v>
      </c>
      <c r="S6" s="122">
        <v>-8.3119999999999999E-2</v>
      </c>
      <c r="T6">
        <v>0</v>
      </c>
    </row>
    <row r="7" spans="1:20" ht="17" thickBot="1" x14ac:dyDescent="0.25">
      <c r="A7">
        <v>5</v>
      </c>
      <c r="B7" s="121">
        <v>-0.63807000000000003</v>
      </c>
      <c r="C7" s="122">
        <v>-0.71982999999999997</v>
      </c>
      <c r="D7" s="122">
        <v>-0.29929</v>
      </c>
      <c r="F7" s="121">
        <v>2.0269499999999998</v>
      </c>
      <c r="G7" s="122">
        <v>-2.1721499999999998</v>
      </c>
      <c r="H7">
        <v>2</v>
      </c>
      <c r="J7" s="121">
        <v>-0.77056999999999998</v>
      </c>
      <c r="K7" s="122">
        <v>-2.5803400000000001</v>
      </c>
      <c r="L7">
        <v>1</v>
      </c>
      <c r="N7" s="121">
        <v>1.5066900000000001</v>
      </c>
      <c r="O7" s="122">
        <v>0.17194999999999999</v>
      </c>
      <c r="P7">
        <v>1</v>
      </c>
      <c r="R7" s="121">
        <v>2.1144500000000002</v>
      </c>
      <c r="S7" s="122">
        <v>-0.14968999999999999</v>
      </c>
      <c r="T7">
        <v>0</v>
      </c>
    </row>
    <row r="8" spans="1:20" ht="17" thickBot="1" x14ac:dyDescent="0.25">
      <c r="A8">
        <v>6</v>
      </c>
      <c r="B8" s="121">
        <v>-0.32471</v>
      </c>
      <c r="C8" s="122">
        <v>-1.1852499999999999</v>
      </c>
      <c r="D8" s="122">
        <v>-0.32917000000000002</v>
      </c>
      <c r="F8" s="121">
        <v>2.1144500000000002</v>
      </c>
      <c r="G8" s="122">
        <v>-0.14968999999999999</v>
      </c>
      <c r="H8">
        <v>2</v>
      </c>
      <c r="J8" s="121">
        <v>-0.95720000000000005</v>
      </c>
      <c r="K8" s="122">
        <v>0.26867000000000002</v>
      </c>
      <c r="L8">
        <v>1</v>
      </c>
      <c r="N8" s="121">
        <v>-6.8690000000000001E-2</v>
      </c>
      <c r="O8" s="122">
        <v>-1.99675</v>
      </c>
      <c r="P8">
        <v>1</v>
      </c>
      <c r="R8" s="121">
        <v>-0.18765000000000001</v>
      </c>
      <c r="S8" s="122">
        <v>8.4320000000000006E-2</v>
      </c>
      <c r="T8">
        <v>1</v>
      </c>
    </row>
    <row r="9" spans="1:20" ht="17" thickBot="1" x14ac:dyDescent="0.25">
      <c r="A9">
        <v>7</v>
      </c>
      <c r="B9" s="121">
        <v>-0.48241000000000001</v>
      </c>
      <c r="C9" s="122">
        <v>0.21929999999999999</v>
      </c>
      <c r="D9" s="122">
        <v>-0.19653999999999999</v>
      </c>
      <c r="F9" s="121">
        <v>-6.8690000000000001E-2</v>
      </c>
      <c r="G9" s="122">
        <v>-1.99675</v>
      </c>
      <c r="H9">
        <v>3</v>
      </c>
      <c r="J9" s="121">
        <v>-0.70040999999999998</v>
      </c>
      <c r="K9" s="122">
        <v>-1.3028900000000001</v>
      </c>
      <c r="L9">
        <v>1</v>
      </c>
      <c r="N9" s="121">
        <v>-0.91500000000000004</v>
      </c>
      <c r="O9" s="122">
        <v>1.756</v>
      </c>
      <c r="P9">
        <v>1</v>
      </c>
      <c r="R9" s="121">
        <v>-0.52644999999999997</v>
      </c>
      <c r="S9" s="122">
        <v>0.93010999999999999</v>
      </c>
      <c r="T9">
        <v>1</v>
      </c>
    </row>
    <row r="10" spans="1:20" ht="17" thickBot="1" x14ac:dyDescent="0.25">
      <c r="A10">
        <v>8</v>
      </c>
      <c r="B10" s="121">
        <v>-7.7600000000000002E-2</v>
      </c>
      <c r="C10" s="122">
        <v>-0.92535999999999996</v>
      </c>
      <c r="D10" s="122">
        <v>-0.20363999999999999</v>
      </c>
      <c r="F10" s="121">
        <v>0.51956000000000002</v>
      </c>
      <c r="G10" s="122">
        <v>-1.45418</v>
      </c>
      <c r="H10">
        <v>3</v>
      </c>
      <c r="J10" s="121">
        <v>-1.6193900000000001</v>
      </c>
      <c r="K10" s="122">
        <v>0.33143</v>
      </c>
      <c r="L10">
        <v>1</v>
      </c>
      <c r="N10" s="121">
        <v>-0.1118</v>
      </c>
      <c r="O10" s="122">
        <v>-0.37752000000000002</v>
      </c>
      <c r="P10">
        <v>1</v>
      </c>
      <c r="R10" s="121">
        <v>-0.63807000000000003</v>
      </c>
      <c r="S10" s="122">
        <v>-0.29929</v>
      </c>
      <c r="T10">
        <v>1</v>
      </c>
    </row>
    <row r="11" spans="1:20" ht="17" thickBot="1" x14ac:dyDescent="0.25">
      <c r="A11">
        <v>9</v>
      </c>
      <c r="B11" s="121">
        <v>-0.19732</v>
      </c>
      <c r="C11" s="122">
        <v>-0.89036999999999999</v>
      </c>
      <c r="D11" s="122">
        <v>-0.26863999999999999</v>
      </c>
      <c r="F11" s="121">
        <v>0.37712000000000001</v>
      </c>
      <c r="G11" s="122">
        <v>-1.9005799999999999</v>
      </c>
      <c r="H11">
        <v>3</v>
      </c>
      <c r="J11" s="121">
        <v>-0.68381000000000003</v>
      </c>
      <c r="K11" s="122">
        <v>-2.0379900000000002</v>
      </c>
      <c r="L11">
        <v>1</v>
      </c>
      <c r="N11" s="121">
        <v>8.0990000000000006E-2</v>
      </c>
      <c r="O11" s="122">
        <v>-0.71745000000000003</v>
      </c>
      <c r="P11">
        <v>1</v>
      </c>
      <c r="R11" s="121">
        <v>-0.19732</v>
      </c>
      <c r="S11" s="122">
        <v>-0.26863999999999999</v>
      </c>
      <c r="T11">
        <v>1</v>
      </c>
    </row>
    <row r="12" spans="1:20" ht="17" thickBot="1" x14ac:dyDescent="0.25">
      <c r="A12">
        <v>10</v>
      </c>
      <c r="B12" s="121">
        <v>2.62927</v>
      </c>
      <c r="C12" s="122">
        <v>-0.68230000000000002</v>
      </c>
      <c r="D12" s="122">
        <v>0.48625000000000002</v>
      </c>
      <c r="F12" s="121">
        <v>1.0275000000000001</v>
      </c>
      <c r="G12" s="122">
        <v>-1.3813</v>
      </c>
      <c r="H12">
        <v>3</v>
      </c>
      <c r="J12" s="121">
        <v>-6.8690000000000001E-2</v>
      </c>
      <c r="K12" s="122">
        <v>-1.99675</v>
      </c>
      <c r="L12">
        <v>2</v>
      </c>
      <c r="N12" s="121">
        <v>-1.3732599999999999</v>
      </c>
      <c r="O12" s="122">
        <v>1.22631</v>
      </c>
      <c r="P12">
        <v>1</v>
      </c>
      <c r="R12" s="121">
        <v>-0.57487999999999995</v>
      </c>
      <c r="S12" s="122">
        <v>0.39417000000000002</v>
      </c>
      <c r="T12">
        <v>1</v>
      </c>
    </row>
    <row r="13" spans="1:20" ht="17" thickBot="1" x14ac:dyDescent="0.25">
      <c r="A13">
        <v>11</v>
      </c>
      <c r="B13" s="121">
        <v>1.5066900000000001</v>
      </c>
      <c r="C13" s="122">
        <v>-1.19838</v>
      </c>
      <c r="D13" s="122">
        <v>0.17194999999999999</v>
      </c>
      <c r="F13" s="121">
        <v>-0.65720000000000001</v>
      </c>
      <c r="G13" s="122">
        <v>-1.77979</v>
      </c>
      <c r="H13">
        <v>3</v>
      </c>
      <c r="J13" s="121">
        <v>0.51956000000000002</v>
      </c>
      <c r="K13" s="122">
        <v>-1.45418</v>
      </c>
      <c r="L13">
        <v>2</v>
      </c>
      <c r="N13" s="121">
        <v>1.7626500000000001</v>
      </c>
      <c r="O13" s="122">
        <v>1.59907</v>
      </c>
      <c r="P13">
        <v>1</v>
      </c>
      <c r="R13" s="121">
        <v>-0.97679000000000005</v>
      </c>
      <c r="S13" s="122">
        <v>-0.18647</v>
      </c>
      <c r="T13">
        <v>1</v>
      </c>
    </row>
    <row r="14" spans="1:20" ht="17" thickBot="1" x14ac:dyDescent="0.25">
      <c r="A14">
        <v>12</v>
      </c>
      <c r="B14" s="121">
        <v>-6.8690000000000001E-2</v>
      </c>
      <c r="C14" s="122">
        <v>-1.09718</v>
      </c>
      <c r="D14" s="122">
        <v>-1.99675</v>
      </c>
      <c r="F14" s="121">
        <v>-0.34299000000000002</v>
      </c>
      <c r="G14" s="122">
        <v>1.04169</v>
      </c>
      <c r="H14">
        <v>4</v>
      </c>
      <c r="J14" s="121">
        <v>0.37712000000000001</v>
      </c>
      <c r="K14" s="122">
        <v>-1.9005799999999999</v>
      </c>
      <c r="L14">
        <v>2</v>
      </c>
      <c r="N14" s="121">
        <v>1.86693</v>
      </c>
      <c r="O14" s="122">
        <v>1.17706</v>
      </c>
      <c r="P14">
        <v>1</v>
      </c>
      <c r="R14" s="121">
        <v>-0.22467999999999999</v>
      </c>
      <c r="S14" s="122">
        <v>0.61638999999999999</v>
      </c>
      <c r="T14">
        <v>1</v>
      </c>
    </row>
    <row r="15" spans="1:20" ht="17" thickBot="1" x14ac:dyDescent="0.25">
      <c r="A15">
        <v>13</v>
      </c>
      <c r="B15" s="121">
        <v>-0.91500000000000004</v>
      </c>
      <c r="C15" s="122">
        <v>0.69438999999999995</v>
      </c>
      <c r="D15" s="122">
        <v>1.756</v>
      </c>
      <c r="F15" s="121">
        <v>-0.91500000000000004</v>
      </c>
      <c r="G15" s="122">
        <v>1.756</v>
      </c>
      <c r="H15">
        <v>4</v>
      </c>
      <c r="J15" s="121">
        <v>1.0275000000000001</v>
      </c>
      <c r="K15" s="122">
        <v>-1.3813</v>
      </c>
      <c r="L15">
        <v>2</v>
      </c>
      <c r="N15" s="121">
        <v>-0.15179999999999999</v>
      </c>
      <c r="O15" s="122">
        <v>0.18886</v>
      </c>
      <c r="P15">
        <v>1</v>
      </c>
      <c r="R15" s="121">
        <v>0.10543</v>
      </c>
      <c r="S15" s="122">
        <v>0.90785000000000005</v>
      </c>
      <c r="T15">
        <v>1</v>
      </c>
    </row>
    <row r="16" spans="1:20" ht="17" thickBot="1" x14ac:dyDescent="0.25">
      <c r="A16">
        <v>14</v>
      </c>
      <c r="B16" s="121">
        <v>-0.40698000000000001</v>
      </c>
      <c r="C16" s="122">
        <v>0.90192000000000005</v>
      </c>
      <c r="D16" s="122">
        <v>0.25769999999999998</v>
      </c>
      <c r="F16" s="121">
        <v>-1.3732599999999999</v>
      </c>
      <c r="G16" s="122">
        <v>1.22631</v>
      </c>
      <c r="H16">
        <v>4</v>
      </c>
      <c r="J16" s="121">
        <v>-0.65720000000000001</v>
      </c>
      <c r="K16" s="122">
        <v>-1.77979</v>
      </c>
      <c r="L16">
        <v>2</v>
      </c>
      <c r="N16" s="121">
        <v>0.18462999999999999</v>
      </c>
      <c r="O16" s="122">
        <v>1.9150799999999999</v>
      </c>
      <c r="P16">
        <v>1</v>
      </c>
      <c r="R16" s="121">
        <v>-0.65720000000000001</v>
      </c>
      <c r="S16" s="122">
        <v>-1.77979</v>
      </c>
      <c r="T16">
        <v>1</v>
      </c>
    </row>
    <row r="17" spans="1:20" ht="17" thickBot="1" x14ac:dyDescent="0.25">
      <c r="A17">
        <v>15</v>
      </c>
      <c r="B17" s="121">
        <v>-0.31941000000000003</v>
      </c>
      <c r="C17" s="122">
        <v>-1.02712</v>
      </c>
      <c r="D17" s="122">
        <v>-1.2529999999999999E-2</v>
      </c>
      <c r="F17" s="121">
        <v>0.10543</v>
      </c>
      <c r="G17" s="122">
        <v>0.90785000000000005</v>
      </c>
      <c r="H17">
        <v>4</v>
      </c>
      <c r="J17" s="121">
        <v>-0.72807999999999995</v>
      </c>
      <c r="K17" s="122">
        <v>-0.20580999999999999</v>
      </c>
      <c r="L17">
        <v>3</v>
      </c>
      <c r="N17" s="121">
        <v>-0.58321000000000001</v>
      </c>
      <c r="O17" s="122">
        <v>-0.61663999999999997</v>
      </c>
      <c r="P17">
        <v>1</v>
      </c>
      <c r="R17" s="121">
        <v>-0.73416000000000003</v>
      </c>
      <c r="S17" s="122">
        <v>-0.69667000000000001</v>
      </c>
      <c r="T17">
        <v>1</v>
      </c>
    </row>
    <row r="18" spans="1:20" ht="17" thickBot="1" x14ac:dyDescent="0.25">
      <c r="A18">
        <v>16</v>
      </c>
      <c r="B18" s="121">
        <v>8.5010000000000002E-2</v>
      </c>
      <c r="C18" s="122">
        <v>0.23738000000000001</v>
      </c>
      <c r="D18" s="122">
        <v>-0.11745</v>
      </c>
      <c r="F18" s="121">
        <v>-1.3274699999999999</v>
      </c>
      <c r="G18" s="122">
        <v>3.17665</v>
      </c>
      <c r="H18">
        <v>4</v>
      </c>
      <c r="J18" s="121">
        <v>-0.18765000000000001</v>
      </c>
      <c r="K18" s="122">
        <v>8.4320000000000006E-2</v>
      </c>
      <c r="L18">
        <v>3</v>
      </c>
      <c r="N18" s="121">
        <v>-0.38716</v>
      </c>
      <c r="O18" s="122">
        <v>0.59887999999999997</v>
      </c>
      <c r="P18">
        <v>1</v>
      </c>
      <c r="R18" s="121">
        <v>-0.72141</v>
      </c>
      <c r="S18" s="122">
        <v>-0.44853999999999999</v>
      </c>
      <c r="T18">
        <v>1</v>
      </c>
    </row>
    <row r="19" spans="1:20" ht="17" thickBot="1" x14ac:dyDescent="0.25">
      <c r="A19">
        <v>17</v>
      </c>
      <c r="B19" s="121">
        <v>-0.62160000000000004</v>
      </c>
      <c r="C19" s="122">
        <v>1.34358</v>
      </c>
      <c r="D19" s="122">
        <v>-0.11817</v>
      </c>
      <c r="F19" s="121">
        <v>-1.6193900000000001</v>
      </c>
      <c r="G19" s="122">
        <v>0.33143</v>
      </c>
      <c r="H19">
        <v>4</v>
      </c>
      <c r="J19" s="121">
        <v>-0.48241000000000001</v>
      </c>
      <c r="K19" s="122">
        <v>-0.19653999999999999</v>
      </c>
      <c r="L19">
        <v>3</v>
      </c>
      <c r="N19" s="121">
        <v>1.1899200000000001</v>
      </c>
      <c r="O19" s="122">
        <v>-0.74060000000000004</v>
      </c>
      <c r="P19">
        <v>1</v>
      </c>
      <c r="R19" s="121">
        <v>0.49027999999999999</v>
      </c>
      <c r="S19" s="122">
        <v>0.14288000000000001</v>
      </c>
      <c r="T19">
        <v>2</v>
      </c>
    </row>
    <row r="20" spans="1:20" ht="17" thickBot="1" x14ac:dyDescent="0.25">
      <c r="A20">
        <v>18</v>
      </c>
      <c r="B20" s="121">
        <v>0.51956000000000002</v>
      </c>
      <c r="C20" s="122">
        <v>-1.52752</v>
      </c>
      <c r="D20" s="122">
        <v>-1.45418</v>
      </c>
      <c r="F20" s="121">
        <v>-0.87204999999999999</v>
      </c>
      <c r="G20" s="122">
        <v>0.79193000000000002</v>
      </c>
      <c r="H20">
        <v>4</v>
      </c>
      <c r="J20" s="121">
        <v>8.5010000000000002E-2</v>
      </c>
      <c r="K20" s="122">
        <v>-0.11745</v>
      </c>
      <c r="L20">
        <v>3</v>
      </c>
      <c r="N20" s="121">
        <v>-1.3274699999999999</v>
      </c>
      <c r="O20" s="122">
        <v>3.17665</v>
      </c>
      <c r="P20">
        <v>1</v>
      </c>
      <c r="R20" s="121">
        <v>8.2070000000000004E-2</v>
      </c>
      <c r="S20" s="122">
        <v>0.92618999999999996</v>
      </c>
      <c r="T20">
        <v>2</v>
      </c>
    </row>
    <row r="21" spans="1:20" ht="17" thickBot="1" x14ac:dyDescent="0.25">
      <c r="A21">
        <v>19</v>
      </c>
      <c r="B21" s="121">
        <v>-9.3100000000000002E-2</v>
      </c>
      <c r="C21" s="122">
        <v>-1.05237</v>
      </c>
      <c r="D21" s="122">
        <v>0.66561000000000003</v>
      </c>
      <c r="F21" s="121">
        <v>8.2070000000000004E-2</v>
      </c>
      <c r="G21" s="122">
        <v>0.92618999999999996</v>
      </c>
      <c r="H21">
        <v>4</v>
      </c>
      <c r="J21" s="121">
        <v>8.0990000000000006E-2</v>
      </c>
      <c r="K21" s="122">
        <v>-0.71745000000000003</v>
      </c>
      <c r="L21">
        <v>3</v>
      </c>
      <c r="N21" s="121">
        <v>0.62150000000000005</v>
      </c>
      <c r="O21" s="122">
        <v>-0.33533000000000002</v>
      </c>
      <c r="P21">
        <v>1</v>
      </c>
      <c r="R21" s="121">
        <v>-0.68381000000000003</v>
      </c>
      <c r="S21" s="122">
        <v>-2.0379900000000002</v>
      </c>
      <c r="T21">
        <v>2</v>
      </c>
    </row>
    <row r="22" spans="1:20" ht="17" thickBot="1" x14ac:dyDescent="0.25">
      <c r="A22">
        <v>20</v>
      </c>
      <c r="B22" s="121">
        <v>1.1078399999999999</v>
      </c>
      <c r="C22" s="122">
        <v>-0.17927000000000001</v>
      </c>
      <c r="D22" s="122">
        <v>1.46343</v>
      </c>
      <c r="F22" s="121">
        <v>0.21637999999999999</v>
      </c>
      <c r="G22" s="122">
        <v>-1.1686799999999999</v>
      </c>
      <c r="H22">
        <v>5</v>
      </c>
      <c r="J22" s="121">
        <v>0.29959999999999998</v>
      </c>
      <c r="K22" s="122">
        <v>0.23191999999999999</v>
      </c>
      <c r="L22">
        <v>3</v>
      </c>
      <c r="N22" s="121">
        <v>-0.87204999999999999</v>
      </c>
      <c r="O22" s="122">
        <v>0.79193000000000002</v>
      </c>
      <c r="P22">
        <v>1</v>
      </c>
      <c r="R22" s="121">
        <v>-0.61372000000000004</v>
      </c>
      <c r="S22" s="122">
        <v>0.22550000000000001</v>
      </c>
      <c r="T22">
        <v>2</v>
      </c>
    </row>
    <row r="23" spans="1:20" ht="17" thickBot="1" x14ac:dyDescent="0.25">
      <c r="A23">
        <v>21</v>
      </c>
      <c r="B23" s="121">
        <v>-1.25047</v>
      </c>
      <c r="C23" s="122">
        <v>1.5158</v>
      </c>
      <c r="D23" s="122">
        <v>0.35787999999999998</v>
      </c>
      <c r="F23" s="121">
        <v>-0.63807000000000003</v>
      </c>
      <c r="G23" s="122">
        <v>-0.29929</v>
      </c>
      <c r="H23">
        <v>5</v>
      </c>
      <c r="J23" s="121">
        <v>0.18484</v>
      </c>
      <c r="K23" s="122">
        <v>-0.51002000000000003</v>
      </c>
      <c r="L23">
        <v>3</v>
      </c>
      <c r="N23" s="121">
        <v>0.29896</v>
      </c>
      <c r="O23" s="122">
        <v>0.27217999999999998</v>
      </c>
      <c r="P23">
        <v>1</v>
      </c>
      <c r="R23" s="121">
        <v>3.2759299999999998</v>
      </c>
      <c r="S23" s="122">
        <v>-0.77037999999999995</v>
      </c>
      <c r="T23">
        <v>2</v>
      </c>
    </row>
    <row r="24" spans="1:20" ht="17" thickBot="1" x14ac:dyDescent="0.25">
      <c r="A24">
        <v>22</v>
      </c>
      <c r="B24" s="121">
        <v>-0.1118</v>
      </c>
      <c r="C24" s="122">
        <v>0.79174</v>
      </c>
      <c r="D24" s="122">
        <v>-0.37752000000000002</v>
      </c>
      <c r="F24" s="121">
        <v>-0.32471</v>
      </c>
      <c r="G24" s="122">
        <v>-0.32917000000000002</v>
      </c>
      <c r="H24">
        <v>5</v>
      </c>
      <c r="J24" s="121">
        <v>-0.22467999999999999</v>
      </c>
      <c r="K24" s="122">
        <v>0.61638999999999999</v>
      </c>
      <c r="L24">
        <v>3</v>
      </c>
      <c r="N24" s="121">
        <v>-0.71672000000000002</v>
      </c>
      <c r="O24" s="122">
        <v>3.7100000000000002E-3</v>
      </c>
      <c r="P24">
        <v>1</v>
      </c>
      <c r="R24" s="121">
        <v>3.6922199999999998</v>
      </c>
      <c r="S24" s="122">
        <v>-9.178E-2</v>
      </c>
      <c r="T24">
        <v>2</v>
      </c>
    </row>
    <row r="25" spans="1:20" ht="17" thickBot="1" x14ac:dyDescent="0.25">
      <c r="A25">
        <v>23</v>
      </c>
      <c r="B25" s="121">
        <v>-0.42092000000000002</v>
      </c>
      <c r="C25" s="122">
        <v>-0.43292000000000003</v>
      </c>
      <c r="D25" s="122">
        <v>-0.12608</v>
      </c>
      <c r="F25" s="121">
        <v>-7.7600000000000002E-2</v>
      </c>
      <c r="G25" s="122">
        <v>-0.20363999999999999</v>
      </c>
      <c r="H25">
        <v>5</v>
      </c>
      <c r="J25" s="121">
        <v>-0.29091</v>
      </c>
      <c r="K25" s="122">
        <v>-5.2519999999999997E-2</v>
      </c>
      <c r="L25">
        <v>3</v>
      </c>
      <c r="N25" s="121">
        <v>-0.43667</v>
      </c>
      <c r="O25" s="122">
        <v>0.40439000000000003</v>
      </c>
      <c r="P25">
        <v>1</v>
      </c>
      <c r="R25" s="121">
        <v>-7.9299999999999995E-3</v>
      </c>
      <c r="S25" s="122">
        <v>-0.23477000000000001</v>
      </c>
      <c r="T25">
        <v>2</v>
      </c>
    </row>
    <row r="26" spans="1:20" ht="17" thickBot="1" x14ac:dyDescent="0.25">
      <c r="A26">
        <v>24</v>
      </c>
      <c r="B26" s="121">
        <v>-0.53359999999999996</v>
      </c>
      <c r="C26" s="122">
        <v>-0.57016999999999995</v>
      </c>
      <c r="D26" s="122">
        <v>9.2800000000000001E-3</v>
      </c>
      <c r="F26" s="121">
        <v>-0.19732</v>
      </c>
      <c r="G26" s="122">
        <v>-0.26863999999999999</v>
      </c>
      <c r="H26">
        <v>5</v>
      </c>
      <c r="J26" s="121">
        <v>-0.15179999999999999</v>
      </c>
      <c r="K26" s="122">
        <v>0.18886</v>
      </c>
      <c r="L26">
        <v>3</v>
      </c>
      <c r="N26" s="121">
        <v>-0.47685</v>
      </c>
      <c r="O26" s="122">
        <v>-0.29165999999999997</v>
      </c>
      <c r="P26">
        <v>1</v>
      </c>
      <c r="R26" s="121">
        <v>-0.31941000000000003</v>
      </c>
      <c r="S26" s="122">
        <v>-1.2529999999999999E-2</v>
      </c>
      <c r="T26">
        <v>3</v>
      </c>
    </row>
    <row r="27" spans="1:20" ht="17" thickBot="1" x14ac:dyDescent="0.25">
      <c r="A27">
        <v>25</v>
      </c>
      <c r="B27" s="121">
        <v>8.0990000000000006E-2</v>
      </c>
      <c r="C27" s="122">
        <v>-0.28217999999999999</v>
      </c>
      <c r="D27" s="122">
        <v>-0.71745000000000003</v>
      </c>
      <c r="F27" s="121">
        <v>-0.31941000000000003</v>
      </c>
      <c r="G27" s="122">
        <v>-1.2529999999999999E-2</v>
      </c>
      <c r="H27">
        <v>5</v>
      </c>
      <c r="J27" s="121">
        <v>-0.58321000000000001</v>
      </c>
      <c r="K27" s="122">
        <v>-0.61663999999999997</v>
      </c>
      <c r="L27">
        <v>3</v>
      </c>
      <c r="N27" s="121">
        <v>-0.81259999999999999</v>
      </c>
      <c r="O27" s="122">
        <v>0.1275</v>
      </c>
      <c r="P27">
        <v>1</v>
      </c>
      <c r="R27" s="121">
        <v>8.5010000000000002E-2</v>
      </c>
      <c r="S27" s="122">
        <v>-0.11745</v>
      </c>
      <c r="T27">
        <v>3</v>
      </c>
    </row>
    <row r="28" spans="1:20" ht="17" thickBot="1" x14ac:dyDescent="0.25">
      <c r="A28">
        <v>26</v>
      </c>
      <c r="B28" s="121">
        <v>1.2059800000000001</v>
      </c>
      <c r="C28" s="122">
        <v>0.90664999999999996</v>
      </c>
      <c r="D28" s="122">
        <v>-0.59241999999999995</v>
      </c>
      <c r="F28" s="121">
        <v>-9.3100000000000002E-2</v>
      </c>
      <c r="G28" s="122">
        <v>0.66561000000000003</v>
      </c>
      <c r="H28">
        <v>5</v>
      </c>
      <c r="J28" s="121">
        <v>-0.38716</v>
      </c>
      <c r="K28" s="122">
        <v>0.59887999999999997</v>
      </c>
      <c r="L28">
        <v>3</v>
      </c>
      <c r="N28" s="121">
        <v>-0.26500000000000001</v>
      </c>
      <c r="O28" s="122">
        <v>-2.3800000000000002E-3</v>
      </c>
      <c r="P28">
        <v>1</v>
      </c>
      <c r="R28" s="121">
        <v>0.51956000000000002</v>
      </c>
      <c r="S28" s="122">
        <v>-1.45418</v>
      </c>
      <c r="T28">
        <v>3</v>
      </c>
    </row>
    <row r="29" spans="1:20" ht="17" thickBot="1" x14ac:dyDescent="0.25">
      <c r="A29">
        <v>27</v>
      </c>
      <c r="B29" s="121">
        <v>-1.3732599999999999</v>
      </c>
      <c r="C29" s="122">
        <v>0.27600000000000002</v>
      </c>
      <c r="D29" s="122">
        <v>1.22631</v>
      </c>
      <c r="F29" s="121">
        <v>-0.42092000000000002</v>
      </c>
      <c r="G29" s="122">
        <v>-0.12608</v>
      </c>
      <c r="H29">
        <v>5</v>
      </c>
      <c r="J29" s="121">
        <v>0.62150000000000005</v>
      </c>
      <c r="K29" s="122">
        <v>-0.33533000000000002</v>
      </c>
      <c r="L29">
        <v>3</v>
      </c>
      <c r="N29" s="121">
        <v>-0.18765000000000001</v>
      </c>
      <c r="O29" s="122">
        <v>8.4320000000000006E-2</v>
      </c>
      <c r="P29">
        <v>2</v>
      </c>
      <c r="R29" s="121">
        <v>-1.25047</v>
      </c>
      <c r="S29" s="122">
        <v>0.35787999999999998</v>
      </c>
      <c r="T29">
        <v>3</v>
      </c>
    </row>
    <row r="30" spans="1:20" ht="17" thickBot="1" x14ac:dyDescent="0.25">
      <c r="A30">
        <v>28</v>
      </c>
      <c r="B30" s="121">
        <v>-0.35625000000000001</v>
      </c>
      <c r="C30" s="122">
        <v>-1.04349</v>
      </c>
      <c r="D30" s="122">
        <v>-0.43530000000000002</v>
      </c>
      <c r="F30" s="121">
        <v>-0.53359999999999996</v>
      </c>
      <c r="G30" s="122">
        <v>9.2800000000000001E-3</v>
      </c>
      <c r="H30">
        <v>5</v>
      </c>
      <c r="J30" s="121">
        <v>-0.38352000000000003</v>
      </c>
      <c r="K30" s="122">
        <v>-0.59475</v>
      </c>
      <c r="L30">
        <v>3</v>
      </c>
      <c r="N30" s="121">
        <v>-0.52644999999999997</v>
      </c>
      <c r="O30" s="122">
        <v>0.93010999999999999</v>
      </c>
      <c r="P30">
        <v>2</v>
      </c>
      <c r="R30" s="121">
        <v>-0.53359999999999996</v>
      </c>
      <c r="S30" s="122">
        <v>9.2800000000000001E-3</v>
      </c>
      <c r="T30">
        <v>3</v>
      </c>
    </row>
    <row r="31" spans="1:20" ht="17" thickBot="1" x14ac:dyDescent="0.25">
      <c r="A31">
        <v>29</v>
      </c>
      <c r="B31" s="121">
        <v>0.37712000000000001</v>
      </c>
      <c r="C31" s="122">
        <v>-0.94550999999999996</v>
      </c>
      <c r="D31" s="122">
        <v>-1.9005799999999999</v>
      </c>
      <c r="F31" s="121">
        <v>-0.35625000000000001</v>
      </c>
      <c r="G31" s="122">
        <v>-0.43530000000000002</v>
      </c>
      <c r="H31">
        <v>5</v>
      </c>
      <c r="J31" s="121">
        <v>0.29896</v>
      </c>
      <c r="K31" s="122">
        <v>0.27217999999999998</v>
      </c>
      <c r="L31">
        <v>3</v>
      </c>
      <c r="N31" s="121">
        <v>-0.63807000000000003</v>
      </c>
      <c r="O31" s="122">
        <v>-0.29929</v>
      </c>
      <c r="P31">
        <v>2</v>
      </c>
      <c r="R31" s="121">
        <v>-0.35625000000000001</v>
      </c>
      <c r="S31" s="122">
        <v>-0.43530000000000002</v>
      </c>
      <c r="T31">
        <v>3</v>
      </c>
    </row>
    <row r="32" spans="1:20" ht="17" thickBot="1" x14ac:dyDescent="0.25">
      <c r="A32">
        <v>30</v>
      </c>
      <c r="B32" s="121">
        <v>8.5680000000000006E-2</v>
      </c>
      <c r="C32" s="122">
        <v>-0.79276999999999997</v>
      </c>
      <c r="D32" s="122">
        <v>-0.34377999999999997</v>
      </c>
      <c r="F32" s="121">
        <v>8.5680000000000006E-2</v>
      </c>
      <c r="G32" s="122">
        <v>-0.34377999999999997</v>
      </c>
      <c r="H32">
        <v>5</v>
      </c>
      <c r="J32" s="121">
        <v>0.52302999999999999</v>
      </c>
      <c r="K32" s="122">
        <v>-0.26989999999999997</v>
      </c>
      <c r="L32">
        <v>3</v>
      </c>
      <c r="N32" s="121">
        <v>-0.19732</v>
      </c>
      <c r="O32" s="122">
        <v>-0.26863999999999999</v>
      </c>
      <c r="P32">
        <v>2</v>
      </c>
      <c r="R32" s="121">
        <v>1.8434999999999999</v>
      </c>
      <c r="S32" s="122">
        <v>3.0272700000000001</v>
      </c>
      <c r="T32">
        <v>3</v>
      </c>
    </row>
    <row r="33" spans="1:20" ht="17" thickBot="1" x14ac:dyDescent="0.25">
      <c r="A33">
        <v>31</v>
      </c>
      <c r="B33" s="121">
        <v>1.8434999999999999</v>
      </c>
      <c r="C33" s="122">
        <v>-0.18639</v>
      </c>
      <c r="D33" s="122">
        <v>3.0272700000000001</v>
      </c>
      <c r="F33" s="121">
        <v>0.29959999999999998</v>
      </c>
      <c r="G33" s="122">
        <v>0.23191999999999999</v>
      </c>
      <c r="H33">
        <v>5</v>
      </c>
      <c r="J33" s="121">
        <v>-0.47685</v>
      </c>
      <c r="K33" s="122">
        <v>-0.29165999999999997</v>
      </c>
      <c r="L33">
        <v>3</v>
      </c>
      <c r="N33" s="121">
        <v>0.29959999999999998</v>
      </c>
      <c r="O33" s="122">
        <v>0.23191999999999999</v>
      </c>
      <c r="P33">
        <v>2</v>
      </c>
      <c r="R33" s="121">
        <v>0.29959999999999998</v>
      </c>
      <c r="S33" s="122">
        <v>0.23191999999999999</v>
      </c>
      <c r="T33">
        <v>3</v>
      </c>
    </row>
    <row r="34" spans="1:20" ht="17" thickBot="1" x14ac:dyDescent="0.25">
      <c r="A34">
        <v>32</v>
      </c>
      <c r="B34" s="121">
        <v>1.0275000000000001</v>
      </c>
      <c r="C34" s="122">
        <v>-1.59995</v>
      </c>
      <c r="D34" s="122">
        <v>-1.3813</v>
      </c>
      <c r="F34" s="121">
        <v>-0.50553000000000003</v>
      </c>
      <c r="G34" s="122">
        <v>0.80686000000000002</v>
      </c>
      <c r="H34">
        <v>5</v>
      </c>
      <c r="J34" s="121">
        <v>8.5000000000000006E-2</v>
      </c>
      <c r="K34" s="122">
        <v>7.3969999999999994E-2</v>
      </c>
      <c r="L34">
        <v>3</v>
      </c>
      <c r="N34" s="121">
        <v>-0.57487999999999995</v>
      </c>
      <c r="O34" s="122">
        <v>0.39417000000000002</v>
      </c>
      <c r="P34">
        <v>2</v>
      </c>
      <c r="R34" s="121">
        <v>-0.50553000000000003</v>
      </c>
      <c r="S34" s="122">
        <v>0.80686000000000002</v>
      </c>
      <c r="T34">
        <v>3</v>
      </c>
    </row>
    <row r="35" spans="1:20" ht="17" thickBot="1" x14ac:dyDescent="0.25">
      <c r="A35">
        <v>33</v>
      </c>
      <c r="B35" s="121">
        <v>1.7626500000000001</v>
      </c>
      <c r="C35" s="122">
        <v>1.1401600000000001</v>
      </c>
      <c r="D35" s="122">
        <v>1.59907</v>
      </c>
      <c r="F35" s="121">
        <v>0.18484</v>
      </c>
      <c r="G35" s="122">
        <v>-0.51002000000000003</v>
      </c>
      <c r="H35">
        <v>5</v>
      </c>
      <c r="J35" s="121">
        <v>0.49027999999999999</v>
      </c>
      <c r="K35" s="122">
        <v>0.14288000000000001</v>
      </c>
      <c r="L35">
        <v>3</v>
      </c>
      <c r="N35" s="121">
        <v>-0.97679000000000005</v>
      </c>
      <c r="O35" s="122">
        <v>-0.18647</v>
      </c>
      <c r="P35">
        <v>2</v>
      </c>
      <c r="R35" s="121">
        <v>0.18484</v>
      </c>
      <c r="S35" s="122">
        <v>-0.51002000000000003</v>
      </c>
      <c r="T35">
        <v>3</v>
      </c>
    </row>
    <row r="36" spans="1:20" ht="17" thickBot="1" x14ac:dyDescent="0.25">
      <c r="A36">
        <v>34</v>
      </c>
      <c r="B36" s="121">
        <v>1.86693</v>
      </c>
      <c r="C36" s="122">
        <v>0.42342000000000002</v>
      </c>
      <c r="D36" s="122">
        <v>1.17706</v>
      </c>
      <c r="F36" s="121">
        <v>-0.97679000000000005</v>
      </c>
      <c r="G36" s="122">
        <v>-0.18647</v>
      </c>
      <c r="H36">
        <v>5</v>
      </c>
      <c r="J36" s="121">
        <v>-0.61372000000000004</v>
      </c>
      <c r="K36" s="122">
        <v>0.22550000000000001</v>
      </c>
      <c r="L36">
        <v>3</v>
      </c>
      <c r="N36" s="121">
        <v>-0.22467999999999999</v>
      </c>
      <c r="O36" s="122">
        <v>0.61638999999999999</v>
      </c>
      <c r="P36">
        <v>2</v>
      </c>
      <c r="R36" s="121">
        <v>-0.24612999999999999</v>
      </c>
      <c r="S36" s="122">
        <v>1.0790900000000001</v>
      </c>
      <c r="T36">
        <v>3</v>
      </c>
    </row>
    <row r="37" spans="1:20" ht="17" thickBot="1" x14ac:dyDescent="0.25">
      <c r="A37">
        <v>35</v>
      </c>
      <c r="B37" s="121">
        <v>0.29959999999999998</v>
      </c>
      <c r="C37" s="122">
        <v>-0.90820000000000001</v>
      </c>
      <c r="D37" s="122">
        <v>0.23191999999999999</v>
      </c>
      <c r="F37" s="121">
        <v>-0.82964000000000004</v>
      </c>
      <c r="G37" s="122">
        <v>-0.31729000000000002</v>
      </c>
      <c r="H37">
        <v>5</v>
      </c>
      <c r="J37" s="121">
        <v>-0.34299000000000002</v>
      </c>
      <c r="K37" s="122">
        <v>1.04169</v>
      </c>
      <c r="L37">
        <v>4</v>
      </c>
      <c r="N37" s="121">
        <v>-0.65720000000000001</v>
      </c>
      <c r="O37" s="122">
        <v>-1.77979</v>
      </c>
      <c r="P37">
        <v>2</v>
      </c>
      <c r="R37" s="121">
        <v>-0.82964000000000004</v>
      </c>
      <c r="S37" s="122">
        <v>-0.31729000000000002</v>
      </c>
      <c r="T37">
        <v>3</v>
      </c>
    </row>
    <row r="38" spans="1:20" ht="17" thickBot="1" x14ac:dyDescent="0.25">
      <c r="A38">
        <v>36</v>
      </c>
      <c r="B38" s="121">
        <v>-0.50553000000000003</v>
      </c>
      <c r="C38" s="122">
        <v>-1.3025899999999999</v>
      </c>
      <c r="D38" s="122">
        <v>0.80686000000000002</v>
      </c>
      <c r="F38" s="121">
        <v>-0.74819000000000002</v>
      </c>
      <c r="G38" s="122">
        <v>0.51173000000000002</v>
      </c>
      <c r="H38">
        <v>5</v>
      </c>
      <c r="J38" s="121">
        <v>-0.52644999999999997</v>
      </c>
      <c r="K38" s="122">
        <v>0.93010999999999999</v>
      </c>
      <c r="L38">
        <v>4</v>
      </c>
      <c r="N38" s="121">
        <v>-0.73416000000000003</v>
      </c>
      <c r="O38" s="122">
        <v>-0.69667000000000001</v>
      </c>
      <c r="P38">
        <v>2</v>
      </c>
      <c r="R38" s="121">
        <v>-0.74819000000000002</v>
      </c>
      <c r="S38" s="122">
        <v>0.51173000000000002</v>
      </c>
      <c r="T38">
        <v>3</v>
      </c>
    </row>
    <row r="39" spans="1:20" ht="17" thickBot="1" x14ac:dyDescent="0.25">
      <c r="A39">
        <v>37</v>
      </c>
      <c r="B39" s="121">
        <v>0.18484</v>
      </c>
      <c r="C39" s="122">
        <v>-0.78159999999999996</v>
      </c>
      <c r="D39" s="122">
        <v>-0.51002000000000003</v>
      </c>
      <c r="F39" s="121">
        <v>-0.15179999999999999</v>
      </c>
      <c r="G39" s="122">
        <v>0.18886</v>
      </c>
      <c r="H39">
        <v>5</v>
      </c>
      <c r="J39" s="121">
        <v>-0.91500000000000004</v>
      </c>
      <c r="K39" s="122">
        <v>1.756</v>
      </c>
      <c r="L39">
        <v>4</v>
      </c>
      <c r="N39" s="121">
        <v>-0.72141</v>
      </c>
      <c r="O39" s="122">
        <v>-0.44853999999999999</v>
      </c>
      <c r="P39">
        <v>2</v>
      </c>
      <c r="R39" s="121">
        <v>-0.29091</v>
      </c>
      <c r="S39" s="122">
        <v>-5.2519999999999997E-2</v>
      </c>
      <c r="T39">
        <v>3</v>
      </c>
    </row>
    <row r="40" spans="1:20" ht="17" thickBot="1" x14ac:dyDescent="0.25">
      <c r="A40">
        <v>38</v>
      </c>
      <c r="B40" s="121">
        <v>-0.24612999999999999</v>
      </c>
      <c r="C40" s="122">
        <v>0.26457000000000003</v>
      </c>
      <c r="D40" s="122">
        <v>1.0790900000000001</v>
      </c>
      <c r="F40" s="121">
        <v>-0.60836999999999997</v>
      </c>
      <c r="G40" s="122">
        <v>-0.17305999999999999</v>
      </c>
      <c r="H40">
        <v>5</v>
      </c>
      <c r="J40" s="121">
        <v>-0.40698000000000001</v>
      </c>
      <c r="K40" s="122">
        <v>0.25769999999999998</v>
      </c>
      <c r="L40">
        <v>4</v>
      </c>
      <c r="N40" s="121">
        <v>0.49027999999999999</v>
      </c>
      <c r="O40" s="122">
        <v>0.14288000000000001</v>
      </c>
      <c r="P40">
        <v>3</v>
      </c>
      <c r="R40" s="121">
        <v>2.62927</v>
      </c>
      <c r="S40" s="122">
        <v>0.48625000000000002</v>
      </c>
      <c r="T40">
        <v>4</v>
      </c>
    </row>
    <row r="41" spans="1:20" ht="17" thickBot="1" x14ac:dyDescent="0.25">
      <c r="A41">
        <v>39</v>
      </c>
      <c r="B41" s="121">
        <v>-0.57487999999999995</v>
      </c>
      <c r="C41" s="122">
        <v>0.22953000000000001</v>
      </c>
      <c r="D41" s="122">
        <v>0.39417000000000002</v>
      </c>
      <c r="F41" s="121">
        <v>0.29896</v>
      </c>
      <c r="G41" s="122">
        <v>0.27217999999999998</v>
      </c>
      <c r="H41">
        <v>5</v>
      </c>
      <c r="J41" s="121">
        <v>-0.1118</v>
      </c>
      <c r="K41" s="122">
        <v>-0.37752000000000002</v>
      </c>
      <c r="L41">
        <v>4</v>
      </c>
      <c r="N41" s="121">
        <v>-0.68381000000000003</v>
      </c>
      <c r="O41" s="122">
        <v>-2.0379900000000002</v>
      </c>
      <c r="P41">
        <v>3</v>
      </c>
      <c r="R41" s="121">
        <v>1.5066900000000001</v>
      </c>
      <c r="S41" s="122">
        <v>0.17194999999999999</v>
      </c>
      <c r="T41">
        <v>4</v>
      </c>
    </row>
    <row r="42" spans="1:20" ht="17" thickBot="1" x14ac:dyDescent="0.25">
      <c r="A42">
        <v>40</v>
      </c>
      <c r="B42" s="121">
        <v>-0.97679000000000005</v>
      </c>
      <c r="C42" s="122">
        <v>-0.56103000000000003</v>
      </c>
      <c r="D42" s="122">
        <v>-0.18647</v>
      </c>
      <c r="F42" s="121">
        <v>-0.71672000000000002</v>
      </c>
      <c r="G42" s="122">
        <v>3.7100000000000002E-3</v>
      </c>
      <c r="H42">
        <v>5</v>
      </c>
      <c r="J42" s="121">
        <v>-1.3732599999999999</v>
      </c>
      <c r="K42" s="122">
        <v>1.22631</v>
      </c>
      <c r="L42">
        <v>4</v>
      </c>
      <c r="N42" s="121">
        <v>3.2759299999999998</v>
      </c>
      <c r="O42" s="122">
        <v>-0.77037999999999995</v>
      </c>
      <c r="P42">
        <v>3</v>
      </c>
      <c r="R42" s="121">
        <v>-6.8690000000000001E-2</v>
      </c>
      <c r="S42" s="122">
        <v>-1.99675</v>
      </c>
      <c r="T42">
        <v>4</v>
      </c>
    </row>
    <row r="43" spans="1:20" ht="17" thickBot="1" x14ac:dyDescent="0.25">
      <c r="A43">
        <v>41</v>
      </c>
      <c r="B43" s="121">
        <v>-0.82964000000000004</v>
      </c>
      <c r="C43" s="122">
        <v>-0.52276</v>
      </c>
      <c r="D43" s="122">
        <v>-0.31729000000000002</v>
      </c>
      <c r="F43" s="121">
        <v>-0.43667</v>
      </c>
      <c r="G43" s="122">
        <v>0.40439000000000003</v>
      </c>
      <c r="H43">
        <v>5</v>
      </c>
      <c r="J43" s="121">
        <v>-0.24612999999999999</v>
      </c>
      <c r="K43" s="122">
        <v>1.0790900000000001</v>
      </c>
      <c r="L43">
        <v>4</v>
      </c>
      <c r="N43" s="121">
        <v>3.6922199999999998</v>
      </c>
      <c r="O43" s="122">
        <v>-9.178E-2</v>
      </c>
      <c r="P43">
        <v>3</v>
      </c>
      <c r="R43" s="121">
        <v>-0.91500000000000004</v>
      </c>
      <c r="S43" s="122">
        <v>1.756</v>
      </c>
      <c r="T43">
        <v>4</v>
      </c>
    </row>
    <row r="44" spans="1:20" ht="17" thickBot="1" x14ac:dyDescent="0.25">
      <c r="A44">
        <v>42</v>
      </c>
      <c r="B44" s="121">
        <v>-0.22467999999999999</v>
      </c>
      <c r="C44" s="122">
        <v>0.25988</v>
      </c>
      <c r="D44" s="122">
        <v>0.61638999999999999</v>
      </c>
      <c r="F44" s="121">
        <v>-0.81259999999999999</v>
      </c>
      <c r="G44" s="122">
        <v>0.1275</v>
      </c>
      <c r="H44">
        <v>5</v>
      </c>
      <c r="J44" s="121">
        <v>-0.57487999999999995</v>
      </c>
      <c r="K44" s="122">
        <v>0.39417000000000002</v>
      </c>
      <c r="L44">
        <v>4</v>
      </c>
      <c r="N44" s="121">
        <v>-7.9299999999999995E-3</v>
      </c>
      <c r="O44" s="122">
        <v>-0.23477000000000001</v>
      </c>
      <c r="P44">
        <v>3</v>
      </c>
      <c r="R44" s="121">
        <v>-9.3100000000000002E-2</v>
      </c>
      <c r="S44" s="122">
        <v>0.66561000000000003</v>
      </c>
      <c r="T44">
        <v>4</v>
      </c>
    </row>
    <row r="45" spans="1:20" ht="17" thickBot="1" x14ac:dyDescent="0.25">
      <c r="A45">
        <v>43</v>
      </c>
      <c r="B45" s="121">
        <v>0.10543</v>
      </c>
      <c r="C45" s="122">
        <v>1.9740000000000001E-2</v>
      </c>
      <c r="D45" s="122">
        <v>0.90785000000000005</v>
      </c>
      <c r="F45" s="121">
        <v>-0.26500000000000001</v>
      </c>
      <c r="G45" s="122">
        <v>-2.3800000000000002E-3</v>
      </c>
      <c r="H45">
        <v>5</v>
      </c>
      <c r="J45" s="121">
        <v>0.10543</v>
      </c>
      <c r="K45" s="122">
        <v>0.90785000000000005</v>
      </c>
      <c r="L45">
        <v>4</v>
      </c>
      <c r="N45" s="121">
        <v>8.5010000000000002E-2</v>
      </c>
      <c r="O45" s="122">
        <v>-0.11745</v>
      </c>
      <c r="P45">
        <v>4</v>
      </c>
      <c r="R45" s="121">
        <v>1.1078399999999999</v>
      </c>
      <c r="S45" s="122">
        <v>1.46343</v>
      </c>
      <c r="T45">
        <v>4</v>
      </c>
    </row>
    <row r="46" spans="1:20" ht="17" thickBot="1" x14ac:dyDescent="0.25">
      <c r="A46">
        <v>44</v>
      </c>
      <c r="B46" s="121">
        <v>-0.74819000000000002</v>
      </c>
      <c r="C46" s="122">
        <v>-1.21024</v>
      </c>
      <c r="D46" s="122">
        <v>0.51173000000000002</v>
      </c>
      <c r="F46" s="121">
        <v>-0.21204999999999999</v>
      </c>
      <c r="G46" s="122">
        <v>-0.21223</v>
      </c>
      <c r="H46">
        <v>5</v>
      </c>
      <c r="J46" s="121">
        <v>0.18462999999999999</v>
      </c>
      <c r="K46" s="122">
        <v>1.9150799999999999</v>
      </c>
      <c r="L46">
        <v>4</v>
      </c>
      <c r="N46" s="121">
        <v>0.51956000000000002</v>
      </c>
      <c r="O46" s="122">
        <v>-1.45418</v>
      </c>
      <c r="P46">
        <v>4</v>
      </c>
      <c r="R46" s="121">
        <v>-0.1118</v>
      </c>
      <c r="S46" s="122">
        <v>-0.37752000000000002</v>
      </c>
      <c r="T46">
        <v>4</v>
      </c>
    </row>
    <row r="47" spans="1:20" ht="17" thickBot="1" x14ac:dyDescent="0.25">
      <c r="A47">
        <v>45</v>
      </c>
      <c r="B47" s="121">
        <v>-0.65720000000000001</v>
      </c>
      <c r="C47" s="122">
        <v>-0.52473999999999998</v>
      </c>
      <c r="D47" s="122">
        <v>-1.77979</v>
      </c>
      <c r="F47" s="121">
        <v>-0.63319000000000003</v>
      </c>
      <c r="G47" s="122">
        <v>-8.3119999999999999E-2</v>
      </c>
      <c r="H47">
        <v>5</v>
      </c>
      <c r="J47" s="121">
        <v>-1.3274699999999999</v>
      </c>
      <c r="K47" s="122">
        <v>3.17665</v>
      </c>
      <c r="L47">
        <v>4</v>
      </c>
      <c r="N47" s="121">
        <v>-9.3100000000000002E-2</v>
      </c>
      <c r="O47" s="122">
        <v>0.66561000000000003</v>
      </c>
      <c r="P47">
        <v>4</v>
      </c>
      <c r="R47" s="121">
        <v>8.0990000000000006E-2</v>
      </c>
      <c r="S47" s="122">
        <v>-0.71745000000000003</v>
      </c>
      <c r="T47">
        <v>4</v>
      </c>
    </row>
    <row r="48" spans="1:20" ht="17" thickBot="1" x14ac:dyDescent="0.25">
      <c r="A48">
        <v>46</v>
      </c>
      <c r="B48" s="121">
        <v>-0.73416000000000003</v>
      </c>
      <c r="C48" s="122">
        <v>0.90073999999999999</v>
      </c>
      <c r="D48" s="122">
        <v>-0.69667000000000001</v>
      </c>
      <c r="F48" s="121">
        <v>-7.9299999999999995E-3</v>
      </c>
      <c r="G48" s="122">
        <v>-0.23477000000000001</v>
      </c>
      <c r="H48">
        <v>5</v>
      </c>
      <c r="J48" s="121">
        <v>-0.87204999999999999</v>
      </c>
      <c r="K48" s="122">
        <v>0.79193000000000002</v>
      </c>
      <c r="L48">
        <v>4</v>
      </c>
      <c r="N48" s="121">
        <v>1.1078399999999999</v>
      </c>
      <c r="O48" s="122">
        <v>1.46343</v>
      </c>
      <c r="P48">
        <v>4</v>
      </c>
      <c r="R48" s="121">
        <v>-1.3732599999999999</v>
      </c>
      <c r="S48" s="122">
        <v>1.22631</v>
      </c>
      <c r="T48">
        <v>4</v>
      </c>
    </row>
    <row r="49" spans="1:20" ht="17" thickBot="1" x14ac:dyDescent="0.25">
      <c r="A49">
        <v>47</v>
      </c>
      <c r="B49" s="121">
        <v>-0.29091</v>
      </c>
      <c r="C49" s="122">
        <v>0.33456999999999998</v>
      </c>
      <c r="D49" s="122">
        <v>-5.2519999999999997E-2</v>
      </c>
      <c r="F49" s="121">
        <v>-0.72807999999999995</v>
      </c>
      <c r="G49" s="122">
        <v>-0.20580999999999999</v>
      </c>
      <c r="H49">
        <v>6</v>
      </c>
      <c r="J49" s="121">
        <v>-0.19905</v>
      </c>
      <c r="K49" s="122">
        <v>0.70469000000000004</v>
      </c>
      <c r="L49">
        <v>4</v>
      </c>
      <c r="N49" s="121">
        <v>-1.25047</v>
      </c>
      <c r="O49" s="122">
        <v>0.35787999999999998</v>
      </c>
      <c r="P49">
        <v>4</v>
      </c>
      <c r="R49" s="121">
        <v>1.7626500000000001</v>
      </c>
      <c r="S49" s="122">
        <v>1.59907</v>
      </c>
      <c r="T49">
        <v>4</v>
      </c>
    </row>
    <row r="50" spans="1:20" ht="17" thickBot="1" x14ac:dyDescent="0.25">
      <c r="A50">
        <v>48</v>
      </c>
      <c r="B50" s="121">
        <v>-0.72141</v>
      </c>
      <c r="C50" s="122">
        <v>0.96967999999999999</v>
      </c>
      <c r="D50" s="122">
        <v>-0.44853999999999999</v>
      </c>
      <c r="F50" s="121">
        <v>-0.18765000000000001</v>
      </c>
      <c r="G50" s="122">
        <v>8.4320000000000006E-2</v>
      </c>
      <c r="H50">
        <v>6</v>
      </c>
      <c r="J50" s="121">
        <v>8.2070000000000004E-2</v>
      </c>
      <c r="K50" s="122">
        <v>0.92618999999999996</v>
      </c>
      <c r="L50">
        <v>4</v>
      </c>
      <c r="N50" s="121">
        <v>-0.35625000000000001</v>
      </c>
      <c r="O50" s="122">
        <v>-0.43530000000000002</v>
      </c>
      <c r="P50">
        <v>4</v>
      </c>
      <c r="R50" s="121">
        <v>-0.15179999999999999</v>
      </c>
      <c r="S50" s="122">
        <v>0.18886</v>
      </c>
      <c r="T50">
        <v>4</v>
      </c>
    </row>
    <row r="51" spans="1:20" ht="17" thickBot="1" x14ac:dyDescent="0.25">
      <c r="A51">
        <v>49</v>
      </c>
      <c r="B51" s="121">
        <v>-0.80281000000000002</v>
      </c>
      <c r="C51" s="122">
        <v>2.2498200000000002</v>
      </c>
      <c r="D51" s="122">
        <v>-1.17577</v>
      </c>
      <c r="F51" s="121">
        <v>-0.52644999999999997</v>
      </c>
      <c r="G51" s="122">
        <v>0.93010999999999999</v>
      </c>
      <c r="H51">
        <v>6</v>
      </c>
      <c r="J51" s="121">
        <v>0.21637999999999999</v>
      </c>
      <c r="K51" s="122">
        <v>-1.1686799999999999</v>
      </c>
      <c r="L51">
        <v>5</v>
      </c>
      <c r="N51" s="121">
        <v>1.8434999999999999</v>
      </c>
      <c r="O51" s="122">
        <v>3.0272700000000001</v>
      </c>
      <c r="P51">
        <v>4</v>
      </c>
      <c r="R51" s="121">
        <v>0.18462999999999999</v>
      </c>
      <c r="S51" s="122">
        <v>1.9150799999999999</v>
      </c>
      <c r="T51">
        <v>4</v>
      </c>
    </row>
    <row r="52" spans="1:20" ht="17" thickBot="1" x14ac:dyDescent="0.25">
      <c r="A52">
        <v>50</v>
      </c>
      <c r="B52" s="121">
        <v>-0.77056999999999998</v>
      </c>
      <c r="C52" s="122">
        <v>2.6364800000000002</v>
      </c>
      <c r="D52" s="122">
        <v>-2.5803400000000001</v>
      </c>
      <c r="F52" s="121">
        <v>-0.48241000000000001</v>
      </c>
      <c r="G52" s="122">
        <v>-0.19653999999999999</v>
      </c>
      <c r="H52">
        <v>6</v>
      </c>
      <c r="J52" s="121">
        <v>-0.63807000000000003</v>
      </c>
      <c r="K52" s="122">
        <v>-0.29929</v>
      </c>
      <c r="L52">
        <v>5</v>
      </c>
      <c r="N52" s="121">
        <v>-0.50553000000000003</v>
      </c>
      <c r="O52" s="122">
        <v>0.80686000000000002</v>
      </c>
      <c r="P52">
        <v>4</v>
      </c>
      <c r="R52" s="121">
        <v>1.1899200000000001</v>
      </c>
      <c r="S52" s="122">
        <v>-0.74060000000000004</v>
      </c>
      <c r="T52">
        <v>4</v>
      </c>
    </row>
    <row r="53" spans="1:20" ht="17" thickBot="1" x14ac:dyDescent="0.25">
      <c r="A53">
        <v>51</v>
      </c>
      <c r="B53" s="121">
        <v>-0.95720000000000005</v>
      </c>
      <c r="C53" s="122">
        <v>0.96804999999999997</v>
      </c>
      <c r="D53" s="122">
        <v>0.26867000000000002</v>
      </c>
      <c r="F53" s="121">
        <v>-0.40698000000000001</v>
      </c>
      <c r="G53" s="122">
        <v>0.25769999999999998</v>
      </c>
      <c r="H53">
        <v>6</v>
      </c>
      <c r="J53" s="121">
        <v>-0.32471</v>
      </c>
      <c r="K53" s="122">
        <v>-0.32917000000000002</v>
      </c>
      <c r="L53">
        <v>5</v>
      </c>
      <c r="N53" s="121">
        <v>0.18484</v>
      </c>
      <c r="O53" s="122">
        <v>-0.51002000000000003</v>
      </c>
      <c r="P53">
        <v>4</v>
      </c>
      <c r="R53" s="121">
        <v>0.62150000000000005</v>
      </c>
      <c r="S53" s="122">
        <v>-0.33533000000000002</v>
      </c>
      <c r="T53">
        <v>4</v>
      </c>
    </row>
    <row r="54" spans="1:20" ht="17" thickBot="1" x14ac:dyDescent="0.25">
      <c r="A54">
        <v>52</v>
      </c>
      <c r="B54" s="121">
        <v>-0.15179999999999999</v>
      </c>
      <c r="C54" s="122">
        <v>-0.57774999999999999</v>
      </c>
      <c r="D54" s="122">
        <v>0.18886</v>
      </c>
      <c r="F54" s="121">
        <v>8.5010000000000002E-2</v>
      </c>
      <c r="G54" s="122">
        <v>-0.11745</v>
      </c>
      <c r="H54">
        <v>6</v>
      </c>
      <c r="J54" s="121">
        <v>-7.7600000000000002E-2</v>
      </c>
      <c r="K54" s="122">
        <v>-0.20363999999999999</v>
      </c>
      <c r="L54">
        <v>5</v>
      </c>
      <c r="N54" s="121">
        <v>-0.24612999999999999</v>
      </c>
      <c r="O54" s="122">
        <v>1.0790900000000001</v>
      </c>
      <c r="P54">
        <v>4</v>
      </c>
      <c r="R54" s="121">
        <v>-0.87204999999999999</v>
      </c>
      <c r="S54" s="122">
        <v>0.79193000000000002</v>
      </c>
      <c r="T54">
        <v>4</v>
      </c>
    </row>
    <row r="55" spans="1:20" ht="17" thickBot="1" x14ac:dyDescent="0.25">
      <c r="A55">
        <v>53</v>
      </c>
      <c r="B55" s="121">
        <v>0.18462999999999999</v>
      </c>
      <c r="C55" s="122">
        <v>0.43248999999999999</v>
      </c>
      <c r="D55" s="122">
        <v>1.9150799999999999</v>
      </c>
      <c r="F55" s="121">
        <v>-0.62160000000000004</v>
      </c>
      <c r="G55" s="122">
        <v>-0.11817</v>
      </c>
      <c r="H55">
        <v>6</v>
      </c>
      <c r="J55" s="121">
        <v>-0.19732</v>
      </c>
      <c r="K55" s="122">
        <v>-0.26863999999999999</v>
      </c>
      <c r="L55">
        <v>5</v>
      </c>
      <c r="N55" s="121">
        <v>-0.82964000000000004</v>
      </c>
      <c r="O55" s="122">
        <v>-0.31729000000000002</v>
      </c>
      <c r="P55">
        <v>4</v>
      </c>
      <c r="R55" s="121">
        <v>-0.60836999999999997</v>
      </c>
      <c r="S55" s="122">
        <v>-0.17305999999999999</v>
      </c>
      <c r="T55">
        <v>4</v>
      </c>
    </row>
    <row r="56" spans="1:20" ht="17" thickBot="1" x14ac:dyDescent="0.25">
      <c r="A56">
        <v>54</v>
      </c>
      <c r="B56" s="121">
        <v>-0.70040999999999998</v>
      </c>
      <c r="C56" s="122">
        <v>0.55755999999999994</v>
      </c>
      <c r="D56" s="122">
        <v>-1.3028900000000001</v>
      </c>
      <c r="F56" s="121">
        <v>-1.25047</v>
      </c>
      <c r="G56" s="122">
        <v>0.35787999999999998</v>
      </c>
      <c r="H56">
        <v>6</v>
      </c>
      <c r="J56" s="121">
        <v>-0.31941000000000003</v>
      </c>
      <c r="K56" s="122">
        <v>-1.2529999999999999E-2</v>
      </c>
      <c r="L56">
        <v>5</v>
      </c>
      <c r="N56" s="121">
        <v>0.10543</v>
      </c>
      <c r="O56" s="122">
        <v>0.90785000000000005</v>
      </c>
      <c r="P56">
        <v>4</v>
      </c>
      <c r="R56" s="121">
        <v>0.29896</v>
      </c>
      <c r="S56" s="122">
        <v>0.27217999999999998</v>
      </c>
      <c r="T56">
        <v>4</v>
      </c>
    </row>
    <row r="57" spans="1:20" ht="17" thickBot="1" x14ac:dyDescent="0.25">
      <c r="A57">
        <v>55</v>
      </c>
      <c r="B57" s="121">
        <v>-0.58321000000000001</v>
      </c>
      <c r="C57" s="122">
        <v>-0.11819</v>
      </c>
      <c r="D57" s="122">
        <v>-0.61663999999999997</v>
      </c>
      <c r="F57" s="121">
        <v>8.0990000000000006E-2</v>
      </c>
      <c r="G57" s="122">
        <v>-0.71745000000000003</v>
      </c>
      <c r="H57">
        <v>6</v>
      </c>
      <c r="J57" s="121">
        <v>-9.3100000000000002E-2</v>
      </c>
      <c r="K57" s="122">
        <v>0.66561000000000003</v>
      </c>
      <c r="L57">
        <v>5</v>
      </c>
      <c r="N57" s="121">
        <v>-0.74819000000000002</v>
      </c>
      <c r="O57" s="122">
        <v>0.51173000000000002</v>
      </c>
      <c r="P57">
        <v>4</v>
      </c>
      <c r="R57" s="121">
        <v>-0.47685</v>
      </c>
      <c r="S57" s="122">
        <v>-0.29165999999999997</v>
      </c>
      <c r="T57">
        <v>4</v>
      </c>
    </row>
    <row r="58" spans="1:20" ht="17" thickBot="1" x14ac:dyDescent="0.25">
      <c r="A58">
        <v>56</v>
      </c>
      <c r="B58" s="121">
        <v>-0.38716</v>
      </c>
      <c r="C58" s="122">
        <v>-0.53820999999999997</v>
      </c>
      <c r="D58" s="122">
        <v>0.59887999999999997</v>
      </c>
      <c r="F58" s="121">
        <v>-0.24612999999999999</v>
      </c>
      <c r="G58" s="122">
        <v>1.0790900000000001</v>
      </c>
      <c r="H58">
        <v>6</v>
      </c>
      <c r="J58" s="121">
        <v>-0.42092000000000002</v>
      </c>
      <c r="K58" s="122">
        <v>-0.12608</v>
      </c>
      <c r="L58">
        <v>5</v>
      </c>
      <c r="N58" s="121">
        <v>-0.29091</v>
      </c>
      <c r="O58" s="122">
        <v>-5.2519999999999997E-2</v>
      </c>
      <c r="P58">
        <v>4</v>
      </c>
      <c r="R58" s="121">
        <v>-0.26500000000000001</v>
      </c>
      <c r="S58" s="122">
        <v>-2.3800000000000002E-3</v>
      </c>
      <c r="T58">
        <v>4</v>
      </c>
    </row>
    <row r="59" spans="1:20" ht="17" thickBot="1" x14ac:dyDescent="0.25">
      <c r="A59">
        <v>57</v>
      </c>
      <c r="B59" s="121">
        <v>1.1899200000000001</v>
      </c>
      <c r="C59" s="122">
        <v>1.1878</v>
      </c>
      <c r="D59" s="122">
        <v>-0.74060000000000004</v>
      </c>
      <c r="F59" s="121">
        <v>-0.57487999999999995</v>
      </c>
      <c r="G59" s="122">
        <v>0.39417000000000002</v>
      </c>
      <c r="H59">
        <v>6</v>
      </c>
      <c r="J59" s="121">
        <v>-0.53359999999999996</v>
      </c>
      <c r="K59" s="122">
        <v>9.2800000000000001E-3</v>
      </c>
      <c r="L59">
        <v>5</v>
      </c>
      <c r="N59" s="121">
        <v>-0.60836999999999997</v>
      </c>
      <c r="O59" s="122">
        <v>-0.17305999999999999</v>
      </c>
      <c r="P59">
        <v>4</v>
      </c>
      <c r="R59" s="121">
        <v>0.21637999999999999</v>
      </c>
      <c r="S59" s="122">
        <v>-1.1686799999999999</v>
      </c>
      <c r="T59">
        <v>5</v>
      </c>
    </row>
    <row r="60" spans="1:20" ht="17" thickBot="1" x14ac:dyDescent="0.25">
      <c r="A60">
        <v>58</v>
      </c>
      <c r="B60" s="121">
        <v>-1.3274699999999999</v>
      </c>
      <c r="C60" s="122">
        <v>1.0182800000000001</v>
      </c>
      <c r="D60" s="122">
        <v>3.17665</v>
      </c>
      <c r="F60" s="121">
        <v>-0.22467999999999999</v>
      </c>
      <c r="G60" s="122">
        <v>0.61638999999999999</v>
      </c>
      <c r="H60">
        <v>6</v>
      </c>
      <c r="J60" s="121">
        <v>-0.35625000000000001</v>
      </c>
      <c r="K60" s="122">
        <v>-0.43530000000000002</v>
      </c>
      <c r="L60">
        <v>5</v>
      </c>
      <c r="N60" s="121">
        <v>8.5000000000000006E-2</v>
      </c>
      <c r="O60" s="122">
        <v>7.3969999999999994E-2</v>
      </c>
      <c r="P60">
        <v>4</v>
      </c>
      <c r="R60" s="121">
        <v>-0.32471</v>
      </c>
      <c r="S60" s="122">
        <v>-0.32917000000000002</v>
      </c>
      <c r="T60">
        <v>5</v>
      </c>
    </row>
    <row r="61" spans="1:20" ht="17" thickBot="1" x14ac:dyDescent="0.25">
      <c r="A61">
        <v>59</v>
      </c>
      <c r="B61" s="121">
        <v>0.62150000000000005</v>
      </c>
      <c r="C61" s="122">
        <v>-0.25989000000000001</v>
      </c>
      <c r="D61" s="122">
        <v>-0.33533000000000002</v>
      </c>
      <c r="F61" s="121">
        <v>-0.73416000000000003</v>
      </c>
      <c r="G61" s="122">
        <v>-0.69667000000000001</v>
      </c>
      <c r="H61">
        <v>6</v>
      </c>
      <c r="J61" s="121">
        <v>8.5680000000000006E-2</v>
      </c>
      <c r="K61" s="122">
        <v>-0.34377999999999997</v>
      </c>
      <c r="L61">
        <v>5</v>
      </c>
      <c r="N61" s="121">
        <v>-0.21204999999999999</v>
      </c>
      <c r="O61" s="122">
        <v>-0.21223</v>
      </c>
      <c r="P61">
        <v>4</v>
      </c>
      <c r="R61" s="121">
        <v>-0.48241000000000001</v>
      </c>
      <c r="S61" s="122">
        <v>-0.19653999999999999</v>
      </c>
      <c r="T61">
        <v>5</v>
      </c>
    </row>
    <row r="62" spans="1:20" ht="17" thickBot="1" x14ac:dyDescent="0.25">
      <c r="A62">
        <v>60</v>
      </c>
      <c r="B62" s="121">
        <v>-1.6193900000000001</v>
      </c>
      <c r="C62" s="122">
        <v>2.97987</v>
      </c>
      <c r="D62" s="122">
        <v>0.33143</v>
      </c>
      <c r="F62" s="121">
        <v>-0.29091</v>
      </c>
      <c r="G62" s="122">
        <v>-5.2519999999999997E-2</v>
      </c>
      <c r="H62">
        <v>6</v>
      </c>
      <c r="J62" s="121">
        <v>-0.50553000000000003</v>
      </c>
      <c r="K62" s="122">
        <v>0.80686000000000002</v>
      </c>
      <c r="L62">
        <v>5</v>
      </c>
      <c r="N62" s="121">
        <v>-0.63319000000000003</v>
      </c>
      <c r="O62" s="122">
        <v>-8.3119999999999999E-2</v>
      </c>
      <c r="P62">
        <v>4</v>
      </c>
      <c r="R62" s="121">
        <v>-7.7600000000000002E-2</v>
      </c>
      <c r="S62" s="122">
        <v>-0.20363999999999999</v>
      </c>
      <c r="T62">
        <v>5</v>
      </c>
    </row>
    <row r="63" spans="1:20" ht="17" thickBot="1" x14ac:dyDescent="0.25">
      <c r="A63">
        <v>61</v>
      </c>
      <c r="B63" s="121">
        <v>-0.87204999999999999</v>
      </c>
      <c r="C63" s="122">
        <v>0.64585999999999999</v>
      </c>
      <c r="D63" s="122">
        <v>0.79193000000000002</v>
      </c>
      <c r="F63" s="121">
        <v>-0.72141</v>
      </c>
      <c r="G63" s="122">
        <v>-0.44853999999999999</v>
      </c>
      <c r="H63">
        <v>6</v>
      </c>
      <c r="J63" s="121">
        <v>-0.97679000000000005</v>
      </c>
      <c r="K63" s="122">
        <v>-0.18647</v>
      </c>
      <c r="L63">
        <v>5</v>
      </c>
      <c r="N63" s="121">
        <v>8.2070000000000004E-2</v>
      </c>
      <c r="O63" s="122">
        <v>0.92618999999999996</v>
      </c>
      <c r="P63">
        <v>4</v>
      </c>
      <c r="R63" s="121">
        <v>-0.72807999999999995</v>
      </c>
      <c r="S63" s="122">
        <v>-0.20580999999999999</v>
      </c>
      <c r="T63">
        <v>6</v>
      </c>
    </row>
    <row r="64" spans="1:20" ht="17" thickBot="1" x14ac:dyDescent="0.25">
      <c r="A64">
        <v>62</v>
      </c>
      <c r="B64" s="121">
        <v>-0.38352000000000003</v>
      </c>
      <c r="C64" s="122">
        <v>-0.11763999999999999</v>
      </c>
      <c r="D64" s="122">
        <v>-0.59475</v>
      </c>
      <c r="F64" s="121">
        <v>-0.95720000000000005</v>
      </c>
      <c r="G64" s="122">
        <v>0.26867000000000002</v>
      </c>
      <c r="H64">
        <v>6</v>
      </c>
      <c r="J64" s="121">
        <v>-0.82964000000000004</v>
      </c>
      <c r="K64" s="122">
        <v>-0.31729000000000002</v>
      </c>
      <c r="L64">
        <v>5</v>
      </c>
      <c r="N64" s="121">
        <v>-0.72807999999999995</v>
      </c>
      <c r="O64" s="122">
        <v>-0.20580999999999999</v>
      </c>
      <c r="P64">
        <v>5</v>
      </c>
      <c r="R64" s="121">
        <v>-0.34299000000000002</v>
      </c>
      <c r="S64" s="122">
        <v>1.04169</v>
      </c>
      <c r="T64">
        <v>6</v>
      </c>
    </row>
    <row r="65" spans="1:20" ht="17" thickBot="1" x14ac:dyDescent="0.25">
      <c r="A65">
        <v>63</v>
      </c>
      <c r="B65" s="121">
        <v>-0.60836999999999997</v>
      </c>
      <c r="C65" s="122">
        <v>-1.16276</v>
      </c>
      <c r="D65" s="122">
        <v>-0.17305999999999999</v>
      </c>
      <c r="F65" s="121">
        <v>0.18462999999999999</v>
      </c>
      <c r="G65" s="122">
        <v>1.9150799999999999</v>
      </c>
      <c r="H65">
        <v>6</v>
      </c>
      <c r="J65" s="121">
        <v>-0.74819000000000002</v>
      </c>
      <c r="K65" s="122">
        <v>0.51173000000000002</v>
      </c>
      <c r="L65">
        <v>5</v>
      </c>
      <c r="N65" s="121">
        <v>-0.34299000000000002</v>
      </c>
      <c r="O65" s="122">
        <v>1.04169</v>
      </c>
      <c r="P65">
        <v>5</v>
      </c>
      <c r="R65" s="121">
        <v>-0.40698000000000001</v>
      </c>
      <c r="S65" s="122">
        <v>0.25769999999999998</v>
      </c>
      <c r="T65">
        <v>6</v>
      </c>
    </row>
    <row r="66" spans="1:20" ht="17" thickBot="1" x14ac:dyDescent="0.25">
      <c r="A66">
        <v>64</v>
      </c>
      <c r="B66" s="121">
        <v>0.29896</v>
      </c>
      <c r="C66" s="122">
        <v>-0.70138</v>
      </c>
      <c r="D66" s="122">
        <v>0.27217999999999998</v>
      </c>
      <c r="F66" s="121">
        <v>-0.70040999999999998</v>
      </c>
      <c r="G66" s="122">
        <v>-1.3028900000000001</v>
      </c>
      <c r="H66">
        <v>6</v>
      </c>
      <c r="J66" s="121">
        <v>-0.60836999999999997</v>
      </c>
      <c r="K66" s="122">
        <v>-0.17305999999999999</v>
      </c>
      <c r="L66">
        <v>5</v>
      </c>
      <c r="N66" s="121">
        <v>0.21637999999999999</v>
      </c>
      <c r="O66" s="122">
        <v>-1.1686799999999999</v>
      </c>
      <c r="P66">
        <v>5</v>
      </c>
      <c r="R66" s="121">
        <v>-0.62160000000000004</v>
      </c>
      <c r="S66" s="122">
        <v>-0.11817</v>
      </c>
      <c r="T66">
        <v>6</v>
      </c>
    </row>
    <row r="67" spans="1:20" ht="17" thickBot="1" x14ac:dyDescent="0.25">
      <c r="A67">
        <v>65</v>
      </c>
      <c r="B67" s="121">
        <v>-0.71672000000000002</v>
      </c>
      <c r="C67" s="122">
        <v>-0.42536000000000002</v>
      </c>
      <c r="D67" s="122">
        <v>3.7100000000000002E-3</v>
      </c>
      <c r="F67" s="121">
        <v>-0.58321000000000001</v>
      </c>
      <c r="G67" s="122">
        <v>-0.61663999999999997</v>
      </c>
      <c r="H67">
        <v>6</v>
      </c>
      <c r="J67" s="121">
        <v>-0.71672000000000002</v>
      </c>
      <c r="K67" s="122">
        <v>3.7100000000000002E-3</v>
      </c>
      <c r="L67">
        <v>5</v>
      </c>
      <c r="N67" s="121">
        <v>-0.40698000000000001</v>
      </c>
      <c r="O67" s="122">
        <v>0.25769999999999998</v>
      </c>
      <c r="P67">
        <v>5</v>
      </c>
      <c r="R67" s="121">
        <v>-0.42092000000000002</v>
      </c>
      <c r="S67" s="122">
        <v>-0.12608</v>
      </c>
      <c r="T67">
        <v>6</v>
      </c>
    </row>
    <row r="68" spans="1:20" ht="17" thickBot="1" x14ac:dyDescent="0.25">
      <c r="A68">
        <v>66</v>
      </c>
      <c r="B68" s="121">
        <v>1.2176</v>
      </c>
      <c r="C68" s="122">
        <v>-0.31564999999999999</v>
      </c>
      <c r="D68" s="122">
        <v>1.11757</v>
      </c>
      <c r="F68" s="121">
        <v>-0.38716</v>
      </c>
      <c r="G68" s="122">
        <v>0.59887999999999997</v>
      </c>
      <c r="H68">
        <v>6</v>
      </c>
      <c r="J68" s="121">
        <v>-0.43667</v>
      </c>
      <c r="K68" s="122">
        <v>0.40439000000000003</v>
      </c>
      <c r="L68">
        <v>5</v>
      </c>
      <c r="N68" s="121">
        <v>-0.31941000000000003</v>
      </c>
      <c r="O68" s="122">
        <v>-1.2529999999999999E-2</v>
      </c>
      <c r="P68">
        <v>5</v>
      </c>
      <c r="R68" s="121">
        <v>1.2059800000000001</v>
      </c>
      <c r="S68" s="122">
        <v>-0.59241999999999995</v>
      </c>
      <c r="T68">
        <v>6</v>
      </c>
    </row>
    <row r="69" spans="1:20" ht="17" thickBot="1" x14ac:dyDescent="0.25">
      <c r="A69">
        <v>67</v>
      </c>
      <c r="B69" s="121">
        <v>0.52302999999999999</v>
      </c>
      <c r="C69" s="122">
        <v>-0.1583</v>
      </c>
      <c r="D69" s="122">
        <v>-0.26989999999999997</v>
      </c>
      <c r="F69" s="121">
        <v>0.62150000000000005</v>
      </c>
      <c r="G69" s="122">
        <v>-0.33533000000000002</v>
      </c>
      <c r="H69">
        <v>6</v>
      </c>
      <c r="J69" s="121">
        <v>-0.81259999999999999</v>
      </c>
      <c r="K69" s="122">
        <v>0.1275</v>
      </c>
      <c r="L69">
        <v>5</v>
      </c>
      <c r="N69" s="121">
        <v>-0.62160000000000004</v>
      </c>
      <c r="O69" s="122">
        <v>-0.11817</v>
      </c>
      <c r="P69">
        <v>5</v>
      </c>
      <c r="R69" s="121">
        <v>0.37712000000000001</v>
      </c>
      <c r="S69" s="122">
        <v>-1.9005799999999999</v>
      </c>
      <c r="T69">
        <v>6</v>
      </c>
    </row>
    <row r="70" spans="1:20" ht="17" thickBot="1" x14ac:dyDescent="0.25">
      <c r="A70">
        <v>68</v>
      </c>
      <c r="B70" s="121">
        <v>-0.43667</v>
      </c>
      <c r="C70" s="122">
        <v>-0.93822000000000005</v>
      </c>
      <c r="D70" s="122">
        <v>0.40439000000000003</v>
      </c>
      <c r="F70" s="121">
        <v>-0.38352000000000003</v>
      </c>
      <c r="G70" s="122">
        <v>-0.59475</v>
      </c>
      <c r="H70">
        <v>6</v>
      </c>
      <c r="J70" s="121">
        <v>-0.26500000000000001</v>
      </c>
      <c r="K70" s="122">
        <v>-2.3800000000000002E-3</v>
      </c>
      <c r="L70">
        <v>5</v>
      </c>
      <c r="N70" s="121">
        <v>-0.42092000000000002</v>
      </c>
      <c r="O70" s="122">
        <v>-0.12608</v>
      </c>
      <c r="P70">
        <v>5</v>
      </c>
      <c r="R70" s="121">
        <v>8.5680000000000006E-2</v>
      </c>
      <c r="S70" s="122">
        <v>-0.34377999999999997</v>
      </c>
      <c r="T70">
        <v>6</v>
      </c>
    </row>
    <row r="71" spans="1:20" ht="17" thickBot="1" x14ac:dyDescent="0.25">
      <c r="A71">
        <v>69</v>
      </c>
      <c r="B71" s="121">
        <v>-0.47685</v>
      </c>
      <c r="C71" s="122">
        <v>0.30458000000000002</v>
      </c>
      <c r="D71" s="122">
        <v>-0.29165999999999997</v>
      </c>
      <c r="F71" s="121">
        <v>0.52302999999999999</v>
      </c>
      <c r="G71" s="122">
        <v>-0.26989999999999997</v>
      </c>
      <c r="H71">
        <v>6</v>
      </c>
      <c r="J71" s="121">
        <v>-0.21204999999999999</v>
      </c>
      <c r="K71" s="122">
        <v>-0.21223</v>
      </c>
      <c r="L71">
        <v>5</v>
      </c>
      <c r="N71" s="121">
        <v>-0.53359999999999996</v>
      </c>
      <c r="O71" s="122">
        <v>9.2800000000000001E-3</v>
      </c>
      <c r="P71">
        <v>5</v>
      </c>
      <c r="R71" s="121">
        <v>1.0275000000000001</v>
      </c>
      <c r="S71" s="122">
        <v>-1.3813</v>
      </c>
      <c r="T71">
        <v>6</v>
      </c>
    </row>
    <row r="72" spans="1:20" ht="17" thickBot="1" x14ac:dyDescent="0.25">
      <c r="A72">
        <v>70</v>
      </c>
      <c r="B72" s="121">
        <v>-0.81259999999999999</v>
      </c>
      <c r="C72" s="122">
        <v>-0.55593999999999999</v>
      </c>
      <c r="D72" s="122">
        <v>0.1275</v>
      </c>
      <c r="F72" s="121">
        <v>-0.47685</v>
      </c>
      <c r="G72" s="122">
        <v>-0.29165999999999997</v>
      </c>
      <c r="H72">
        <v>6</v>
      </c>
      <c r="J72" s="121">
        <v>-0.63319000000000003</v>
      </c>
      <c r="K72" s="122">
        <v>-8.3119999999999999E-2</v>
      </c>
      <c r="L72">
        <v>5</v>
      </c>
      <c r="N72" s="121">
        <v>1.2059800000000001</v>
      </c>
      <c r="O72" s="122">
        <v>-0.59241999999999995</v>
      </c>
      <c r="P72">
        <v>5</v>
      </c>
      <c r="R72" s="121">
        <v>1.86693</v>
      </c>
      <c r="S72" s="122">
        <v>1.17706</v>
      </c>
      <c r="T72">
        <v>6</v>
      </c>
    </row>
    <row r="73" spans="1:20" ht="17" thickBot="1" x14ac:dyDescent="0.25">
      <c r="A73">
        <v>71</v>
      </c>
      <c r="B73" s="121">
        <v>-0.26500000000000001</v>
      </c>
      <c r="C73" s="122">
        <v>-1.5057499999999999</v>
      </c>
      <c r="D73" s="122">
        <v>-2.3800000000000002E-3</v>
      </c>
      <c r="F73" s="121">
        <v>8.5000000000000006E-2</v>
      </c>
      <c r="G73" s="122">
        <v>7.3969999999999994E-2</v>
      </c>
      <c r="H73">
        <v>6</v>
      </c>
      <c r="J73" s="121">
        <v>-7.9299999999999995E-3</v>
      </c>
      <c r="K73" s="122">
        <v>-0.23477000000000001</v>
      </c>
      <c r="L73">
        <v>5</v>
      </c>
      <c r="N73" s="121">
        <v>0.37712000000000001</v>
      </c>
      <c r="O73" s="122">
        <v>-1.9005799999999999</v>
      </c>
      <c r="P73">
        <v>5</v>
      </c>
      <c r="R73" s="121">
        <v>-0.80281000000000002</v>
      </c>
      <c r="S73" s="122">
        <v>-1.17577</v>
      </c>
      <c r="T73">
        <v>6</v>
      </c>
    </row>
    <row r="74" spans="1:20" ht="17" thickBot="1" x14ac:dyDescent="0.25">
      <c r="A74">
        <v>72</v>
      </c>
      <c r="B74" s="121">
        <v>8.5000000000000006E-2</v>
      </c>
      <c r="C74" s="122">
        <v>0.30169000000000001</v>
      </c>
      <c r="D74" s="122">
        <v>7.3969999999999994E-2</v>
      </c>
      <c r="F74" s="121">
        <v>-0.19905</v>
      </c>
      <c r="G74" s="122">
        <v>0.70469000000000004</v>
      </c>
      <c r="H74">
        <v>6</v>
      </c>
      <c r="J74" s="121">
        <v>2.62927</v>
      </c>
      <c r="K74" s="122">
        <v>0.48625000000000002</v>
      </c>
      <c r="L74">
        <v>6</v>
      </c>
      <c r="N74" s="121">
        <v>8.5680000000000006E-2</v>
      </c>
      <c r="O74" s="122">
        <v>-0.34377999999999997</v>
      </c>
      <c r="P74">
        <v>5</v>
      </c>
      <c r="R74" s="121">
        <v>-0.77056999999999998</v>
      </c>
      <c r="S74" s="122">
        <v>-2.5803400000000001</v>
      </c>
      <c r="T74">
        <v>6</v>
      </c>
    </row>
    <row r="75" spans="1:20" ht="17" thickBot="1" x14ac:dyDescent="0.25">
      <c r="A75">
        <v>73</v>
      </c>
      <c r="B75" s="121">
        <v>-0.21204999999999999</v>
      </c>
      <c r="C75" s="122">
        <v>-1.0889800000000001</v>
      </c>
      <c r="D75" s="122">
        <v>-0.21223</v>
      </c>
      <c r="F75" s="121">
        <v>0.49027999999999999</v>
      </c>
      <c r="G75" s="122">
        <v>0.14288000000000001</v>
      </c>
      <c r="H75">
        <v>6</v>
      </c>
      <c r="J75" s="121">
        <v>1.5066900000000001</v>
      </c>
      <c r="K75" s="122">
        <v>0.17194999999999999</v>
      </c>
      <c r="L75">
        <v>6</v>
      </c>
      <c r="N75" s="121">
        <v>1.0275000000000001</v>
      </c>
      <c r="O75" s="122">
        <v>-1.3813</v>
      </c>
      <c r="P75">
        <v>5</v>
      </c>
      <c r="R75" s="121">
        <v>-0.95720000000000005</v>
      </c>
      <c r="S75" s="122">
        <v>0.26867000000000002</v>
      </c>
      <c r="T75">
        <v>6</v>
      </c>
    </row>
    <row r="76" spans="1:20" ht="17" thickBot="1" x14ac:dyDescent="0.25">
      <c r="A76">
        <v>74</v>
      </c>
      <c r="B76" s="121">
        <v>2.0269499999999998</v>
      </c>
      <c r="C76" s="122">
        <v>1.2725900000000001</v>
      </c>
      <c r="D76" s="122">
        <v>-2.1721499999999998</v>
      </c>
      <c r="F76" s="121">
        <v>-0.61372000000000004</v>
      </c>
      <c r="G76" s="122">
        <v>0.22550000000000001</v>
      </c>
      <c r="H76">
        <v>6</v>
      </c>
      <c r="J76" s="121">
        <v>1.1078399999999999</v>
      </c>
      <c r="K76" s="122">
        <v>1.46343</v>
      </c>
      <c r="L76">
        <v>6</v>
      </c>
      <c r="N76" s="121">
        <v>-0.80281000000000002</v>
      </c>
      <c r="O76" s="122">
        <v>-1.17577</v>
      </c>
      <c r="P76">
        <v>5</v>
      </c>
      <c r="R76" s="121">
        <v>-0.70040999999999998</v>
      </c>
      <c r="S76" s="122">
        <v>-1.3028900000000001</v>
      </c>
      <c r="T76">
        <v>6</v>
      </c>
    </row>
    <row r="77" spans="1:20" ht="17" thickBot="1" x14ac:dyDescent="0.25">
      <c r="A77">
        <v>75</v>
      </c>
      <c r="B77" s="121">
        <v>-0.19905</v>
      </c>
      <c r="C77" s="122">
        <v>0.38142999999999999</v>
      </c>
      <c r="D77" s="122">
        <v>0.70469000000000004</v>
      </c>
      <c r="F77" s="121">
        <v>2.62927</v>
      </c>
      <c r="G77" s="122">
        <v>0.48625000000000002</v>
      </c>
      <c r="H77">
        <v>7</v>
      </c>
      <c r="J77" s="121">
        <v>1.8434999999999999</v>
      </c>
      <c r="K77" s="122">
        <v>3.0272700000000001</v>
      </c>
      <c r="L77">
        <v>6</v>
      </c>
      <c r="N77" s="121">
        <v>-0.77056999999999998</v>
      </c>
      <c r="O77" s="122">
        <v>-2.5803400000000001</v>
      </c>
      <c r="P77">
        <v>5</v>
      </c>
      <c r="R77" s="121">
        <v>-0.58321000000000001</v>
      </c>
      <c r="S77" s="122">
        <v>-0.61663999999999997</v>
      </c>
      <c r="T77">
        <v>6</v>
      </c>
    </row>
    <row r="78" spans="1:20" ht="17" thickBot="1" x14ac:dyDescent="0.25">
      <c r="A78">
        <v>76</v>
      </c>
      <c r="B78" s="121">
        <v>-0.63319000000000003</v>
      </c>
      <c r="C78" s="122">
        <v>-0.49365999999999999</v>
      </c>
      <c r="D78" s="122">
        <v>-8.3119999999999999E-2</v>
      </c>
      <c r="F78" s="121">
        <v>1.5066900000000001</v>
      </c>
      <c r="G78" s="122">
        <v>0.17194999999999999</v>
      </c>
      <c r="H78">
        <v>7</v>
      </c>
      <c r="J78" s="121">
        <v>1.86693</v>
      </c>
      <c r="K78" s="122">
        <v>1.17706</v>
      </c>
      <c r="L78">
        <v>6</v>
      </c>
      <c r="N78" s="121">
        <v>-0.95720000000000005</v>
      </c>
      <c r="O78" s="122">
        <v>0.26867000000000002</v>
      </c>
      <c r="P78">
        <v>5</v>
      </c>
      <c r="R78" s="121">
        <v>-0.38716</v>
      </c>
      <c r="S78" s="122">
        <v>0.59887999999999997</v>
      </c>
      <c r="T78">
        <v>6</v>
      </c>
    </row>
    <row r="79" spans="1:20" ht="17" thickBot="1" x14ac:dyDescent="0.25">
      <c r="A79">
        <v>77</v>
      </c>
      <c r="B79" s="121">
        <v>0.49027999999999999</v>
      </c>
      <c r="C79" s="122">
        <v>-0.10061</v>
      </c>
      <c r="D79" s="122">
        <v>0.14288000000000001</v>
      </c>
      <c r="F79" s="121">
        <v>1.1078399999999999</v>
      </c>
      <c r="G79" s="122">
        <v>1.46343</v>
      </c>
      <c r="H79">
        <v>7</v>
      </c>
      <c r="J79" s="121">
        <v>1.2176</v>
      </c>
      <c r="K79" s="122">
        <v>1.11757</v>
      </c>
      <c r="L79">
        <v>6</v>
      </c>
      <c r="N79" s="121">
        <v>-0.70040999999999998</v>
      </c>
      <c r="O79" s="122">
        <v>-1.3028900000000001</v>
      </c>
      <c r="P79">
        <v>5</v>
      </c>
      <c r="R79" s="121">
        <v>-1.3274699999999999</v>
      </c>
      <c r="S79" s="122">
        <v>3.17665</v>
      </c>
      <c r="T79">
        <v>6</v>
      </c>
    </row>
    <row r="80" spans="1:20" ht="17" thickBot="1" x14ac:dyDescent="0.25">
      <c r="A80">
        <v>78</v>
      </c>
      <c r="B80" s="121">
        <v>2.1144500000000002</v>
      </c>
      <c r="C80" s="122">
        <v>1.8608100000000001</v>
      </c>
      <c r="D80" s="122">
        <v>-0.14968999999999999</v>
      </c>
      <c r="F80" s="121">
        <v>1.8434999999999999</v>
      </c>
      <c r="G80" s="122">
        <v>3.0272700000000001</v>
      </c>
      <c r="H80">
        <v>7</v>
      </c>
      <c r="J80" s="121">
        <v>3.2759299999999998</v>
      </c>
      <c r="K80" s="122">
        <v>-0.77037999999999995</v>
      </c>
      <c r="L80">
        <v>6</v>
      </c>
      <c r="N80" s="121">
        <v>-1.6193900000000001</v>
      </c>
      <c r="O80" s="122">
        <v>0.33143</v>
      </c>
      <c r="P80">
        <v>5</v>
      </c>
      <c r="R80" s="121">
        <v>-1.6193900000000001</v>
      </c>
      <c r="S80" s="122">
        <v>0.33143</v>
      </c>
      <c r="T80">
        <v>6</v>
      </c>
    </row>
    <row r="81" spans="1:20" ht="17" thickBot="1" x14ac:dyDescent="0.25">
      <c r="A81">
        <v>79</v>
      </c>
      <c r="B81" s="121">
        <v>8.2070000000000004E-2</v>
      </c>
      <c r="C81" s="122">
        <v>-0.13017000000000001</v>
      </c>
      <c r="D81" s="122">
        <v>0.92618999999999996</v>
      </c>
      <c r="F81" s="121">
        <v>1.7626500000000001</v>
      </c>
      <c r="G81" s="122">
        <v>1.59907</v>
      </c>
      <c r="H81">
        <v>7</v>
      </c>
      <c r="J81" s="121">
        <v>1.2059800000000001</v>
      </c>
      <c r="K81" s="122">
        <v>-0.59241999999999995</v>
      </c>
      <c r="L81">
        <v>7</v>
      </c>
      <c r="N81" s="121">
        <v>-0.38352000000000003</v>
      </c>
      <c r="O81" s="122">
        <v>-0.59475</v>
      </c>
      <c r="P81">
        <v>5</v>
      </c>
      <c r="R81" s="121">
        <v>-0.38352000000000003</v>
      </c>
      <c r="S81" s="122">
        <v>-0.59475</v>
      </c>
      <c r="T81">
        <v>6</v>
      </c>
    </row>
    <row r="82" spans="1:20" ht="17" thickBot="1" x14ac:dyDescent="0.25">
      <c r="A82">
        <v>80</v>
      </c>
      <c r="B82" s="121">
        <v>-0.68381000000000003</v>
      </c>
      <c r="C82" s="122">
        <v>2.1900599999999999</v>
      </c>
      <c r="D82" s="122">
        <v>-2.0379900000000002</v>
      </c>
      <c r="F82" s="121">
        <v>1.86693</v>
      </c>
      <c r="G82" s="122">
        <v>1.17706</v>
      </c>
      <c r="H82">
        <v>7</v>
      </c>
      <c r="J82" s="121">
        <v>1.7626500000000001</v>
      </c>
      <c r="K82" s="122">
        <v>1.59907</v>
      </c>
      <c r="L82">
        <v>7</v>
      </c>
      <c r="N82" s="121">
        <v>1.2176</v>
      </c>
      <c r="O82" s="122">
        <v>1.11757</v>
      </c>
      <c r="P82">
        <v>5</v>
      </c>
      <c r="R82" s="121">
        <v>-0.71672000000000002</v>
      </c>
      <c r="S82" s="122">
        <v>3.7100000000000002E-3</v>
      </c>
      <c r="T82">
        <v>6</v>
      </c>
    </row>
    <row r="83" spans="1:20" ht="17" thickBot="1" x14ac:dyDescent="0.25">
      <c r="A83">
        <v>81</v>
      </c>
      <c r="B83" s="121">
        <v>-0.61372000000000004</v>
      </c>
      <c r="C83" s="122">
        <v>-0.23504</v>
      </c>
      <c r="D83" s="122">
        <v>0.22550000000000001</v>
      </c>
      <c r="F83" s="121">
        <v>1.1899200000000001</v>
      </c>
      <c r="G83" s="122">
        <v>-0.74060000000000004</v>
      </c>
      <c r="H83">
        <v>7</v>
      </c>
      <c r="J83" s="121">
        <v>1.1899200000000001</v>
      </c>
      <c r="K83" s="122">
        <v>-0.74060000000000004</v>
      </c>
      <c r="L83">
        <v>7</v>
      </c>
      <c r="N83" s="121">
        <v>0.52302999999999999</v>
      </c>
      <c r="O83" s="122">
        <v>-0.26989999999999997</v>
      </c>
      <c r="P83">
        <v>5</v>
      </c>
      <c r="R83" s="121">
        <v>1.2176</v>
      </c>
      <c r="S83" s="122">
        <v>1.11757</v>
      </c>
      <c r="T83">
        <v>6</v>
      </c>
    </row>
    <row r="84" spans="1:20" ht="17" thickBot="1" x14ac:dyDescent="0.25">
      <c r="A84">
        <v>82</v>
      </c>
      <c r="B84" s="121">
        <v>3.2759299999999998</v>
      </c>
      <c r="C84" s="122">
        <v>-2.5520000000000001E-2</v>
      </c>
      <c r="D84" s="122">
        <v>-0.77037999999999995</v>
      </c>
      <c r="F84" s="121">
        <v>1.2176</v>
      </c>
      <c r="G84" s="122">
        <v>1.11757</v>
      </c>
      <c r="H84">
        <v>7</v>
      </c>
      <c r="J84" s="121">
        <v>2.0269499999999998</v>
      </c>
      <c r="K84" s="122">
        <v>-2.1721499999999998</v>
      </c>
      <c r="L84">
        <v>7</v>
      </c>
      <c r="N84" s="121">
        <v>-0.32471</v>
      </c>
      <c r="O84" s="122">
        <v>-0.32917000000000002</v>
      </c>
      <c r="P84">
        <v>6</v>
      </c>
      <c r="R84" s="121">
        <v>0.52302999999999999</v>
      </c>
      <c r="S84" s="122">
        <v>-0.26989999999999997</v>
      </c>
      <c r="T84">
        <v>6</v>
      </c>
    </row>
    <row r="85" spans="1:20" ht="17" thickBot="1" x14ac:dyDescent="0.25">
      <c r="A85">
        <v>83</v>
      </c>
      <c r="B85" s="121">
        <v>3.6922199999999998</v>
      </c>
      <c r="C85" s="122">
        <v>2.21922</v>
      </c>
      <c r="D85" s="122">
        <v>-9.178E-2</v>
      </c>
      <c r="F85" s="121">
        <v>3.2759299999999998</v>
      </c>
      <c r="G85" s="122">
        <v>-0.77037999999999995</v>
      </c>
      <c r="H85">
        <v>7</v>
      </c>
      <c r="J85" s="121">
        <v>2.1144500000000002</v>
      </c>
      <c r="K85" s="122">
        <v>-0.14968999999999999</v>
      </c>
      <c r="L85">
        <v>7</v>
      </c>
      <c r="N85" s="121">
        <v>-0.48241000000000001</v>
      </c>
      <c r="O85" s="122">
        <v>-0.19653999999999999</v>
      </c>
      <c r="P85">
        <v>6</v>
      </c>
      <c r="R85" s="121">
        <v>-0.43667</v>
      </c>
      <c r="S85" s="122">
        <v>0.40439000000000003</v>
      </c>
      <c r="T85">
        <v>6</v>
      </c>
    </row>
    <row r="86" spans="1:20" ht="17" thickBot="1" x14ac:dyDescent="0.25">
      <c r="A86">
        <v>84</v>
      </c>
      <c r="B86" s="121">
        <v>-7.9299999999999995E-3</v>
      </c>
      <c r="C86" s="122">
        <v>-0.91793000000000002</v>
      </c>
      <c r="D86" s="122">
        <v>-0.23477000000000001</v>
      </c>
      <c r="F86" s="121">
        <v>3.6922199999999998</v>
      </c>
      <c r="G86" s="122">
        <v>-9.178E-2</v>
      </c>
      <c r="H86">
        <v>7</v>
      </c>
      <c r="J86" s="121">
        <v>3.6922199999999998</v>
      </c>
      <c r="K86" s="122">
        <v>-9.178E-2</v>
      </c>
      <c r="L86">
        <v>7</v>
      </c>
      <c r="N86" s="121">
        <v>-7.7600000000000002E-2</v>
      </c>
      <c r="O86" s="122">
        <v>-0.20363999999999999</v>
      </c>
      <c r="P86">
        <v>6</v>
      </c>
      <c r="R86" s="121">
        <v>-0.81259999999999999</v>
      </c>
      <c r="S86" s="122">
        <v>0.1275</v>
      </c>
      <c r="T86">
        <v>6</v>
      </c>
    </row>
    <row r="87" spans="1:20" ht="17" thickBot="1" x14ac:dyDescent="0.25">
      <c r="B87" s="121"/>
      <c r="C87" s="122"/>
      <c r="D87" s="122"/>
      <c r="F87" s="121"/>
      <c r="G87" s="122"/>
      <c r="J87" s="121"/>
      <c r="K87" s="122"/>
      <c r="N87" s="121"/>
      <c r="O87" s="122"/>
      <c r="R87" s="121"/>
      <c r="S87" s="122"/>
    </row>
  </sheetData>
  <phoneticPr fontId="6" type="noConversion"/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692E-9648-7749-885A-6923C9C3996A}">
  <dimension ref="A1:R86"/>
  <sheetViews>
    <sheetView zoomScale="87" workbookViewId="0">
      <selection activeCell="R16" sqref="R16"/>
    </sheetView>
  </sheetViews>
  <sheetFormatPr baseColWidth="10" defaultRowHeight="16" x14ac:dyDescent="0.2"/>
  <cols>
    <col min="8" max="9" width="12.6640625" customWidth="1"/>
    <col min="13" max="14" width="11.5" customWidth="1"/>
    <col min="18" max="18" width="13.5" customWidth="1"/>
  </cols>
  <sheetData>
    <row r="1" spans="1:18" x14ac:dyDescent="0.2">
      <c r="A1" t="s">
        <v>277</v>
      </c>
      <c r="B1" t="s">
        <v>278</v>
      </c>
      <c r="C1" t="s">
        <v>279</v>
      </c>
      <c r="F1" t="s">
        <v>277</v>
      </c>
      <c r="G1" t="s">
        <v>278</v>
      </c>
      <c r="H1" s="117" t="s">
        <v>280</v>
      </c>
      <c r="I1" s="118"/>
      <c r="K1" t="s">
        <v>277</v>
      </c>
      <c r="L1" t="s">
        <v>278</v>
      </c>
      <c r="M1" s="117" t="s">
        <v>281</v>
      </c>
      <c r="N1" s="118"/>
      <c r="P1" t="s">
        <v>277</v>
      </c>
      <c r="Q1" t="s">
        <v>278</v>
      </c>
      <c r="R1" s="117" t="s">
        <v>282</v>
      </c>
    </row>
    <row r="2" spans="1:18" x14ac:dyDescent="0.2">
      <c r="A2">
        <v>0.59101856154681465</v>
      </c>
      <c r="B2">
        <v>0.39333207290448929</v>
      </c>
      <c r="C2">
        <v>1</v>
      </c>
      <c r="F2">
        <v>0.18812931634746949</v>
      </c>
      <c r="G2">
        <v>0.196020707740516</v>
      </c>
      <c r="H2">
        <v>1</v>
      </c>
      <c r="K2">
        <v>1.063281470980695</v>
      </c>
      <c r="L2">
        <v>-1.273440722411957</v>
      </c>
      <c r="M2">
        <v>0</v>
      </c>
      <c r="P2">
        <v>-1.270993163990094</v>
      </c>
      <c r="Q2">
        <v>1.516194024139212</v>
      </c>
      <c r="R2">
        <v>0</v>
      </c>
    </row>
    <row r="3" spans="1:18" x14ac:dyDescent="0.2">
      <c r="A3">
        <v>0.46494569838477873</v>
      </c>
      <c r="B3">
        <v>0.35819596801792769</v>
      </c>
      <c r="C3">
        <v>1</v>
      </c>
      <c r="F3">
        <v>-0.17958292370869611</v>
      </c>
      <c r="G3">
        <v>0.19913240335042731</v>
      </c>
      <c r="H3">
        <v>1</v>
      </c>
      <c r="K3">
        <v>0.1342820150718767</v>
      </c>
      <c r="L3">
        <v>-1.5100498901441981</v>
      </c>
      <c r="M3">
        <v>0</v>
      </c>
      <c r="P3">
        <v>-2.0489018672932522</v>
      </c>
      <c r="Q3">
        <v>1.0058931376018809</v>
      </c>
      <c r="R3">
        <v>0</v>
      </c>
    </row>
    <row r="4" spans="1:18" x14ac:dyDescent="0.2">
      <c r="A4">
        <v>-1.8285625594527211</v>
      </c>
      <c r="B4">
        <v>-1.5531501559888039</v>
      </c>
      <c r="C4">
        <v>1</v>
      </c>
      <c r="F4">
        <v>-0.20929367679576119</v>
      </c>
      <c r="G4">
        <v>0.66592284740080054</v>
      </c>
      <c r="H4">
        <v>1</v>
      </c>
      <c r="K4">
        <v>5.0882016423093437E-2</v>
      </c>
      <c r="L4">
        <v>-1.2433433637276461</v>
      </c>
      <c r="M4">
        <v>0</v>
      </c>
      <c r="P4">
        <v>-2.0012109373004221</v>
      </c>
      <c r="Q4">
        <v>0.87632130018447851</v>
      </c>
      <c r="R4">
        <v>0</v>
      </c>
    </row>
    <row r="5" spans="1:18" x14ac:dyDescent="0.2">
      <c r="A5">
        <v>0.52407060957283946</v>
      </c>
      <c r="B5">
        <v>-0.15255155862508829</v>
      </c>
      <c r="C5">
        <v>2</v>
      </c>
      <c r="F5">
        <v>-0.58593017243275991</v>
      </c>
      <c r="G5">
        <v>1.251905048428785</v>
      </c>
      <c r="H5">
        <v>1</v>
      </c>
      <c r="K5">
        <v>0.62503471697215818</v>
      </c>
      <c r="L5">
        <v>-1.424289496535273</v>
      </c>
      <c r="M5">
        <v>0</v>
      </c>
      <c r="P5">
        <v>-2.5805148121153989</v>
      </c>
      <c r="Q5">
        <v>1.350163750281411</v>
      </c>
      <c r="R5">
        <v>0</v>
      </c>
    </row>
    <row r="6" spans="1:18" x14ac:dyDescent="0.2">
      <c r="A6">
        <v>-7.696607462349167E-2</v>
      </c>
      <c r="B6">
        <v>0.52125898734267606</v>
      </c>
      <c r="C6">
        <v>2</v>
      </c>
      <c r="F6">
        <v>0.59101856154681465</v>
      </c>
      <c r="G6">
        <v>0.39333207290448929</v>
      </c>
      <c r="H6">
        <v>1</v>
      </c>
      <c r="K6">
        <v>-3.8453917404709048E-2</v>
      </c>
      <c r="L6">
        <v>-1.946149253531231</v>
      </c>
      <c r="M6">
        <v>0</v>
      </c>
      <c r="P6">
        <v>-2.3847711154713518</v>
      </c>
      <c r="Q6">
        <v>1.8266124193434949</v>
      </c>
      <c r="R6">
        <v>0</v>
      </c>
    </row>
    <row r="7" spans="1:18" x14ac:dyDescent="0.2">
      <c r="A7">
        <v>0.62503471697215818</v>
      </c>
      <c r="B7">
        <v>-1.424289496535273</v>
      </c>
      <c r="C7">
        <v>2</v>
      </c>
      <c r="F7">
        <v>0.46494569838477873</v>
      </c>
      <c r="G7">
        <v>0.35819596801792769</v>
      </c>
      <c r="H7">
        <v>1</v>
      </c>
      <c r="K7">
        <v>-0.82146522890533902</v>
      </c>
      <c r="L7">
        <v>-1.9797845847535169</v>
      </c>
      <c r="M7">
        <v>0</v>
      </c>
      <c r="P7">
        <v>0.87642012269154379</v>
      </c>
      <c r="Q7">
        <v>-0.3250855989966398</v>
      </c>
      <c r="R7">
        <v>1</v>
      </c>
    </row>
    <row r="8" spans="1:18" x14ac:dyDescent="0.2">
      <c r="A8">
        <v>-7.8059959450376554E-2</v>
      </c>
      <c r="B8">
        <v>-2.4553233063850821</v>
      </c>
      <c r="C8">
        <v>2</v>
      </c>
      <c r="F8">
        <v>0.54037999229301659</v>
      </c>
      <c r="G8">
        <v>0.48218984505628842</v>
      </c>
      <c r="H8">
        <v>1</v>
      </c>
      <c r="K8">
        <v>-0.70228066589365568</v>
      </c>
      <c r="L8">
        <v>-3.2389389584928718</v>
      </c>
      <c r="M8">
        <v>0</v>
      </c>
      <c r="P8">
        <v>0.50601459453691155</v>
      </c>
      <c r="Q8">
        <v>-0.30300680791210899</v>
      </c>
      <c r="R8">
        <v>1</v>
      </c>
    </row>
    <row r="9" spans="1:18" x14ac:dyDescent="0.2">
      <c r="A9">
        <v>1.063281470980695</v>
      </c>
      <c r="B9">
        <v>-1.273440722411957</v>
      </c>
      <c r="C9">
        <v>3</v>
      </c>
      <c r="F9">
        <v>0.53919768382163535</v>
      </c>
      <c r="G9">
        <v>0.55322778183101562</v>
      </c>
      <c r="H9">
        <v>1</v>
      </c>
      <c r="K9">
        <v>-7.8059959450376554E-2</v>
      </c>
      <c r="L9">
        <v>-2.4553233063850821</v>
      </c>
      <c r="M9">
        <v>0</v>
      </c>
      <c r="P9">
        <v>0.18812931634746949</v>
      </c>
      <c r="Q9">
        <v>0.196020707740516</v>
      </c>
      <c r="R9">
        <v>1</v>
      </c>
    </row>
    <row r="10" spans="1:18" x14ac:dyDescent="0.2">
      <c r="A10">
        <v>-0.17901834080354501</v>
      </c>
      <c r="B10">
        <v>0.32003388833408769</v>
      </c>
      <c r="C10">
        <v>3</v>
      </c>
      <c r="F10">
        <v>0.80064375581789349</v>
      </c>
      <c r="G10">
        <v>0.2989188726428717</v>
      </c>
      <c r="H10">
        <v>1</v>
      </c>
      <c r="K10">
        <v>-0.38288600727756811</v>
      </c>
      <c r="L10">
        <v>0.6996142216863197</v>
      </c>
      <c r="M10">
        <v>1</v>
      </c>
      <c r="P10">
        <v>0.2269377290387162</v>
      </c>
      <c r="Q10">
        <v>-0.14264158641907709</v>
      </c>
      <c r="R10">
        <v>1</v>
      </c>
    </row>
    <row r="11" spans="1:18" x14ac:dyDescent="0.2">
      <c r="A11">
        <v>9.5285885648916144E-2</v>
      </c>
      <c r="B11">
        <v>0.57560982225225177</v>
      </c>
      <c r="C11">
        <v>3</v>
      </c>
      <c r="F11">
        <v>-1.8285625594527211</v>
      </c>
      <c r="G11">
        <v>-1.5531501559888039</v>
      </c>
      <c r="H11">
        <v>1</v>
      </c>
      <c r="K11">
        <v>0.15023253527844749</v>
      </c>
      <c r="L11">
        <v>0.76649998164236555</v>
      </c>
      <c r="M11">
        <v>1</v>
      </c>
      <c r="P11">
        <v>7.3961283328385211E-2</v>
      </c>
      <c r="Q11">
        <v>-0.5264939711730281</v>
      </c>
      <c r="R11">
        <v>1</v>
      </c>
    </row>
    <row r="12" spans="1:18" x14ac:dyDescent="0.2">
      <c r="A12">
        <v>-0.22186753470406781</v>
      </c>
      <c r="B12">
        <v>0.57262691227437679</v>
      </c>
      <c r="C12">
        <v>3</v>
      </c>
      <c r="F12">
        <v>1.063281470980695</v>
      </c>
      <c r="G12">
        <v>-1.273440722411957</v>
      </c>
      <c r="H12">
        <v>2</v>
      </c>
      <c r="K12">
        <v>-0.17664697976415919</v>
      </c>
      <c r="L12">
        <v>0.263634843966574</v>
      </c>
      <c r="M12">
        <v>1</v>
      </c>
      <c r="P12">
        <v>0.52407060957283946</v>
      </c>
      <c r="Q12">
        <v>-0.15255155862508829</v>
      </c>
      <c r="R12">
        <v>1</v>
      </c>
    </row>
    <row r="13" spans="1:18" x14ac:dyDescent="0.2">
      <c r="A13">
        <v>7.5414870614229385E-2</v>
      </c>
      <c r="B13">
        <v>1.2033100201905429</v>
      </c>
      <c r="C13">
        <v>3</v>
      </c>
      <c r="F13">
        <v>-0.17901834080354501</v>
      </c>
      <c r="G13">
        <v>0.32003388833408769</v>
      </c>
      <c r="H13">
        <v>2</v>
      </c>
      <c r="K13">
        <v>-0.37354462439696662</v>
      </c>
      <c r="L13">
        <v>0.14103200295994109</v>
      </c>
      <c r="M13">
        <v>1</v>
      </c>
      <c r="P13">
        <v>0.1027973488592244</v>
      </c>
      <c r="Q13">
        <v>6.6438674286387098E-2</v>
      </c>
      <c r="R13">
        <v>1</v>
      </c>
    </row>
    <row r="14" spans="1:18" x14ac:dyDescent="0.2">
      <c r="A14">
        <v>-0.8980538748235577</v>
      </c>
      <c r="B14">
        <v>1.003572847198688</v>
      </c>
      <c r="C14">
        <v>4</v>
      </c>
      <c r="F14">
        <v>9.5285885648916144E-2</v>
      </c>
      <c r="G14">
        <v>0.57560982225225177</v>
      </c>
      <c r="H14">
        <v>2</v>
      </c>
      <c r="K14">
        <v>0.18812931634746949</v>
      </c>
      <c r="L14">
        <v>0.196020707740516</v>
      </c>
      <c r="M14">
        <v>1</v>
      </c>
      <c r="P14">
        <v>0.8023328671138118</v>
      </c>
      <c r="Q14">
        <v>-0.37261417348230691</v>
      </c>
      <c r="R14">
        <v>1</v>
      </c>
    </row>
    <row r="15" spans="1:18" x14ac:dyDescent="0.2">
      <c r="A15">
        <v>0.50601459453691155</v>
      </c>
      <c r="B15">
        <v>-0.30300680791210899</v>
      </c>
      <c r="C15">
        <v>4</v>
      </c>
      <c r="F15">
        <v>-0.22186753470406781</v>
      </c>
      <c r="G15">
        <v>0.57262691227437679</v>
      </c>
      <c r="H15">
        <v>2</v>
      </c>
      <c r="K15">
        <v>-0.17901834080354501</v>
      </c>
      <c r="L15">
        <v>0.32003388833408769</v>
      </c>
      <c r="M15">
        <v>1</v>
      </c>
      <c r="P15">
        <v>0.4331460362178679</v>
      </c>
      <c r="Q15">
        <v>0.14964891072382419</v>
      </c>
      <c r="R15">
        <v>1</v>
      </c>
    </row>
    <row r="16" spans="1:18" x14ac:dyDescent="0.2">
      <c r="A16">
        <v>0.4331460362178679</v>
      </c>
      <c r="B16">
        <v>0.14964891072382419</v>
      </c>
      <c r="C16">
        <v>4</v>
      </c>
      <c r="F16">
        <v>7.5414870614229385E-2</v>
      </c>
      <c r="G16">
        <v>1.2033100201905429</v>
      </c>
      <c r="H16">
        <v>2</v>
      </c>
      <c r="K16">
        <v>0.2269377290387162</v>
      </c>
      <c r="L16">
        <v>-0.14264158641907709</v>
      </c>
      <c r="M16">
        <v>1</v>
      </c>
      <c r="P16">
        <v>5.8996919165879909E-2</v>
      </c>
      <c r="Q16">
        <v>-0.60915486155042042</v>
      </c>
      <c r="R16">
        <v>1</v>
      </c>
    </row>
    <row r="17" spans="1:18" x14ac:dyDescent="0.2">
      <c r="A17">
        <v>0.1141397896659845</v>
      </c>
      <c r="B17">
        <v>5.3589619902829823E-2</v>
      </c>
      <c r="C17">
        <v>4</v>
      </c>
      <c r="F17">
        <v>-0.86108634781430837</v>
      </c>
      <c r="G17">
        <v>0.82973099479218615</v>
      </c>
      <c r="H17">
        <v>3</v>
      </c>
      <c r="K17">
        <v>7.3961283328385211E-2</v>
      </c>
      <c r="L17">
        <v>-0.5264939711730281</v>
      </c>
      <c r="M17">
        <v>1</v>
      </c>
      <c r="P17">
        <v>0.14175807605801549</v>
      </c>
      <c r="Q17">
        <v>-0.45121397141014408</v>
      </c>
      <c r="R17">
        <v>1</v>
      </c>
    </row>
    <row r="18" spans="1:18" x14ac:dyDescent="0.2">
      <c r="A18">
        <v>1.0021700269842551</v>
      </c>
      <c r="B18">
        <v>5.8832692327007038E-2</v>
      </c>
      <c r="C18">
        <v>4</v>
      </c>
      <c r="F18">
        <v>-0.69486078179483979</v>
      </c>
      <c r="G18">
        <v>1.034486079072402</v>
      </c>
      <c r="H18">
        <v>3</v>
      </c>
      <c r="K18">
        <v>-0.17958292370869611</v>
      </c>
      <c r="L18">
        <v>0.19913240335042731</v>
      </c>
      <c r="M18">
        <v>1</v>
      </c>
      <c r="P18">
        <v>0.45416196844344758</v>
      </c>
      <c r="Q18">
        <v>-2.9536239264443639E-2</v>
      </c>
      <c r="R18">
        <v>1</v>
      </c>
    </row>
    <row r="19" spans="1:18" x14ac:dyDescent="0.2">
      <c r="A19">
        <v>0.80064375581789349</v>
      </c>
      <c r="B19">
        <v>0.2989188726428717</v>
      </c>
      <c r="C19">
        <v>4</v>
      </c>
      <c r="F19">
        <v>-2.0012109373004221</v>
      </c>
      <c r="G19">
        <v>0.87632130018447851</v>
      </c>
      <c r="H19">
        <v>3</v>
      </c>
      <c r="K19">
        <v>0.12986206578546841</v>
      </c>
      <c r="L19">
        <v>0.59914282166350219</v>
      </c>
      <c r="M19">
        <v>1</v>
      </c>
      <c r="P19">
        <v>0.30044323801532108</v>
      </c>
      <c r="Q19">
        <v>3.883743136077508E-3</v>
      </c>
      <c r="R19">
        <v>1</v>
      </c>
    </row>
    <row r="20" spans="1:18" x14ac:dyDescent="0.2">
      <c r="A20">
        <v>1.0889777488896251</v>
      </c>
      <c r="B20">
        <v>-3.3526845439296959E-2</v>
      </c>
      <c r="C20">
        <v>4</v>
      </c>
      <c r="F20">
        <v>-0.37354462439696662</v>
      </c>
      <c r="G20">
        <v>0.14103200295994109</v>
      </c>
      <c r="H20">
        <v>3</v>
      </c>
      <c r="K20">
        <v>0.1027973488592244</v>
      </c>
      <c r="L20">
        <v>6.6438674286387098E-2</v>
      </c>
      <c r="M20">
        <v>1</v>
      </c>
      <c r="P20">
        <v>4.6343283858221729E-2</v>
      </c>
      <c r="Q20">
        <v>-0.19209512402574661</v>
      </c>
      <c r="R20">
        <v>1</v>
      </c>
    </row>
    <row r="21" spans="1:18" x14ac:dyDescent="0.2">
      <c r="A21">
        <v>-1.5473301628707721</v>
      </c>
      <c r="B21">
        <v>-0.71140084030001138</v>
      </c>
      <c r="C21">
        <v>4</v>
      </c>
      <c r="F21">
        <v>0.8023328671138118</v>
      </c>
      <c r="G21">
        <v>-0.37261417348230691</v>
      </c>
      <c r="H21">
        <v>3</v>
      </c>
      <c r="K21">
        <v>-7.696607462349167E-2</v>
      </c>
      <c r="L21">
        <v>0.52125898734267606</v>
      </c>
      <c r="M21">
        <v>1</v>
      </c>
      <c r="P21">
        <v>0.1141397896659845</v>
      </c>
      <c r="Q21">
        <v>5.3589619902829823E-2</v>
      </c>
      <c r="R21">
        <v>1</v>
      </c>
    </row>
    <row r="22" spans="1:18" x14ac:dyDescent="0.2">
      <c r="A22">
        <v>-0.38288600727756811</v>
      </c>
      <c r="B22">
        <v>0.6996142216863197</v>
      </c>
      <c r="C22">
        <v>5</v>
      </c>
      <c r="F22">
        <v>1.413573549283619E-2</v>
      </c>
      <c r="G22">
        <v>0.56516227284390708</v>
      </c>
      <c r="H22">
        <v>3</v>
      </c>
      <c r="K22">
        <v>0.4331460362178679</v>
      </c>
      <c r="L22">
        <v>0.14964891072382419</v>
      </c>
      <c r="M22">
        <v>1</v>
      </c>
      <c r="P22">
        <v>-0.2579298839733199</v>
      </c>
      <c r="Q22">
        <v>-0.1044750232935813</v>
      </c>
      <c r="R22">
        <v>1</v>
      </c>
    </row>
    <row r="23" spans="1:18" x14ac:dyDescent="0.2">
      <c r="A23">
        <v>-1.270993163990094</v>
      </c>
      <c r="B23">
        <v>1.516194024139212</v>
      </c>
      <c r="C23">
        <v>5</v>
      </c>
      <c r="F23">
        <v>-5.5089430754651322E-2</v>
      </c>
      <c r="G23">
        <v>0.27194619460648178</v>
      </c>
      <c r="H23">
        <v>3</v>
      </c>
      <c r="K23">
        <v>5.8996919165879909E-2</v>
      </c>
      <c r="L23">
        <v>-0.60915486155042042</v>
      </c>
      <c r="M23">
        <v>1</v>
      </c>
      <c r="P23">
        <v>0.76897312933359208</v>
      </c>
      <c r="Q23">
        <v>-0.31771951889391858</v>
      </c>
      <c r="R23">
        <v>1</v>
      </c>
    </row>
    <row r="24" spans="1:18" x14ac:dyDescent="0.2">
      <c r="A24">
        <v>-2.0489018672932522</v>
      </c>
      <c r="B24">
        <v>1.0058931376018809</v>
      </c>
      <c r="C24">
        <v>5</v>
      </c>
      <c r="F24">
        <v>-0.49225431183724178</v>
      </c>
      <c r="G24">
        <v>0.32190144326460862</v>
      </c>
      <c r="H24">
        <v>3</v>
      </c>
      <c r="K24">
        <v>9.5285885648916144E-2</v>
      </c>
      <c r="L24">
        <v>0.57560982225225177</v>
      </c>
      <c r="M24">
        <v>1</v>
      </c>
      <c r="P24">
        <v>0.88843710103102569</v>
      </c>
      <c r="Q24">
        <v>-0.3950403873507744</v>
      </c>
      <c r="R24">
        <v>1</v>
      </c>
    </row>
    <row r="25" spans="1:18" x14ac:dyDescent="0.2">
      <c r="A25">
        <v>-2.5805148121153989</v>
      </c>
      <c r="B25">
        <v>1.350163750281411</v>
      </c>
      <c r="C25">
        <v>5</v>
      </c>
      <c r="F25">
        <v>-0.24836541953103769</v>
      </c>
      <c r="G25">
        <v>0.3326214807004399</v>
      </c>
      <c r="H25">
        <v>3</v>
      </c>
      <c r="K25">
        <v>0.29885566799080432</v>
      </c>
      <c r="L25">
        <v>0.65845695874342292</v>
      </c>
      <c r="M25">
        <v>1</v>
      </c>
      <c r="P25">
        <v>-0.70228066589365568</v>
      </c>
      <c r="Q25">
        <v>-3.2389389584928718</v>
      </c>
      <c r="R25">
        <v>2</v>
      </c>
    </row>
    <row r="26" spans="1:18" x14ac:dyDescent="0.2">
      <c r="A26">
        <v>-2.3847711154713518</v>
      </c>
      <c r="B26">
        <v>1.8266124193434949</v>
      </c>
      <c r="C26">
        <v>5</v>
      </c>
      <c r="F26">
        <v>0.80361652530830185</v>
      </c>
      <c r="G26">
        <v>-5.31927073848368E-2</v>
      </c>
      <c r="H26">
        <v>3</v>
      </c>
      <c r="K26">
        <v>0.14175807605801549</v>
      </c>
      <c r="L26">
        <v>-0.45121397141014408</v>
      </c>
      <c r="M26">
        <v>1</v>
      </c>
      <c r="P26">
        <v>-2.5344645079646799</v>
      </c>
      <c r="Q26">
        <v>-3.2696712790047799</v>
      </c>
      <c r="R26">
        <v>2</v>
      </c>
    </row>
    <row r="27" spans="1:18" x14ac:dyDescent="0.2">
      <c r="A27">
        <v>-0.17664697976415919</v>
      </c>
      <c r="B27">
        <v>0.263634843966574</v>
      </c>
      <c r="C27">
        <v>5</v>
      </c>
      <c r="F27">
        <v>0.88872511636412754</v>
      </c>
      <c r="G27">
        <v>0.25757314254966363</v>
      </c>
      <c r="H27">
        <v>3</v>
      </c>
      <c r="K27">
        <v>-0.22186753470406781</v>
      </c>
      <c r="L27">
        <v>0.57262691227437679</v>
      </c>
      <c r="M27">
        <v>1</v>
      </c>
      <c r="P27">
        <v>-0.82146522890533902</v>
      </c>
      <c r="Q27">
        <v>-1.9797845847535169</v>
      </c>
      <c r="R27">
        <v>3</v>
      </c>
    </row>
    <row r="28" spans="1:18" x14ac:dyDescent="0.2">
      <c r="A28">
        <v>0.2269377290387162</v>
      </c>
      <c r="B28">
        <v>-0.14264158641907709</v>
      </c>
      <c r="C28">
        <v>5</v>
      </c>
      <c r="F28">
        <v>1.0286919627471589</v>
      </c>
      <c r="G28">
        <v>-0.1630864842022573</v>
      </c>
      <c r="H28">
        <v>3</v>
      </c>
      <c r="K28">
        <v>1.413573549283619E-2</v>
      </c>
      <c r="L28">
        <v>0.56516227284390708</v>
      </c>
      <c r="M28">
        <v>1</v>
      </c>
      <c r="P28">
        <v>-1.5473301628707721</v>
      </c>
      <c r="Q28">
        <v>-0.71140084030001138</v>
      </c>
      <c r="R28">
        <v>3</v>
      </c>
    </row>
    <row r="29" spans="1:18" x14ac:dyDescent="0.2">
      <c r="A29">
        <v>0.12986206578546841</v>
      </c>
      <c r="B29">
        <v>0.59914282166350219</v>
      </c>
      <c r="C29">
        <v>5</v>
      </c>
      <c r="F29">
        <v>1.1344637113315419</v>
      </c>
      <c r="G29">
        <v>0.1206935542687116</v>
      </c>
      <c r="H29">
        <v>3</v>
      </c>
      <c r="K29">
        <v>-0.22493670525908699</v>
      </c>
      <c r="L29">
        <v>0.34802996130694291</v>
      </c>
      <c r="M29">
        <v>1</v>
      </c>
      <c r="P29">
        <v>-1.8285625594527211</v>
      </c>
      <c r="Q29">
        <v>-1.5531501559888039</v>
      </c>
      <c r="R29">
        <v>3</v>
      </c>
    </row>
    <row r="30" spans="1:18" x14ac:dyDescent="0.2">
      <c r="A30">
        <v>0.1027973488592244</v>
      </c>
      <c r="B30">
        <v>6.6438674286387098E-2</v>
      </c>
      <c r="C30">
        <v>5</v>
      </c>
      <c r="F30">
        <v>0.73387188219415378</v>
      </c>
      <c r="G30">
        <v>0.38920049923439648</v>
      </c>
      <c r="H30">
        <v>3</v>
      </c>
      <c r="K30">
        <v>-5.5089430754651322E-2</v>
      </c>
      <c r="L30">
        <v>0.27194619460648178</v>
      </c>
      <c r="M30">
        <v>1</v>
      </c>
      <c r="P30">
        <v>-1.277231707900063</v>
      </c>
      <c r="Q30">
        <v>-1.3011882604264911</v>
      </c>
      <c r="R30">
        <v>3</v>
      </c>
    </row>
    <row r="31" spans="1:18" x14ac:dyDescent="0.2">
      <c r="A31">
        <v>5.8996919165879909E-2</v>
      </c>
      <c r="B31">
        <v>-0.60915486155042042</v>
      </c>
      <c r="C31">
        <v>5</v>
      </c>
      <c r="F31">
        <v>0.77801873677334576</v>
      </c>
      <c r="G31">
        <v>6.6977387482725331E-2</v>
      </c>
      <c r="H31">
        <v>3</v>
      </c>
      <c r="K31">
        <v>0.30044323801532108</v>
      </c>
      <c r="L31">
        <v>3.883743136077508E-3</v>
      </c>
      <c r="M31">
        <v>1</v>
      </c>
      <c r="P31">
        <v>-0.57615017808544344</v>
      </c>
      <c r="Q31">
        <v>-0.52491282350539081</v>
      </c>
      <c r="R31">
        <v>3</v>
      </c>
    </row>
    <row r="32" spans="1:18" x14ac:dyDescent="0.2">
      <c r="A32">
        <v>0.29885566799080432</v>
      </c>
      <c r="B32">
        <v>0.65845695874342292</v>
      </c>
      <c r="C32">
        <v>5</v>
      </c>
      <c r="F32">
        <v>0.65278294067085241</v>
      </c>
      <c r="G32">
        <v>0.52054291291865173</v>
      </c>
      <c r="H32">
        <v>3</v>
      </c>
      <c r="K32">
        <v>-0.35332129873472218</v>
      </c>
      <c r="L32">
        <v>0.82635907723821822</v>
      </c>
      <c r="M32">
        <v>1</v>
      </c>
      <c r="P32">
        <v>-1.237218189729659</v>
      </c>
      <c r="Q32">
        <v>-1.4180028888069101</v>
      </c>
      <c r="R32">
        <v>3</v>
      </c>
    </row>
    <row r="33" spans="1:18" x14ac:dyDescent="0.2">
      <c r="A33">
        <v>1.413573549283619E-2</v>
      </c>
      <c r="B33">
        <v>0.56516227284390708</v>
      </c>
      <c r="C33">
        <v>5</v>
      </c>
      <c r="F33">
        <v>0.88843710103102569</v>
      </c>
      <c r="G33">
        <v>-0.3950403873507744</v>
      </c>
      <c r="H33">
        <v>3</v>
      </c>
      <c r="K33">
        <v>-0.48140225118073721</v>
      </c>
      <c r="L33">
        <v>0.56632898617697458</v>
      </c>
      <c r="M33">
        <v>1</v>
      </c>
      <c r="P33">
        <v>-0.86108634781430837</v>
      </c>
      <c r="Q33">
        <v>0.82973099479218615</v>
      </c>
      <c r="R33">
        <v>4</v>
      </c>
    </row>
    <row r="34" spans="1:18" x14ac:dyDescent="0.2">
      <c r="A34">
        <v>-0.22493670525908699</v>
      </c>
      <c r="B34">
        <v>0.34802996130694291</v>
      </c>
      <c r="C34">
        <v>5</v>
      </c>
      <c r="F34">
        <v>0.1342820150718767</v>
      </c>
      <c r="G34">
        <v>-1.5100498901441981</v>
      </c>
      <c r="H34">
        <v>3</v>
      </c>
      <c r="K34">
        <v>4.6343283858221729E-2</v>
      </c>
      <c r="L34">
        <v>-0.19209512402574661</v>
      </c>
      <c r="M34">
        <v>1</v>
      </c>
      <c r="P34">
        <v>-0.8980538748235577</v>
      </c>
      <c r="Q34">
        <v>1.003572847198688</v>
      </c>
      <c r="R34">
        <v>4</v>
      </c>
    </row>
    <row r="35" spans="1:18" x14ac:dyDescent="0.2">
      <c r="A35">
        <v>-5.5089430754651322E-2</v>
      </c>
      <c r="B35">
        <v>0.27194619460648178</v>
      </c>
      <c r="C35">
        <v>5</v>
      </c>
      <c r="F35">
        <v>-0.70228066589365568</v>
      </c>
      <c r="G35">
        <v>-3.2389389584928718</v>
      </c>
      <c r="H35">
        <v>3</v>
      </c>
      <c r="K35">
        <v>-0.49225431183724178</v>
      </c>
      <c r="L35">
        <v>0.32190144326460862</v>
      </c>
      <c r="M35">
        <v>1</v>
      </c>
      <c r="P35">
        <v>-0.69486078179483979</v>
      </c>
      <c r="Q35">
        <v>1.034486079072402</v>
      </c>
      <c r="R35">
        <v>4</v>
      </c>
    </row>
    <row r="36" spans="1:18" x14ac:dyDescent="0.2">
      <c r="A36">
        <v>-0.48140225118073721</v>
      </c>
      <c r="B36">
        <v>0.56632898617697458</v>
      </c>
      <c r="C36">
        <v>5</v>
      </c>
      <c r="F36">
        <v>-1.277231707900063</v>
      </c>
      <c r="G36">
        <v>-1.3011882604264911</v>
      </c>
      <c r="H36">
        <v>3</v>
      </c>
      <c r="K36">
        <v>0.1141397896659845</v>
      </c>
      <c r="L36">
        <v>5.3589619902829823E-2</v>
      </c>
      <c r="M36">
        <v>1</v>
      </c>
      <c r="P36">
        <v>-1.101279712189092</v>
      </c>
      <c r="Q36">
        <v>0.82029832279067094</v>
      </c>
      <c r="R36">
        <v>4</v>
      </c>
    </row>
    <row r="37" spans="1:18" x14ac:dyDescent="0.2">
      <c r="A37">
        <v>4.6343283858221729E-2</v>
      </c>
      <c r="B37">
        <v>-0.19209512402574661</v>
      </c>
      <c r="C37">
        <v>5</v>
      </c>
      <c r="F37">
        <v>-0.8980538748235577</v>
      </c>
      <c r="G37">
        <v>1.003572847198688</v>
      </c>
      <c r="H37">
        <v>4</v>
      </c>
      <c r="K37">
        <v>-0.2579298839733199</v>
      </c>
      <c r="L37">
        <v>-0.1044750232935813</v>
      </c>
      <c r="M37">
        <v>1</v>
      </c>
      <c r="P37">
        <v>-0.38288600727756811</v>
      </c>
      <c r="Q37">
        <v>0.6996142216863197</v>
      </c>
      <c r="R37">
        <v>4</v>
      </c>
    </row>
    <row r="38" spans="1:18" x14ac:dyDescent="0.2">
      <c r="A38">
        <v>-0.2579298839733199</v>
      </c>
      <c r="B38">
        <v>-0.1044750232935813</v>
      </c>
      <c r="C38">
        <v>5</v>
      </c>
      <c r="F38">
        <v>-1.101279712189092</v>
      </c>
      <c r="G38">
        <v>0.82029832279067094</v>
      </c>
      <c r="H38">
        <v>4</v>
      </c>
      <c r="K38">
        <v>7.5414870614229385E-2</v>
      </c>
      <c r="L38">
        <v>1.2033100201905429</v>
      </c>
      <c r="M38">
        <v>1</v>
      </c>
      <c r="P38">
        <v>0.15023253527844749</v>
      </c>
      <c r="Q38">
        <v>0.76649998164236555</v>
      </c>
      <c r="R38">
        <v>4</v>
      </c>
    </row>
    <row r="39" spans="1:18" x14ac:dyDescent="0.2">
      <c r="A39">
        <v>0.80361652530830185</v>
      </c>
      <c r="B39">
        <v>-5.31927073848368E-2</v>
      </c>
      <c r="C39">
        <v>5</v>
      </c>
      <c r="F39">
        <v>0.50601459453691155</v>
      </c>
      <c r="G39">
        <v>-0.30300680791210899</v>
      </c>
      <c r="H39">
        <v>4</v>
      </c>
      <c r="K39">
        <v>-0.20929367679576119</v>
      </c>
      <c r="L39">
        <v>0.66592284740080054</v>
      </c>
      <c r="M39">
        <v>1</v>
      </c>
      <c r="P39">
        <v>-0.17664697976415919</v>
      </c>
      <c r="Q39">
        <v>0.263634843966574</v>
      </c>
      <c r="R39">
        <v>4</v>
      </c>
    </row>
    <row r="40" spans="1:18" x14ac:dyDescent="0.2">
      <c r="A40">
        <v>0.76897312933359208</v>
      </c>
      <c r="B40">
        <v>-0.31771951889391858</v>
      </c>
      <c r="C40">
        <v>5</v>
      </c>
      <c r="F40">
        <v>0.15023253527844749</v>
      </c>
      <c r="G40">
        <v>0.76649998164236555</v>
      </c>
      <c r="H40">
        <v>4</v>
      </c>
      <c r="K40">
        <v>-0.24836541953103769</v>
      </c>
      <c r="L40">
        <v>0.3326214807004399</v>
      </c>
      <c r="M40">
        <v>1</v>
      </c>
      <c r="P40">
        <v>-0.37354462439696662</v>
      </c>
      <c r="Q40">
        <v>0.14103200295994109</v>
      </c>
      <c r="R40">
        <v>4</v>
      </c>
    </row>
    <row r="41" spans="1:18" x14ac:dyDescent="0.2">
      <c r="A41">
        <v>0.77801873677334576</v>
      </c>
      <c r="B41">
        <v>6.6977387482725331E-2</v>
      </c>
      <c r="C41">
        <v>5</v>
      </c>
      <c r="F41">
        <v>0.52407060957283946</v>
      </c>
      <c r="G41">
        <v>-0.15255155862508829</v>
      </c>
      <c r="H41">
        <v>4</v>
      </c>
      <c r="K41">
        <v>-0.57615017808544344</v>
      </c>
      <c r="L41">
        <v>-0.52491282350539081</v>
      </c>
      <c r="M41">
        <v>1</v>
      </c>
      <c r="P41">
        <v>-0.17901834080354501</v>
      </c>
      <c r="Q41">
        <v>0.32003388833408769</v>
      </c>
      <c r="R41">
        <v>4</v>
      </c>
    </row>
    <row r="42" spans="1:18" x14ac:dyDescent="0.2">
      <c r="A42">
        <v>1.0817415127143011</v>
      </c>
      <c r="B42">
        <v>0.32831726408030848</v>
      </c>
      <c r="C42">
        <v>5</v>
      </c>
      <c r="F42">
        <v>0.4331460362178679</v>
      </c>
      <c r="G42">
        <v>0.14964891072382419</v>
      </c>
      <c r="H42">
        <v>4</v>
      </c>
      <c r="K42">
        <v>-2.0489018672932522</v>
      </c>
      <c r="L42">
        <v>1.0058931376018809</v>
      </c>
      <c r="M42">
        <v>2</v>
      </c>
      <c r="P42">
        <v>-0.17958292370869611</v>
      </c>
      <c r="Q42">
        <v>0.19913240335042731</v>
      </c>
      <c r="R42">
        <v>4</v>
      </c>
    </row>
    <row r="43" spans="1:18" x14ac:dyDescent="0.2">
      <c r="A43">
        <v>1.316305424097266</v>
      </c>
      <c r="B43">
        <v>0.23322429534535569</v>
      </c>
      <c r="C43">
        <v>5</v>
      </c>
      <c r="F43">
        <v>0.30044323801532108</v>
      </c>
      <c r="G43">
        <v>3.883743136077508E-3</v>
      </c>
      <c r="H43">
        <v>4</v>
      </c>
      <c r="K43">
        <v>-2.0012109373004221</v>
      </c>
      <c r="L43">
        <v>0.87632130018447851</v>
      </c>
      <c r="M43">
        <v>2</v>
      </c>
      <c r="P43">
        <v>0.12986206578546841</v>
      </c>
      <c r="Q43">
        <v>0.59914282166350219</v>
      </c>
      <c r="R43">
        <v>4</v>
      </c>
    </row>
    <row r="44" spans="1:18" x14ac:dyDescent="0.2">
      <c r="A44">
        <v>1.2707433600120801</v>
      </c>
      <c r="B44">
        <v>0.37599499781211321</v>
      </c>
      <c r="C44">
        <v>5</v>
      </c>
      <c r="F44">
        <v>-0.35332129873472218</v>
      </c>
      <c r="G44">
        <v>0.82635907723821822</v>
      </c>
      <c r="H44">
        <v>4</v>
      </c>
      <c r="K44">
        <v>-2.5805148121153989</v>
      </c>
      <c r="L44">
        <v>1.350163750281411</v>
      </c>
      <c r="M44">
        <v>2</v>
      </c>
      <c r="P44">
        <v>-7.696607462349167E-2</v>
      </c>
      <c r="Q44">
        <v>0.52125898734267606</v>
      </c>
      <c r="R44">
        <v>4</v>
      </c>
    </row>
    <row r="45" spans="1:18" x14ac:dyDescent="0.2">
      <c r="A45">
        <v>1.448073007133527</v>
      </c>
      <c r="B45">
        <v>-7.7029958072480156E-2</v>
      </c>
      <c r="C45">
        <v>5</v>
      </c>
      <c r="F45">
        <v>0.1141397896659845</v>
      </c>
      <c r="G45">
        <v>5.3589619902829823E-2</v>
      </c>
      <c r="H45">
        <v>4</v>
      </c>
      <c r="K45">
        <v>-2.3847711154713518</v>
      </c>
      <c r="L45">
        <v>1.8266124193434949</v>
      </c>
      <c r="M45">
        <v>2</v>
      </c>
      <c r="P45">
        <v>9.5285885648916144E-2</v>
      </c>
      <c r="Q45">
        <v>0.57560982225225177</v>
      </c>
      <c r="R45">
        <v>4</v>
      </c>
    </row>
    <row r="46" spans="1:18" x14ac:dyDescent="0.2">
      <c r="A46">
        <v>5.0882016423093437E-2</v>
      </c>
      <c r="B46">
        <v>-1.2433433637276461</v>
      </c>
      <c r="C46">
        <v>5</v>
      </c>
      <c r="F46">
        <v>0.75186716223256944</v>
      </c>
      <c r="G46">
        <v>-4.1533379160494453E-2</v>
      </c>
      <c r="H46">
        <v>4</v>
      </c>
      <c r="K46">
        <v>0.71449690994803217</v>
      </c>
      <c r="L46">
        <v>-5.6228133034619113E-2</v>
      </c>
      <c r="M46">
        <v>3</v>
      </c>
      <c r="P46">
        <v>0.29885566799080432</v>
      </c>
      <c r="Q46">
        <v>0.65845695874342292</v>
      </c>
      <c r="R46">
        <v>4</v>
      </c>
    </row>
    <row r="47" spans="1:18" x14ac:dyDescent="0.2">
      <c r="A47">
        <v>-0.82146522890533902</v>
      </c>
      <c r="B47">
        <v>-1.9797845847535169</v>
      </c>
      <c r="C47">
        <v>5</v>
      </c>
      <c r="F47">
        <v>1.0021700269842551</v>
      </c>
      <c r="G47">
        <v>5.8832692327007038E-2</v>
      </c>
      <c r="H47">
        <v>4</v>
      </c>
      <c r="K47">
        <v>0.87642012269154379</v>
      </c>
      <c r="L47">
        <v>-0.3250855989966398</v>
      </c>
      <c r="M47">
        <v>3</v>
      </c>
      <c r="P47">
        <v>-0.22186753470406781</v>
      </c>
      <c r="Q47">
        <v>0.57262691227437679</v>
      </c>
      <c r="R47">
        <v>4</v>
      </c>
    </row>
    <row r="48" spans="1:18" x14ac:dyDescent="0.2">
      <c r="A48">
        <v>-2.5344645079646799</v>
      </c>
      <c r="B48">
        <v>-3.2696712790047799</v>
      </c>
      <c r="C48">
        <v>5</v>
      </c>
      <c r="F48">
        <v>1.0889777488896251</v>
      </c>
      <c r="G48">
        <v>-3.3526845439296959E-2</v>
      </c>
      <c r="H48">
        <v>4</v>
      </c>
      <c r="K48">
        <v>0.50601459453691155</v>
      </c>
      <c r="L48">
        <v>-0.30300680791210899</v>
      </c>
      <c r="M48">
        <v>3</v>
      </c>
      <c r="P48">
        <v>1.413573549283619E-2</v>
      </c>
      <c r="Q48">
        <v>0.56516227284390708</v>
      </c>
      <c r="R48">
        <v>4</v>
      </c>
    </row>
    <row r="49" spans="1:18" x14ac:dyDescent="0.2">
      <c r="A49">
        <v>-0.86108634781430837</v>
      </c>
      <c r="B49">
        <v>0.82973099479218615</v>
      </c>
      <c r="C49">
        <v>6</v>
      </c>
      <c r="F49">
        <v>-3.8453917404709048E-2</v>
      </c>
      <c r="G49">
        <v>-1.946149253531231</v>
      </c>
      <c r="H49">
        <v>4</v>
      </c>
      <c r="K49">
        <v>0.52407060957283946</v>
      </c>
      <c r="L49">
        <v>-0.15255155862508829</v>
      </c>
      <c r="M49">
        <v>3</v>
      </c>
      <c r="P49">
        <v>-0.22493670525908699</v>
      </c>
      <c r="Q49">
        <v>0.34802996130694291</v>
      </c>
      <c r="R49">
        <v>4</v>
      </c>
    </row>
    <row r="50" spans="1:18" x14ac:dyDescent="0.2">
      <c r="A50">
        <v>-0.69486078179483979</v>
      </c>
      <c r="B50">
        <v>1.034486079072402</v>
      </c>
      <c r="C50">
        <v>6</v>
      </c>
      <c r="F50">
        <v>-1.5473301628707721</v>
      </c>
      <c r="G50">
        <v>-0.71140084030001138</v>
      </c>
      <c r="H50">
        <v>4</v>
      </c>
      <c r="K50">
        <v>0.8023328671138118</v>
      </c>
      <c r="L50">
        <v>-0.37261417348230691</v>
      </c>
      <c r="M50">
        <v>3</v>
      </c>
      <c r="P50">
        <v>-5.5089430754651322E-2</v>
      </c>
      <c r="Q50">
        <v>0.27194619460648178</v>
      </c>
      <c r="R50">
        <v>4</v>
      </c>
    </row>
    <row r="51" spans="1:18" x14ac:dyDescent="0.2">
      <c r="A51">
        <v>-1.101279712189092</v>
      </c>
      <c r="B51">
        <v>0.82029832279067094</v>
      </c>
      <c r="C51">
        <v>6</v>
      </c>
      <c r="F51">
        <v>-0.38288600727756811</v>
      </c>
      <c r="G51">
        <v>0.6996142216863197</v>
      </c>
      <c r="H51">
        <v>5</v>
      </c>
      <c r="K51">
        <v>0.45416196844344758</v>
      </c>
      <c r="L51">
        <v>-2.9536239264443639E-2</v>
      </c>
      <c r="M51">
        <v>3</v>
      </c>
      <c r="P51">
        <v>-0.35332129873472218</v>
      </c>
      <c r="Q51">
        <v>0.82635907723821822</v>
      </c>
      <c r="R51">
        <v>4</v>
      </c>
    </row>
    <row r="52" spans="1:18" x14ac:dyDescent="0.2">
      <c r="A52">
        <v>-2.0012109373004221</v>
      </c>
      <c r="B52">
        <v>0.87632130018447851</v>
      </c>
      <c r="C52">
        <v>6</v>
      </c>
      <c r="F52">
        <v>-1.270993163990094</v>
      </c>
      <c r="G52">
        <v>1.516194024139212</v>
      </c>
      <c r="H52">
        <v>5</v>
      </c>
      <c r="K52">
        <v>0.58943107288178742</v>
      </c>
      <c r="L52">
        <v>0.47110814118767658</v>
      </c>
      <c r="M52">
        <v>3</v>
      </c>
      <c r="P52">
        <v>-0.48140225118073721</v>
      </c>
      <c r="Q52">
        <v>0.56632898617697458</v>
      </c>
      <c r="R52">
        <v>4</v>
      </c>
    </row>
    <row r="53" spans="1:18" x14ac:dyDescent="0.2">
      <c r="A53">
        <v>0.15023253527844749</v>
      </c>
      <c r="B53">
        <v>0.76649998164236555</v>
      </c>
      <c r="C53">
        <v>6</v>
      </c>
      <c r="F53">
        <v>-2.0489018672932522</v>
      </c>
      <c r="G53">
        <v>1.0058931376018809</v>
      </c>
      <c r="H53">
        <v>5</v>
      </c>
      <c r="K53">
        <v>0.59101856154681465</v>
      </c>
      <c r="L53">
        <v>0.39333207290448929</v>
      </c>
      <c r="M53">
        <v>3</v>
      </c>
      <c r="P53">
        <v>-0.49225431183724178</v>
      </c>
      <c r="Q53">
        <v>0.32190144326460862</v>
      </c>
      <c r="R53">
        <v>4</v>
      </c>
    </row>
    <row r="54" spans="1:18" x14ac:dyDescent="0.2">
      <c r="A54">
        <v>-0.37354462439696662</v>
      </c>
      <c r="B54">
        <v>0.14103200295994109</v>
      </c>
      <c r="C54">
        <v>6</v>
      </c>
      <c r="F54">
        <v>-2.5805148121153989</v>
      </c>
      <c r="G54">
        <v>1.350163750281411</v>
      </c>
      <c r="H54">
        <v>5</v>
      </c>
      <c r="K54">
        <v>0.46494569838477873</v>
      </c>
      <c r="L54">
        <v>0.35819596801792769</v>
      </c>
      <c r="M54">
        <v>3</v>
      </c>
      <c r="P54">
        <v>7.5414870614229385E-2</v>
      </c>
      <c r="Q54">
        <v>1.2033100201905429</v>
      </c>
      <c r="R54">
        <v>4</v>
      </c>
    </row>
    <row r="55" spans="1:18" x14ac:dyDescent="0.2">
      <c r="A55">
        <v>0.18812931634746949</v>
      </c>
      <c r="B55">
        <v>0.196020707740516</v>
      </c>
      <c r="C55">
        <v>6</v>
      </c>
      <c r="F55">
        <v>-2.3847711154713518</v>
      </c>
      <c r="G55">
        <v>1.8266124193434949</v>
      </c>
      <c r="H55">
        <v>5</v>
      </c>
      <c r="K55">
        <v>0.54037999229301659</v>
      </c>
      <c r="L55">
        <v>0.48218984505628842</v>
      </c>
      <c r="M55">
        <v>3</v>
      </c>
      <c r="P55">
        <v>-0.20929367679576119</v>
      </c>
      <c r="Q55">
        <v>0.66592284740080054</v>
      </c>
      <c r="R55">
        <v>4</v>
      </c>
    </row>
    <row r="56" spans="1:18" x14ac:dyDescent="0.2">
      <c r="A56">
        <v>-0.17958292370869611</v>
      </c>
      <c r="B56">
        <v>0.19913240335042731</v>
      </c>
      <c r="C56">
        <v>6</v>
      </c>
      <c r="F56">
        <v>-0.17664697976415919</v>
      </c>
      <c r="G56">
        <v>0.263634843966574</v>
      </c>
      <c r="H56">
        <v>5</v>
      </c>
      <c r="K56">
        <v>0.80361652530830185</v>
      </c>
      <c r="L56">
        <v>-5.31927073848368E-2</v>
      </c>
      <c r="M56">
        <v>3</v>
      </c>
      <c r="P56">
        <v>-0.24836541953103769</v>
      </c>
      <c r="Q56">
        <v>0.3326214807004399</v>
      </c>
      <c r="R56">
        <v>4</v>
      </c>
    </row>
    <row r="57" spans="1:18" x14ac:dyDescent="0.2">
      <c r="A57">
        <v>0.8023328671138118</v>
      </c>
      <c r="B57">
        <v>-0.37261417348230691</v>
      </c>
      <c r="C57">
        <v>6</v>
      </c>
      <c r="F57">
        <v>0.2269377290387162</v>
      </c>
      <c r="G57">
        <v>-0.14264158641907709</v>
      </c>
      <c r="H57">
        <v>5</v>
      </c>
      <c r="K57">
        <v>0.75186716223256944</v>
      </c>
      <c r="L57">
        <v>-4.1533379160494453E-2</v>
      </c>
      <c r="M57">
        <v>3</v>
      </c>
      <c r="P57">
        <v>-0.58593017243275991</v>
      </c>
      <c r="Q57">
        <v>1.251905048428785</v>
      </c>
      <c r="R57">
        <v>4</v>
      </c>
    </row>
    <row r="58" spans="1:18" x14ac:dyDescent="0.2">
      <c r="A58">
        <v>0.30044323801532108</v>
      </c>
      <c r="B58">
        <v>3.883743136077508E-3</v>
      </c>
      <c r="C58">
        <v>6</v>
      </c>
      <c r="F58">
        <v>0.12986206578546841</v>
      </c>
      <c r="G58">
        <v>0.59914282166350219</v>
      </c>
      <c r="H58">
        <v>5</v>
      </c>
      <c r="K58">
        <v>0.53919768382163535</v>
      </c>
      <c r="L58">
        <v>0.55322778183101562</v>
      </c>
      <c r="M58">
        <v>3</v>
      </c>
      <c r="P58">
        <v>1.063281470980695</v>
      </c>
      <c r="Q58">
        <v>-1.273440722411957</v>
      </c>
      <c r="R58">
        <v>5</v>
      </c>
    </row>
    <row r="59" spans="1:18" x14ac:dyDescent="0.2">
      <c r="A59">
        <v>-0.35332129873472218</v>
      </c>
      <c r="B59">
        <v>0.82635907723821822</v>
      </c>
      <c r="C59">
        <v>6</v>
      </c>
      <c r="F59">
        <v>0.1027973488592244</v>
      </c>
      <c r="G59">
        <v>6.6438674286387098E-2</v>
      </c>
      <c r="H59">
        <v>5</v>
      </c>
      <c r="K59">
        <v>0.88872511636412754</v>
      </c>
      <c r="L59">
        <v>0.25757314254966363</v>
      </c>
      <c r="M59">
        <v>3</v>
      </c>
      <c r="P59">
        <v>0.1342820150718767</v>
      </c>
      <c r="Q59">
        <v>-1.5100498901441981</v>
      </c>
      <c r="R59">
        <v>5</v>
      </c>
    </row>
    <row r="60" spans="1:18" x14ac:dyDescent="0.2">
      <c r="A60">
        <v>-0.49225431183724178</v>
      </c>
      <c r="B60">
        <v>0.32190144326460862</v>
      </c>
      <c r="C60">
        <v>6</v>
      </c>
      <c r="F60">
        <v>5.8996919165879909E-2</v>
      </c>
      <c r="G60">
        <v>-0.60915486155042042</v>
      </c>
      <c r="H60">
        <v>5</v>
      </c>
      <c r="K60">
        <v>1.0286919627471589</v>
      </c>
      <c r="L60">
        <v>-0.1630864842022573</v>
      </c>
      <c r="M60">
        <v>3</v>
      </c>
      <c r="P60">
        <v>5.0882016423093437E-2</v>
      </c>
      <c r="Q60">
        <v>-1.2433433637276461</v>
      </c>
      <c r="R60">
        <v>5</v>
      </c>
    </row>
    <row r="61" spans="1:18" x14ac:dyDescent="0.2">
      <c r="A61">
        <v>-0.20929367679576119</v>
      </c>
      <c r="B61">
        <v>0.66592284740080054</v>
      </c>
      <c r="C61">
        <v>6</v>
      </c>
      <c r="F61">
        <v>0.29885566799080432</v>
      </c>
      <c r="G61">
        <v>0.65845695874342292</v>
      </c>
      <c r="H61">
        <v>5</v>
      </c>
      <c r="K61">
        <v>0.95743648392828318</v>
      </c>
      <c r="L61">
        <v>0.21216332385618189</v>
      </c>
      <c r="M61">
        <v>3</v>
      </c>
      <c r="P61">
        <v>0.62503471697215818</v>
      </c>
      <c r="Q61">
        <v>-1.424289496535273</v>
      </c>
      <c r="R61">
        <v>5</v>
      </c>
    </row>
    <row r="62" spans="1:18" x14ac:dyDescent="0.2">
      <c r="A62">
        <v>-0.24836541953103769</v>
      </c>
      <c r="B62">
        <v>0.3326214807004399</v>
      </c>
      <c r="C62">
        <v>6</v>
      </c>
      <c r="F62">
        <v>-0.22493670525908699</v>
      </c>
      <c r="G62">
        <v>0.34802996130694291</v>
      </c>
      <c r="H62">
        <v>5</v>
      </c>
      <c r="K62">
        <v>1.0021700269842551</v>
      </c>
      <c r="L62">
        <v>5.8832692327007038E-2</v>
      </c>
      <c r="M62">
        <v>3</v>
      </c>
      <c r="P62">
        <v>-3.8453917404709048E-2</v>
      </c>
      <c r="Q62">
        <v>-1.946149253531231</v>
      </c>
      <c r="R62">
        <v>5</v>
      </c>
    </row>
    <row r="63" spans="1:18" x14ac:dyDescent="0.2">
      <c r="A63">
        <v>-0.58593017243275991</v>
      </c>
      <c r="B63">
        <v>1.251905048428785</v>
      </c>
      <c r="C63">
        <v>6</v>
      </c>
      <c r="F63">
        <v>-0.48140225118073721</v>
      </c>
      <c r="G63">
        <v>0.56632898617697458</v>
      </c>
      <c r="H63">
        <v>5</v>
      </c>
      <c r="K63">
        <v>1.1344637113315419</v>
      </c>
      <c r="L63">
        <v>0.1206935542687116</v>
      </c>
      <c r="M63">
        <v>3</v>
      </c>
      <c r="P63">
        <v>-7.8059959450376554E-2</v>
      </c>
      <c r="Q63">
        <v>-2.4553233063850821</v>
      </c>
      <c r="R63">
        <v>5</v>
      </c>
    </row>
    <row r="64" spans="1:18" x14ac:dyDescent="0.2">
      <c r="A64">
        <v>0.54037999229301659</v>
      </c>
      <c r="B64">
        <v>0.48218984505628842</v>
      </c>
      <c r="C64">
        <v>6</v>
      </c>
      <c r="F64">
        <v>4.6343283858221729E-2</v>
      </c>
      <c r="G64">
        <v>-0.19209512402574661</v>
      </c>
      <c r="H64">
        <v>5</v>
      </c>
      <c r="K64">
        <v>0.80064375581789349</v>
      </c>
      <c r="L64">
        <v>0.2989188726428717</v>
      </c>
      <c r="M64">
        <v>3</v>
      </c>
      <c r="P64">
        <v>0.71449690994803217</v>
      </c>
      <c r="Q64">
        <v>-5.6228133034619113E-2</v>
      </c>
      <c r="R64">
        <v>6</v>
      </c>
    </row>
    <row r="65" spans="1:18" x14ac:dyDescent="0.2">
      <c r="A65">
        <v>0.75186716223256944</v>
      </c>
      <c r="B65">
        <v>-4.1533379160494453E-2</v>
      </c>
      <c r="C65">
        <v>6</v>
      </c>
      <c r="F65">
        <v>-0.2579298839733199</v>
      </c>
      <c r="G65">
        <v>-0.1044750232935813</v>
      </c>
      <c r="H65">
        <v>5</v>
      </c>
      <c r="K65">
        <v>1.0889777488896251</v>
      </c>
      <c r="L65">
        <v>-3.3526845439296959E-2</v>
      </c>
      <c r="M65">
        <v>3</v>
      </c>
      <c r="P65">
        <v>0.58943107288178742</v>
      </c>
      <c r="Q65">
        <v>0.47110814118767658</v>
      </c>
      <c r="R65">
        <v>6</v>
      </c>
    </row>
    <row r="66" spans="1:18" x14ac:dyDescent="0.2">
      <c r="A66">
        <v>0.53919768382163535</v>
      </c>
      <c r="B66">
        <v>0.55322778183101562</v>
      </c>
      <c r="C66">
        <v>6</v>
      </c>
      <c r="F66">
        <v>0.76897312933359208</v>
      </c>
      <c r="G66">
        <v>-0.31771951889391858</v>
      </c>
      <c r="H66">
        <v>5</v>
      </c>
      <c r="K66">
        <v>0.73387188219415378</v>
      </c>
      <c r="L66">
        <v>0.38920049923439648</v>
      </c>
      <c r="M66">
        <v>3</v>
      </c>
      <c r="P66">
        <v>0.59101856154681465</v>
      </c>
      <c r="Q66">
        <v>0.39333207290448929</v>
      </c>
      <c r="R66">
        <v>6</v>
      </c>
    </row>
    <row r="67" spans="1:18" x14ac:dyDescent="0.2">
      <c r="A67">
        <v>0.88872511636412754</v>
      </c>
      <c r="B67">
        <v>0.25757314254966363</v>
      </c>
      <c r="C67">
        <v>6</v>
      </c>
      <c r="F67">
        <v>1.0817415127143011</v>
      </c>
      <c r="G67">
        <v>0.32831726408030848</v>
      </c>
      <c r="H67">
        <v>5</v>
      </c>
      <c r="K67">
        <v>0.76897312933359208</v>
      </c>
      <c r="L67">
        <v>-0.31771951889391858</v>
      </c>
      <c r="M67">
        <v>3</v>
      </c>
      <c r="P67">
        <v>0.46494569838477873</v>
      </c>
      <c r="Q67">
        <v>0.35819596801792769</v>
      </c>
      <c r="R67">
        <v>6</v>
      </c>
    </row>
    <row r="68" spans="1:18" x14ac:dyDescent="0.2">
      <c r="A68">
        <v>1.0286919627471589</v>
      </c>
      <c r="B68">
        <v>-0.1630864842022573</v>
      </c>
      <c r="C68">
        <v>6</v>
      </c>
      <c r="F68">
        <v>1.316305424097266</v>
      </c>
      <c r="G68">
        <v>0.23322429534535569</v>
      </c>
      <c r="H68">
        <v>5</v>
      </c>
      <c r="K68">
        <v>0.77801873677334576</v>
      </c>
      <c r="L68">
        <v>6.6977387482725331E-2</v>
      </c>
      <c r="M68">
        <v>3</v>
      </c>
      <c r="P68">
        <v>0.54037999229301659</v>
      </c>
      <c r="Q68">
        <v>0.48218984505628842</v>
      </c>
      <c r="R68">
        <v>6</v>
      </c>
    </row>
    <row r="69" spans="1:18" x14ac:dyDescent="0.2">
      <c r="A69">
        <v>1.1344637113315419</v>
      </c>
      <c r="B69">
        <v>0.1206935542687116</v>
      </c>
      <c r="C69">
        <v>6</v>
      </c>
      <c r="F69">
        <v>1.2707433600120801</v>
      </c>
      <c r="G69">
        <v>0.37599499781211321</v>
      </c>
      <c r="H69">
        <v>5</v>
      </c>
      <c r="K69">
        <v>1.0817415127143011</v>
      </c>
      <c r="L69">
        <v>0.32831726408030848</v>
      </c>
      <c r="M69">
        <v>3</v>
      </c>
      <c r="P69">
        <v>0.80361652530830185</v>
      </c>
      <c r="Q69">
        <v>-5.31927073848368E-2</v>
      </c>
      <c r="R69">
        <v>6</v>
      </c>
    </row>
    <row r="70" spans="1:18" x14ac:dyDescent="0.2">
      <c r="A70">
        <v>0.73387188219415378</v>
      </c>
      <c r="B70">
        <v>0.38920049923439648</v>
      </c>
      <c r="C70">
        <v>6</v>
      </c>
      <c r="F70">
        <v>1.448073007133527</v>
      </c>
      <c r="G70">
        <v>-7.7029958072480156E-2</v>
      </c>
      <c r="H70">
        <v>5</v>
      </c>
      <c r="K70">
        <v>0.65999565661541693</v>
      </c>
      <c r="L70">
        <v>0.67199469462233397</v>
      </c>
      <c r="M70">
        <v>3</v>
      </c>
      <c r="P70">
        <v>0.75186716223256944</v>
      </c>
      <c r="Q70">
        <v>-4.1533379160494453E-2</v>
      </c>
      <c r="R70">
        <v>6</v>
      </c>
    </row>
    <row r="71" spans="1:18" x14ac:dyDescent="0.2">
      <c r="A71">
        <v>0.65278294067085241</v>
      </c>
      <c r="B71">
        <v>0.52054291291865173</v>
      </c>
      <c r="C71">
        <v>6</v>
      </c>
      <c r="F71">
        <v>5.0882016423093437E-2</v>
      </c>
      <c r="G71">
        <v>-1.2433433637276461</v>
      </c>
      <c r="H71">
        <v>5</v>
      </c>
      <c r="K71">
        <v>0.65278294067085241</v>
      </c>
      <c r="L71">
        <v>0.52054291291865173</v>
      </c>
      <c r="M71">
        <v>3</v>
      </c>
      <c r="P71">
        <v>0.53919768382163535</v>
      </c>
      <c r="Q71">
        <v>0.55322778183101562</v>
      </c>
      <c r="R71">
        <v>6</v>
      </c>
    </row>
    <row r="72" spans="1:18" x14ac:dyDescent="0.2">
      <c r="A72">
        <v>0.88843710103102569</v>
      </c>
      <c r="B72">
        <v>-0.3950403873507744</v>
      </c>
      <c r="C72">
        <v>6</v>
      </c>
      <c r="F72">
        <v>-0.82146522890533902</v>
      </c>
      <c r="G72">
        <v>-1.9797845847535169</v>
      </c>
      <c r="H72">
        <v>5</v>
      </c>
      <c r="K72">
        <v>1.316305424097266</v>
      </c>
      <c r="L72">
        <v>0.23322429534535569</v>
      </c>
      <c r="M72">
        <v>3</v>
      </c>
      <c r="P72">
        <v>0.88872511636412754</v>
      </c>
      <c r="Q72">
        <v>0.25757314254966363</v>
      </c>
      <c r="R72">
        <v>6</v>
      </c>
    </row>
    <row r="73" spans="1:18" x14ac:dyDescent="0.2">
      <c r="A73">
        <v>0.1342820150718767</v>
      </c>
      <c r="B73">
        <v>-1.5100498901441981</v>
      </c>
      <c r="C73">
        <v>6</v>
      </c>
      <c r="F73">
        <v>-2.5344645079646799</v>
      </c>
      <c r="G73">
        <v>-3.2696712790047799</v>
      </c>
      <c r="H73">
        <v>5</v>
      </c>
      <c r="K73">
        <v>0.88843710103102569</v>
      </c>
      <c r="L73">
        <v>-0.3950403873507744</v>
      </c>
      <c r="M73">
        <v>3</v>
      </c>
      <c r="P73">
        <v>1.0286919627471589</v>
      </c>
      <c r="Q73">
        <v>-0.1630864842022573</v>
      </c>
      <c r="R73">
        <v>6</v>
      </c>
    </row>
    <row r="74" spans="1:18" x14ac:dyDescent="0.2">
      <c r="A74">
        <v>-3.8453917404709048E-2</v>
      </c>
      <c r="B74">
        <v>-1.946149253531231</v>
      </c>
      <c r="C74">
        <v>6</v>
      </c>
      <c r="F74">
        <v>0.71449690994803217</v>
      </c>
      <c r="G74">
        <v>-5.6228133034619113E-2</v>
      </c>
      <c r="H74">
        <v>6</v>
      </c>
      <c r="K74">
        <v>1.2707433600120801</v>
      </c>
      <c r="L74">
        <v>0.37599499781211321</v>
      </c>
      <c r="M74">
        <v>3</v>
      </c>
      <c r="P74">
        <v>0.95743648392828318</v>
      </c>
      <c r="Q74">
        <v>0.21216332385618189</v>
      </c>
      <c r="R74">
        <v>6</v>
      </c>
    </row>
    <row r="75" spans="1:18" x14ac:dyDescent="0.2">
      <c r="A75">
        <v>-0.70228066589365568</v>
      </c>
      <c r="B75">
        <v>-3.2389389584928718</v>
      </c>
      <c r="C75">
        <v>6</v>
      </c>
      <c r="F75">
        <v>0.87642012269154379</v>
      </c>
      <c r="G75">
        <v>-0.3250855989966398</v>
      </c>
      <c r="H75">
        <v>6</v>
      </c>
      <c r="K75">
        <v>1.448073007133527</v>
      </c>
      <c r="L75">
        <v>-7.7029958072480156E-2</v>
      </c>
      <c r="M75">
        <v>3</v>
      </c>
      <c r="P75">
        <v>1.0021700269842551</v>
      </c>
      <c r="Q75">
        <v>5.8832692327007038E-2</v>
      </c>
      <c r="R75">
        <v>6</v>
      </c>
    </row>
    <row r="76" spans="1:18" x14ac:dyDescent="0.2">
      <c r="A76">
        <v>-1.277231707900063</v>
      </c>
      <c r="B76">
        <v>-1.3011882604264911</v>
      </c>
      <c r="C76">
        <v>6</v>
      </c>
      <c r="F76">
        <v>7.3961283328385211E-2</v>
      </c>
      <c r="G76">
        <v>-0.5264939711730281</v>
      </c>
      <c r="H76">
        <v>6</v>
      </c>
      <c r="K76">
        <v>-1.5473301628707721</v>
      </c>
      <c r="L76">
        <v>-0.71140084030001138</v>
      </c>
      <c r="M76">
        <v>4</v>
      </c>
      <c r="P76">
        <v>1.1344637113315419</v>
      </c>
      <c r="Q76">
        <v>0.1206935542687116</v>
      </c>
      <c r="R76">
        <v>6</v>
      </c>
    </row>
    <row r="77" spans="1:18" x14ac:dyDescent="0.2">
      <c r="A77">
        <v>0.71449690994803217</v>
      </c>
      <c r="B77">
        <v>-5.6228133034619113E-2</v>
      </c>
      <c r="C77">
        <v>7</v>
      </c>
      <c r="F77">
        <v>0.14175807605801549</v>
      </c>
      <c r="G77">
        <v>-0.45121397141014408</v>
      </c>
      <c r="H77">
        <v>6</v>
      </c>
      <c r="K77">
        <v>-1.8285625594527211</v>
      </c>
      <c r="L77">
        <v>-1.5531501559888039</v>
      </c>
      <c r="M77">
        <v>4</v>
      </c>
      <c r="P77">
        <v>0.80064375581789349</v>
      </c>
      <c r="Q77">
        <v>0.2989188726428717</v>
      </c>
      <c r="R77">
        <v>6</v>
      </c>
    </row>
    <row r="78" spans="1:18" x14ac:dyDescent="0.2">
      <c r="A78">
        <v>0.87642012269154379</v>
      </c>
      <c r="B78">
        <v>-0.3250855989966398</v>
      </c>
      <c r="C78">
        <v>7</v>
      </c>
      <c r="F78">
        <v>0.58943107288178742</v>
      </c>
      <c r="G78">
        <v>0.47110814118767658</v>
      </c>
      <c r="H78">
        <v>6</v>
      </c>
      <c r="K78">
        <v>-1.277231707900063</v>
      </c>
      <c r="L78">
        <v>-1.3011882604264911</v>
      </c>
      <c r="M78">
        <v>4</v>
      </c>
      <c r="P78">
        <v>1.0889777488896251</v>
      </c>
      <c r="Q78">
        <v>-3.3526845439296959E-2</v>
      </c>
      <c r="R78">
        <v>6</v>
      </c>
    </row>
    <row r="79" spans="1:18" x14ac:dyDescent="0.2">
      <c r="A79">
        <v>7.3961283328385211E-2</v>
      </c>
      <c r="B79">
        <v>-0.5264939711730281</v>
      </c>
      <c r="C79">
        <v>7</v>
      </c>
      <c r="F79">
        <v>0.65999565661541693</v>
      </c>
      <c r="G79">
        <v>0.67199469462233397</v>
      </c>
      <c r="H79">
        <v>6</v>
      </c>
      <c r="K79">
        <v>-1.237218189729659</v>
      </c>
      <c r="L79">
        <v>-1.4180028888069101</v>
      </c>
      <c r="M79">
        <v>4</v>
      </c>
      <c r="P79">
        <v>0.73387188219415378</v>
      </c>
      <c r="Q79">
        <v>0.38920049923439648</v>
      </c>
      <c r="R79">
        <v>6</v>
      </c>
    </row>
    <row r="80" spans="1:18" x14ac:dyDescent="0.2">
      <c r="A80">
        <v>0.14175807605801549</v>
      </c>
      <c r="B80">
        <v>-0.45121397141014408</v>
      </c>
      <c r="C80">
        <v>7</v>
      </c>
      <c r="F80">
        <v>-0.57615017808544344</v>
      </c>
      <c r="G80">
        <v>-0.52491282350539081</v>
      </c>
      <c r="H80">
        <v>6</v>
      </c>
      <c r="K80">
        <v>-0.86108634781430837</v>
      </c>
      <c r="L80">
        <v>0.82973099479218615</v>
      </c>
      <c r="M80">
        <v>5</v>
      </c>
      <c r="P80">
        <v>0.77801873677334576</v>
      </c>
      <c r="Q80">
        <v>6.6977387482725331E-2</v>
      </c>
      <c r="R80">
        <v>6</v>
      </c>
    </row>
    <row r="81" spans="1:18" x14ac:dyDescent="0.2">
      <c r="A81">
        <v>0.45416196844344758</v>
      </c>
      <c r="B81">
        <v>-2.9536239264443639E-2</v>
      </c>
      <c r="C81">
        <v>7</v>
      </c>
      <c r="F81">
        <v>-7.696607462349167E-2</v>
      </c>
      <c r="G81">
        <v>0.52125898734267606</v>
      </c>
      <c r="H81">
        <v>7</v>
      </c>
      <c r="K81">
        <v>-0.8980538748235577</v>
      </c>
      <c r="L81">
        <v>1.003572847198688</v>
      </c>
      <c r="M81">
        <v>5</v>
      </c>
      <c r="P81">
        <v>1.0817415127143011</v>
      </c>
      <c r="Q81">
        <v>0.32831726408030848</v>
      </c>
      <c r="R81">
        <v>6</v>
      </c>
    </row>
    <row r="82" spans="1:18" x14ac:dyDescent="0.2">
      <c r="A82">
        <v>0.58943107288178742</v>
      </c>
      <c r="B82">
        <v>0.47110814118767658</v>
      </c>
      <c r="C82">
        <v>7</v>
      </c>
      <c r="F82">
        <v>0.45416196844344758</v>
      </c>
      <c r="G82">
        <v>-2.9536239264443639E-2</v>
      </c>
      <c r="H82">
        <v>7</v>
      </c>
      <c r="K82">
        <v>-0.69486078179483979</v>
      </c>
      <c r="L82">
        <v>1.034486079072402</v>
      </c>
      <c r="M82">
        <v>5</v>
      </c>
      <c r="P82">
        <v>0.65999565661541693</v>
      </c>
      <c r="Q82">
        <v>0.67199469462233397</v>
      </c>
      <c r="R82">
        <v>6</v>
      </c>
    </row>
    <row r="83" spans="1:18" x14ac:dyDescent="0.2">
      <c r="A83">
        <v>0.95743648392828318</v>
      </c>
      <c r="B83">
        <v>0.21216332385618189</v>
      </c>
      <c r="C83">
        <v>7</v>
      </c>
      <c r="F83">
        <v>0.95743648392828318</v>
      </c>
      <c r="G83">
        <v>0.21216332385618189</v>
      </c>
      <c r="H83">
        <v>7</v>
      </c>
      <c r="K83">
        <v>-1.101279712189092</v>
      </c>
      <c r="L83">
        <v>0.82029832279067094</v>
      </c>
      <c r="M83">
        <v>5</v>
      </c>
      <c r="P83">
        <v>0.65278294067085241</v>
      </c>
      <c r="Q83">
        <v>0.52054291291865173</v>
      </c>
      <c r="R83">
        <v>6</v>
      </c>
    </row>
    <row r="84" spans="1:18" x14ac:dyDescent="0.2">
      <c r="A84">
        <v>0.65999565661541693</v>
      </c>
      <c r="B84">
        <v>0.67199469462233397</v>
      </c>
      <c r="C84">
        <v>7</v>
      </c>
      <c r="F84">
        <v>0.62503471697215818</v>
      </c>
      <c r="G84">
        <v>-1.424289496535273</v>
      </c>
      <c r="H84">
        <v>7</v>
      </c>
      <c r="K84">
        <v>-1.270993163990094</v>
      </c>
      <c r="L84">
        <v>1.516194024139212</v>
      </c>
      <c r="M84">
        <v>5</v>
      </c>
      <c r="P84">
        <v>1.316305424097266</v>
      </c>
      <c r="Q84">
        <v>0.23322429534535569</v>
      </c>
      <c r="R84">
        <v>6</v>
      </c>
    </row>
    <row r="85" spans="1:18" x14ac:dyDescent="0.2">
      <c r="A85">
        <v>-0.57615017808544344</v>
      </c>
      <c r="B85">
        <v>-0.52491282350539081</v>
      </c>
      <c r="C85">
        <v>7</v>
      </c>
      <c r="F85">
        <v>-7.8059959450376554E-2</v>
      </c>
      <c r="G85">
        <v>-2.4553233063850821</v>
      </c>
      <c r="H85">
        <v>7</v>
      </c>
      <c r="K85">
        <v>-0.58593017243275991</v>
      </c>
      <c r="L85">
        <v>1.251905048428785</v>
      </c>
      <c r="M85">
        <v>5</v>
      </c>
      <c r="P85">
        <v>1.2707433600120801</v>
      </c>
      <c r="Q85">
        <v>0.37599499781211321</v>
      </c>
      <c r="R85">
        <v>6</v>
      </c>
    </row>
    <row r="86" spans="1:18" x14ac:dyDescent="0.2">
      <c r="A86">
        <v>-1.237218189729659</v>
      </c>
      <c r="B86">
        <v>-1.4180028888069101</v>
      </c>
      <c r="C86">
        <v>7</v>
      </c>
      <c r="F86">
        <v>-1.237218189729659</v>
      </c>
      <c r="G86">
        <v>-1.4180028888069101</v>
      </c>
      <c r="H86">
        <v>7</v>
      </c>
      <c r="K86">
        <v>-2.5344645079646799</v>
      </c>
      <c r="L86">
        <v>-3.2696712790047799</v>
      </c>
      <c r="M86">
        <v>6</v>
      </c>
      <c r="P86">
        <v>1.448073007133527</v>
      </c>
      <c r="Q86">
        <v>-7.7029958072480156E-2</v>
      </c>
      <c r="R86">
        <v>6</v>
      </c>
    </row>
  </sheetData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3F82-BB05-4F21-8D8D-0263B62A24C1}">
  <dimension ref="A1:K86"/>
  <sheetViews>
    <sheetView workbookViewId="0">
      <selection activeCell="M4" sqref="M4"/>
    </sheetView>
  </sheetViews>
  <sheetFormatPr baseColWidth="10" defaultColWidth="8.83203125" defaultRowHeight="16" x14ac:dyDescent="0.2"/>
  <sheetData>
    <row r="1" spans="1:11" x14ac:dyDescent="0.2">
      <c r="B1" s="91" t="s">
        <v>94</v>
      </c>
      <c r="C1" s="91" t="s">
        <v>95</v>
      </c>
      <c r="D1" s="91" t="s">
        <v>96</v>
      </c>
      <c r="E1" s="91" t="s">
        <v>97</v>
      </c>
      <c r="F1" s="91" t="s">
        <v>98</v>
      </c>
      <c r="G1" s="91" t="s">
        <v>99</v>
      </c>
      <c r="H1" s="91" t="s">
        <v>100</v>
      </c>
      <c r="I1" s="91" t="s">
        <v>101</v>
      </c>
      <c r="J1" s="91" t="s">
        <v>102</v>
      </c>
      <c r="K1" s="91" t="s">
        <v>103</v>
      </c>
    </row>
    <row r="2" spans="1:11" x14ac:dyDescent="0.2">
      <c r="A2">
        <v>0</v>
      </c>
      <c r="B2" s="58">
        <v>-0.46633386600000004</v>
      </c>
      <c r="C2" s="58">
        <v>-0.499451798</v>
      </c>
      <c r="D2" s="58">
        <v>-1.1952537400000001</v>
      </c>
      <c r="E2" s="58">
        <v>-1.5072362399999999</v>
      </c>
      <c r="F2" s="58">
        <v>6.9738931400000009E-2</v>
      </c>
      <c r="G2" s="58">
        <v>0.20706807000000002</v>
      </c>
      <c r="H2" s="58">
        <v>-0.62640411500000004</v>
      </c>
      <c r="I2" s="58">
        <v>-0.26690565399999999</v>
      </c>
      <c r="J2" s="58">
        <v>-0.251121082</v>
      </c>
      <c r="K2" s="58">
        <v>-0.37321245800000002</v>
      </c>
    </row>
    <row r="3" spans="1:11" x14ac:dyDescent="0.2">
      <c r="A3">
        <v>1</v>
      </c>
      <c r="B3" s="58">
        <v>-0.78571202799999995</v>
      </c>
      <c r="C3" s="58">
        <v>-0.85504762900000009</v>
      </c>
      <c r="D3" s="58">
        <v>-1.2985285200000001</v>
      </c>
      <c r="E3" s="58">
        <v>-1.4489844600000001</v>
      </c>
      <c r="F3" s="58">
        <v>0.32981203800000009</v>
      </c>
      <c r="G3" s="58">
        <v>-0.10922512400000003</v>
      </c>
      <c r="H3" s="58">
        <v>-0.31654368900000007</v>
      </c>
      <c r="I3" s="58">
        <v>0.10693232100000001</v>
      </c>
      <c r="J3" s="58">
        <v>-0.39495122300000002</v>
      </c>
      <c r="K3" s="58">
        <v>-0.521242435</v>
      </c>
    </row>
    <row r="4" spans="1:11" x14ac:dyDescent="0.2">
      <c r="A4">
        <v>2</v>
      </c>
      <c r="B4" s="58">
        <v>-1.0341172700000001</v>
      </c>
      <c r="C4" s="58">
        <v>-0.97906628699999987</v>
      </c>
      <c r="D4" s="58">
        <v>-0.3174180820000001</v>
      </c>
      <c r="E4" s="58">
        <v>-0.82763214799999996</v>
      </c>
      <c r="F4" s="58">
        <v>-1.3420865000000002</v>
      </c>
      <c r="G4" s="58">
        <v>-0.20225253400000001</v>
      </c>
      <c r="H4" s="58">
        <v>0.40646397000000006</v>
      </c>
      <c r="I4" s="58">
        <v>-0.99962808400000003</v>
      </c>
      <c r="J4" s="58">
        <v>-0.68261150600000009</v>
      </c>
      <c r="K4" s="58">
        <v>-0.521242435</v>
      </c>
    </row>
    <row r="5" spans="1:11" x14ac:dyDescent="0.2">
      <c r="A5">
        <v>3</v>
      </c>
      <c r="B5" s="63">
        <v>-1.4244683500000002</v>
      </c>
      <c r="C5" s="63">
        <v>-0.7686318820000001</v>
      </c>
      <c r="D5" s="63">
        <v>-1.4534406900000001</v>
      </c>
      <c r="E5" s="63">
        <v>-0.24511435100000004</v>
      </c>
      <c r="F5" s="63">
        <v>-0.26464077700000005</v>
      </c>
      <c r="G5" s="63">
        <v>0.22567355199999997</v>
      </c>
      <c r="H5" s="63">
        <v>0.56139418200000002</v>
      </c>
      <c r="I5" s="63">
        <v>-1.1092872200000001</v>
      </c>
      <c r="J5" s="63">
        <v>-0.76801065300000004</v>
      </c>
      <c r="K5" s="63">
        <v>-0.52829148100000001</v>
      </c>
    </row>
    <row r="6" spans="1:11" x14ac:dyDescent="0.2">
      <c r="A6">
        <v>4</v>
      </c>
      <c r="B6" s="58">
        <v>0.59826000899999987</v>
      </c>
      <c r="C6" s="58">
        <v>-0.70931861100000004</v>
      </c>
      <c r="D6" s="58">
        <v>-1.9439959100000002</v>
      </c>
      <c r="E6" s="58">
        <v>-0.49753872999999998</v>
      </c>
      <c r="F6" s="58">
        <v>0.68276839700000003</v>
      </c>
      <c r="G6" s="58">
        <v>-0.51854572799999998</v>
      </c>
      <c r="H6" s="58">
        <v>-1.3494117700000001</v>
      </c>
      <c r="I6" s="58">
        <v>-0.62952848900000002</v>
      </c>
      <c r="J6" s="58">
        <v>-0.53578490300000003</v>
      </c>
      <c r="K6" s="58">
        <v>-0.46250038100000007</v>
      </c>
    </row>
    <row r="7" spans="1:11" x14ac:dyDescent="0.2">
      <c r="A7">
        <v>5</v>
      </c>
      <c r="B7" s="63">
        <v>-1.1405766500000001</v>
      </c>
      <c r="C7" s="63">
        <v>-0.95685928400000009</v>
      </c>
      <c r="D7" s="63">
        <v>-1.2468911300000001</v>
      </c>
      <c r="E7" s="63">
        <v>-2.2062575999999998</v>
      </c>
      <c r="F7" s="63">
        <v>-0.4875605830000001</v>
      </c>
      <c r="G7" s="63">
        <v>0.20706807000000002</v>
      </c>
      <c r="H7" s="63">
        <v>1.6459056700000003</v>
      </c>
      <c r="I7" s="63">
        <v>-0.98467456499999995</v>
      </c>
      <c r="J7" s="63">
        <v>-0.64515574000000009</v>
      </c>
      <c r="K7" s="63">
        <v>-0.50009529500000005</v>
      </c>
    </row>
    <row r="8" spans="1:11" x14ac:dyDescent="0.2">
      <c r="A8">
        <v>6</v>
      </c>
      <c r="B8" s="58">
        <v>-2.66649454</v>
      </c>
      <c r="C8" s="58">
        <v>-0.34762117600000003</v>
      </c>
      <c r="D8" s="58">
        <v>-1.7374463499999999</v>
      </c>
      <c r="E8" s="58">
        <v>-1.7208261</v>
      </c>
      <c r="F8" s="58">
        <v>-0.50613723300000002</v>
      </c>
      <c r="G8" s="58">
        <v>-0.92786633200000002</v>
      </c>
      <c r="H8" s="58">
        <v>-0.21325688100000004</v>
      </c>
      <c r="I8" s="58">
        <v>-1.4968325899999999</v>
      </c>
      <c r="J8" s="58">
        <v>-0.81295757200000007</v>
      </c>
      <c r="K8" s="58">
        <v>-0.50479466000000006</v>
      </c>
    </row>
    <row r="9" spans="1:11" x14ac:dyDescent="0.2">
      <c r="A9">
        <v>7</v>
      </c>
      <c r="B9" s="58">
        <v>-2.8439268499999999</v>
      </c>
      <c r="C9" s="58">
        <v>-0.57962404200000017</v>
      </c>
      <c r="D9" s="58">
        <v>-1.63417156</v>
      </c>
      <c r="E9" s="58">
        <v>-1.04122201</v>
      </c>
      <c r="F9" s="58">
        <v>-0.3389473790000001</v>
      </c>
      <c r="G9" s="58">
        <v>-1.5604527199999998</v>
      </c>
      <c r="H9" s="58">
        <v>-1.3494117700000001</v>
      </c>
      <c r="I9" s="58">
        <v>-1.8769012000000003</v>
      </c>
      <c r="J9" s="58">
        <v>-0.74104250100000002</v>
      </c>
      <c r="K9" s="58">
        <v>-0.49774561299999998</v>
      </c>
    </row>
    <row r="10" spans="1:11" x14ac:dyDescent="0.2">
      <c r="A10">
        <v>8</v>
      </c>
      <c r="B10" s="58">
        <v>-3.3052508700000001</v>
      </c>
      <c r="C10" s="58">
        <v>-1.1134434799999999</v>
      </c>
      <c r="D10" s="58">
        <v>-2.8218315700000001</v>
      </c>
      <c r="E10" s="58">
        <v>-1.6043225400000001</v>
      </c>
      <c r="F10" s="58">
        <v>0.96141815399999986</v>
      </c>
      <c r="G10" s="58">
        <v>-1.28137049</v>
      </c>
      <c r="H10" s="58">
        <v>-0.88462113600000014</v>
      </c>
      <c r="I10" s="58">
        <v>-1.4120959800000001</v>
      </c>
      <c r="J10" s="58">
        <v>-0.70658319599999997</v>
      </c>
      <c r="K10" s="58">
        <v>-0.51654306999999999</v>
      </c>
    </row>
    <row r="11" spans="1:11" x14ac:dyDescent="0.2">
      <c r="A11">
        <v>9</v>
      </c>
      <c r="B11" s="58">
        <v>-1.4244683500000002</v>
      </c>
      <c r="C11" s="58">
        <v>-1.1156429000000001</v>
      </c>
      <c r="D11" s="58">
        <v>-3.15747461</v>
      </c>
      <c r="E11" s="58">
        <v>-2.74994088</v>
      </c>
      <c r="F11" s="58">
        <v>-0.35752402900000008</v>
      </c>
      <c r="G11" s="58">
        <v>2.90486296</v>
      </c>
      <c r="H11" s="58">
        <v>-1.4526985800000001</v>
      </c>
      <c r="I11" s="58">
        <v>-1.35726641</v>
      </c>
      <c r="J11" s="58">
        <v>-0.55226544</v>
      </c>
      <c r="K11" s="58">
        <v>-0.52359211699999997</v>
      </c>
    </row>
    <row r="12" spans="1:11" x14ac:dyDescent="0.2">
      <c r="A12">
        <v>10</v>
      </c>
      <c r="B12" s="58">
        <v>0.24339538400000005</v>
      </c>
      <c r="C12" s="58">
        <v>-0.14917713400000002</v>
      </c>
      <c r="D12" s="58">
        <v>0.61205496300000006</v>
      </c>
      <c r="E12" s="58">
        <v>0.18206536600000001</v>
      </c>
      <c r="F12" s="58">
        <v>2.9676963999999999</v>
      </c>
      <c r="G12" s="58">
        <v>-0.33249090800000008</v>
      </c>
      <c r="H12" s="58">
        <v>-1.3494117700000001</v>
      </c>
      <c r="I12" s="58">
        <v>0.30257419400000007</v>
      </c>
      <c r="J12" s="58">
        <v>-0.58073182300000004</v>
      </c>
      <c r="K12" s="58">
        <v>-0.52829148100000001</v>
      </c>
    </row>
    <row r="13" spans="1:11" x14ac:dyDescent="0.2">
      <c r="A13">
        <v>11</v>
      </c>
      <c r="B13" s="58">
        <v>-0.18244216600000002</v>
      </c>
      <c r="C13" s="58">
        <v>-0.24141068900000004</v>
      </c>
      <c r="D13" s="58">
        <v>0.63787365900000015</v>
      </c>
      <c r="E13" s="58">
        <v>0.76458316299999984</v>
      </c>
      <c r="F13" s="58">
        <v>2.2617836900000001</v>
      </c>
      <c r="G13" s="58">
        <v>-0.68599506600000015</v>
      </c>
      <c r="H13" s="58">
        <v>-0.57476071000000006</v>
      </c>
      <c r="I13" s="58">
        <v>2.40977424</v>
      </c>
      <c r="J13" s="58">
        <v>-0.58372828399999999</v>
      </c>
      <c r="K13" s="58">
        <v>-0.48129783799999998</v>
      </c>
    </row>
    <row r="14" spans="1:11" x14ac:dyDescent="0.2">
      <c r="A14">
        <v>12</v>
      </c>
      <c r="B14" s="58">
        <v>-0.11146924100000001</v>
      </c>
      <c r="C14" s="58">
        <v>1.05667018</v>
      </c>
      <c r="D14" s="58">
        <v>1.8255336600000001</v>
      </c>
      <c r="E14" s="58">
        <v>1.5024390400000001</v>
      </c>
      <c r="F14" s="58">
        <v>2.5404334400000002</v>
      </c>
      <c r="G14" s="58">
        <v>-0.36970187200000004</v>
      </c>
      <c r="H14" s="58">
        <v>-0.88462113600000014</v>
      </c>
      <c r="I14" s="58">
        <v>0.62781323200000017</v>
      </c>
      <c r="J14" s="58">
        <v>1.1069280499999999E-2</v>
      </c>
      <c r="K14" s="58">
        <v>-9.1250598099999983E-2</v>
      </c>
    </row>
    <row r="15" spans="1:11" x14ac:dyDescent="0.2">
      <c r="A15">
        <v>13</v>
      </c>
      <c r="B15" s="63">
        <v>6.5963071500000012E-2</v>
      </c>
      <c r="C15" s="63">
        <v>-1.1351822200000001E-4</v>
      </c>
      <c r="D15" s="63">
        <v>0.84442322400000003</v>
      </c>
      <c r="E15" s="63">
        <v>0.51215878399999992</v>
      </c>
      <c r="F15" s="63">
        <v>3.6550324700000001</v>
      </c>
      <c r="G15" s="63">
        <v>-0.36970187200000004</v>
      </c>
      <c r="H15" s="63">
        <v>-0.10997007200000002</v>
      </c>
      <c r="I15" s="63">
        <v>-0.51114646399999997</v>
      </c>
      <c r="J15" s="63">
        <v>0.44106147400000001</v>
      </c>
      <c r="K15" s="63">
        <v>-7.9502187200000018E-2</v>
      </c>
    </row>
    <row r="16" spans="1:11" x14ac:dyDescent="0.2">
      <c r="A16">
        <v>14</v>
      </c>
      <c r="B16" s="58">
        <v>-5.0098535299999995E-3</v>
      </c>
      <c r="C16" s="58">
        <v>-0.22651142300000002</v>
      </c>
      <c r="D16" s="58">
        <v>0.12149974400000002</v>
      </c>
      <c r="E16" s="58">
        <v>-1.5849052800000001</v>
      </c>
      <c r="F16" s="58">
        <v>3.8407989800000002</v>
      </c>
      <c r="G16" s="58">
        <v>-1.15113212</v>
      </c>
      <c r="H16" s="58">
        <v>2.4205567299999999</v>
      </c>
      <c r="I16" s="58">
        <v>-0.91613760300000002</v>
      </c>
      <c r="J16" s="58">
        <v>-0.67961504500000014</v>
      </c>
      <c r="K16" s="58">
        <v>-0.521242435</v>
      </c>
    </row>
    <row r="17" spans="1:11" x14ac:dyDescent="0.2">
      <c r="A17">
        <v>15</v>
      </c>
      <c r="B17" s="63">
        <v>-7.5982778500000014E-2</v>
      </c>
      <c r="C17" s="63">
        <v>-0.12349363600000002</v>
      </c>
      <c r="D17" s="63">
        <v>4.4043657400000005E-2</v>
      </c>
      <c r="E17" s="63">
        <v>-0.59462502900000003</v>
      </c>
      <c r="F17" s="63">
        <v>-0.39467732999999999</v>
      </c>
      <c r="G17" s="63">
        <v>0.13264614200000002</v>
      </c>
      <c r="H17" s="63">
        <v>-0.41983049800000005</v>
      </c>
      <c r="I17" s="63">
        <v>-0.29805881800000006</v>
      </c>
      <c r="J17" s="63">
        <v>-0.216661777</v>
      </c>
      <c r="K17" s="63">
        <v>0.57135977300000007</v>
      </c>
    </row>
    <row r="18" spans="1:11" x14ac:dyDescent="0.2">
      <c r="A18">
        <v>16</v>
      </c>
      <c r="B18" s="58">
        <v>-0.35987447800000011</v>
      </c>
      <c r="C18" s="58">
        <v>-0.27858790700000008</v>
      </c>
      <c r="D18" s="58">
        <v>-0.39487417000000008</v>
      </c>
      <c r="E18" s="58">
        <v>-0.18686257199999998</v>
      </c>
      <c r="F18" s="58">
        <v>0.42269529</v>
      </c>
      <c r="G18" s="58">
        <v>0.74662704800000013</v>
      </c>
      <c r="H18" s="58">
        <v>-0.16161347700000001</v>
      </c>
      <c r="I18" s="58">
        <v>0.40600270100000008</v>
      </c>
      <c r="J18" s="58">
        <v>0.41858801500000009</v>
      </c>
      <c r="K18" s="58">
        <v>-6.66204003E-3</v>
      </c>
    </row>
    <row r="19" spans="1:11" x14ac:dyDescent="0.2">
      <c r="A19">
        <v>17</v>
      </c>
      <c r="B19" s="58">
        <v>0.34985477100000012</v>
      </c>
      <c r="C19" s="58">
        <v>-0.11036809199999999</v>
      </c>
      <c r="D19" s="58">
        <v>-0.162505908</v>
      </c>
      <c r="E19" s="58">
        <v>-0.18686257199999998</v>
      </c>
      <c r="F19" s="58">
        <v>0.45984859100000008</v>
      </c>
      <c r="G19" s="58">
        <v>-1.6197713699999998E-2</v>
      </c>
      <c r="H19" s="58">
        <v>-0.88462113600000014</v>
      </c>
      <c r="I19" s="58">
        <v>-0.28684367900000007</v>
      </c>
      <c r="J19" s="58">
        <v>-0.62867520300000024</v>
      </c>
      <c r="K19" s="58">
        <v>-0.16409074500000001</v>
      </c>
    </row>
    <row r="20" spans="1:11" x14ac:dyDescent="0.2">
      <c r="A20">
        <v>18</v>
      </c>
      <c r="B20" s="58">
        <v>0.31436830900000012</v>
      </c>
      <c r="C20" s="58">
        <v>-0.12200370900000002</v>
      </c>
      <c r="D20" s="58">
        <v>-0.47233025700000003</v>
      </c>
      <c r="E20" s="58">
        <v>-0.73054584900000008</v>
      </c>
      <c r="F20" s="58">
        <v>-0.39467732999999999</v>
      </c>
      <c r="G20" s="58">
        <v>0.35591192600000005</v>
      </c>
      <c r="H20" s="58">
        <v>0.716324395</v>
      </c>
      <c r="I20" s="58">
        <v>0.25646751100000004</v>
      </c>
      <c r="J20" s="58">
        <v>7.5493198000000011E-2</v>
      </c>
      <c r="K20" s="58">
        <v>0.15311634700000004</v>
      </c>
    </row>
    <row r="21" spans="1:11" x14ac:dyDescent="0.2">
      <c r="A21">
        <v>19</v>
      </c>
      <c r="B21" s="63">
        <v>-5.0098535299999995E-3</v>
      </c>
      <c r="C21" s="63">
        <v>0.23877139100000003</v>
      </c>
      <c r="D21" s="63">
        <v>0.19895583200000003</v>
      </c>
      <c r="E21" s="63">
        <v>0.10439632700000001</v>
      </c>
      <c r="F21" s="63">
        <v>1.0543014100000001</v>
      </c>
      <c r="G21" s="63">
        <v>-0.25806898000000006</v>
      </c>
      <c r="H21" s="63">
        <v>4.4960140099999997E-2</v>
      </c>
      <c r="I21" s="63">
        <v>-0.13980074200000001</v>
      </c>
      <c r="J21" s="63">
        <v>-0.502823829</v>
      </c>
      <c r="K21" s="63">
        <v>0.47972216900000009</v>
      </c>
    </row>
    <row r="22" spans="1:11" x14ac:dyDescent="0.2">
      <c r="A22">
        <v>20</v>
      </c>
      <c r="B22" s="58">
        <v>-0.46633386600000004</v>
      </c>
      <c r="C22" s="58">
        <v>0.241183653</v>
      </c>
      <c r="D22" s="58">
        <v>0.22477452699999997</v>
      </c>
      <c r="E22" s="58">
        <v>0.84225220300000003</v>
      </c>
      <c r="F22" s="58">
        <v>6.9738931400000009E-2</v>
      </c>
      <c r="G22" s="58">
        <v>-0.36970187200000004</v>
      </c>
      <c r="H22" s="58">
        <v>-0.47147390200000006</v>
      </c>
      <c r="I22" s="58">
        <v>0.75990265000000012</v>
      </c>
      <c r="J22" s="58">
        <v>0.19085695699999999</v>
      </c>
      <c r="K22" s="58">
        <v>0.14606730100000004</v>
      </c>
    </row>
    <row r="23" spans="1:11" x14ac:dyDescent="0.2">
      <c r="A23">
        <v>21</v>
      </c>
      <c r="B23" s="58">
        <v>0.31436830900000012</v>
      </c>
      <c r="C23" s="58">
        <v>-0.4258068510000001</v>
      </c>
      <c r="D23" s="58">
        <v>-0.3174180820000001</v>
      </c>
      <c r="E23" s="58">
        <v>-0.32278339100000009</v>
      </c>
      <c r="F23" s="58">
        <v>-0.39467732999999999</v>
      </c>
      <c r="G23" s="58">
        <v>-0.51854572799999998</v>
      </c>
      <c r="H23" s="58">
        <v>9.660354430000001E-2</v>
      </c>
      <c r="I23" s="58">
        <v>0.17796153600000003</v>
      </c>
      <c r="J23" s="58">
        <v>0.61635445900000008</v>
      </c>
      <c r="K23" s="58">
        <v>0.97785478799999992</v>
      </c>
    </row>
    <row r="24" spans="1:11" x14ac:dyDescent="0.2">
      <c r="A24">
        <v>22</v>
      </c>
      <c r="B24" s="58">
        <v>0.31436830900000012</v>
      </c>
      <c r="C24" s="58">
        <v>-0.20480106300000001</v>
      </c>
      <c r="D24" s="58">
        <v>0.25059322299999998</v>
      </c>
      <c r="E24" s="58">
        <v>0.6480796040000002</v>
      </c>
      <c r="F24" s="58">
        <v>0.38554198900000008</v>
      </c>
      <c r="G24" s="58">
        <v>0.13264614200000002</v>
      </c>
      <c r="H24" s="58">
        <v>0.66468099100000011</v>
      </c>
      <c r="I24" s="58">
        <v>1.10881809</v>
      </c>
      <c r="J24" s="58">
        <v>-7.4329865999999994E-2</v>
      </c>
      <c r="K24" s="58">
        <v>6.1478742799999993E-2</v>
      </c>
    </row>
    <row r="25" spans="1:11" x14ac:dyDescent="0.2">
      <c r="A25">
        <v>23</v>
      </c>
      <c r="B25" s="63">
        <v>-0.11146924100000001</v>
      </c>
      <c r="C25" s="63">
        <v>-0.81191070399999998</v>
      </c>
      <c r="D25" s="63">
        <v>0.32804931000000004</v>
      </c>
      <c r="E25" s="63">
        <v>-0.24511435100000004</v>
      </c>
      <c r="F25" s="63">
        <v>1.4008979899999999E-2</v>
      </c>
      <c r="G25" s="63">
        <v>-0.96507729600000003</v>
      </c>
      <c r="H25" s="63">
        <v>4.4960140099999997E-2</v>
      </c>
      <c r="I25" s="63">
        <v>-0.58591405899999993</v>
      </c>
      <c r="J25" s="63">
        <v>-0.40843529900000003</v>
      </c>
      <c r="K25" s="63">
        <v>-0.44840228800000004</v>
      </c>
    </row>
    <row r="26" spans="1:11" x14ac:dyDescent="0.2">
      <c r="A26">
        <v>24</v>
      </c>
      <c r="B26" s="58">
        <v>0.24339538400000005</v>
      </c>
      <c r="C26" s="58">
        <v>0.24019036800000002</v>
      </c>
      <c r="D26" s="58">
        <v>0.50878017999999992</v>
      </c>
      <c r="E26" s="58">
        <v>-0.63345954900000001</v>
      </c>
      <c r="F26" s="58">
        <v>-0.6175971360000001</v>
      </c>
      <c r="G26" s="58">
        <v>-0.96507729600000003</v>
      </c>
      <c r="H26" s="58">
        <v>0.61303758600000002</v>
      </c>
      <c r="I26" s="58">
        <v>-0.43264048900000007</v>
      </c>
      <c r="J26" s="58">
        <v>0.10246135000000001</v>
      </c>
      <c r="K26" s="58">
        <v>-5.6005365600000002E-2</v>
      </c>
    </row>
    <row r="27" spans="1:11" x14ac:dyDescent="0.2">
      <c r="A27">
        <v>25</v>
      </c>
      <c r="B27" s="63">
        <v>0.81117878399999999</v>
      </c>
      <c r="C27" s="63">
        <v>0.10709025300000002</v>
      </c>
      <c r="D27" s="63">
        <v>0.35386800600000007</v>
      </c>
      <c r="E27" s="63">
        <v>1.01700754</v>
      </c>
      <c r="F27" s="63">
        <v>0.23692878600000003</v>
      </c>
      <c r="G27" s="63">
        <v>-0.29527994400000002</v>
      </c>
      <c r="H27" s="63">
        <v>0.66468099100000011</v>
      </c>
      <c r="I27" s="63">
        <v>0.50569282700000007</v>
      </c>
      <c r="J27" s="63">
        <v>-0.15073962900000001</v>
      </c>
      <c r="K27" s="63">
        <v>-0.15469201700000001</v>
      </c>
    </row>
    <row r="28" spans="1:11" x14ac:dyDescent="0.2">
      <c r="A28">
        <v>26</v>
      </c>
      <c r="B28" s="58">
        <v>0.27888184600000004</v>
      </c>
      <c r="C28" s="58">
        <v>-0.57820506500000002</v>
      </c>
      <c r="D28" s="58">
        <v>-0.36905547400000005</v>
      </c>
      <c r="E28" s="58">
        <v>-0.2839488710000001</v>
      </c>
      <c r="F28" s="58">
        <v>-0.4875605830000001</v>
      </c>
      <c r="G28" s="58">
        <v>-1.00228826</v>
      </c>
      <c r="H28" s="58">
        <v>0.56139418200000002</v>
      </c>
      <c r="I28" s="58">
        <v>-0.81644747600000012</v>
      </c>
      <c r="J28" s="58">
        <v>-0.12077501600000001</v>
      </c>
      <c r="K28" s="58">
        <v>-0.19698629600000003</v>
      </c>
    </row>
    <row r="29" spans="1:11" x14ac:dyDescent="0.2">
      <c r="A29">
        <v>27</v>
      </c>
      <c r="B29" s="58">
        <v>0.66923293400000006</v>
      </c>
      <c r="C29" s="58">
        <v>-0.10313130500000001</v>
      </c>
      <c r="D29" s="58">
        <v>0.22477452699999997</v>
      </c>
      <c r="E29" s="58">
        <v>-0.63345954900000001</v>
      </c>
      <c r="F29" s="58">
        <v>-0.35752402900000008</v>
      </c>
      <c r="G29" s="58">
        <v>-0.38830735400000005</v>
      </c>
      <c r="H29" s="58">
        <v>-6.6832640699999992E-3</v>
      </c>
      <c r="I29" s="58">
        <v>1.2832758100000001</v>
      </c>
      <c r="J29" s="58">
        <v>-0.11028740099999999</v>
      </c>
      <c r="K29" s="58">
        <v>-0.24867930300000002</v>
      </c>
    </row>
    <row r="30" spans="1:11" x14ac:dyDescent="0.2">
      <c r="A30">
        <v>28</v>
      </c>
      <c r="B30" s="58">
        <v>0.34985477100000012</v>
      </c>
      <c r="C30" s="58">
        <v>0.64928166100000007</v>
      </c>
      <c r="D30" s="58">
        <v>-0.60142373500000001</v>
      </c>
      <c r="E30" s="58">
        <v>0.62866234399999998</v>
      </c>
      <c r="F30" s="58">
        <v>-0.52471388399999996</v>
      </c>
      <c r="G30" s="58">
        <v>-5.3408677700000011E-2</v>
      </c>
      <c r="H30" s="58">
        <v>-0.83297773100000005</v>
      </c>
      <c r="I30" s="58">
        <v>0.76114877700000005</v>
      </c>
      <c r="J30" s="58">
        <v>0.16239057499999998</v>
      </c>
      <c r="K30" s="58">
        <v>-0.27217612500000005</v>
      </c>
    </row>
    <row r="31" spans="1:11" x14ac:dyDescent="0.2">
      <c r="A31">
        <v>29</v>
      </c>
      <c r="B31" s="58">
        <v>0.59826000899999987</v>
      </c>
      <c r="C31" s="58">
        <v>-0.59388476899999987</v>
      </c>
      <c r="D31" s="58">
        <v>-0.44651156100000006</v>
      </c>
      <c r="E31" s="58">
        <v>-0.49753872999999998</v>
      </c>
      <c r="F31" s="58">
        <v>-0.46898393200000005</v>
      </c>
      <c r="G31" s="58">
        <v>0.18846258800000001</v>
      </c>
      <c r="H31" s="58">
        <v>-1.2461249699999999</v>
      </c>
      <c r="I31" s="58">
        <v>-0.207091578</v>
      </c>
      <c r="J31" s="58">
        <v>-0.65264689300000023</v>
      </c>
      <c r="K31" s="58">
        <v>-0.13824424100000005</v>
      </c>
    </row>
    <row r="32" spans="1:11" x14ac:dyDescent="0.2">
      <c r="A32">
        <v>30</v>
      </c>
      <c r="B32" s="58">
        <v>3.0476608999999998E-2</v>
      </c>
      <c r="C32" s="58">
        <v>-0.86171682400000005</v>
      </c>
      <c r="D32" s="58">
        <v>0.43132409300000013</v>
      </c>
      <c r="E32" s="58">
        <v>-7.0359012299999982E-2</v>
      </c>
      <c r="F32" s="58">
        <v>-0.43183063100000008</v>
      </c>
      <c r="G32" s="58">
        <v>-0.70460054800000005</v>
      </c>
      <c r="H32" s="58">
        <v>1.33604525</v>
      </c>
      <c r="I32" s="58">
        <v>-0.478747172</v>
      </c>
      <c r="J32" s="58">
        <v>-0.58223005299999997</v>
      </c>
      <c r="K32" s="58">
        <v>-0.44840228800000004</v>
      </c>
    </row>
    <row r="33" spans="1:11" x14ac:dyDescent="0.2">
      <c r="A33">
        <v>31</v>
      </c>
      <c r="B33" s="63">
        <v>0.34985477100000012</v>
      </c>
      <c r="C33" s="63">
        <v>0.48148753900000008</v>
      </c>
      <c r="D33" s="63">
        <v>4.4043657400000005E-2</v>
      </c>
      <c r="E33" s="63">
        <v>-5.0941752399999998E-2</v>
      </c>
      <c r="F33" s="63">
        <v>0.14404553300000003</v>
      </c>
      <c r="G33" s="63">
        <v>0.11404066</v>
      </c>
      <c r="H33" s="63">
        <v>-0.72969092300000016</v>
      </c>
      <c r="I33" s="63">
        <v>0.94432938399999999</v>
      </c>
      <c r="J33" s="63">
        <v>0.12643304000000002</v>
      </c>
      <c r="K33" s="63">
        <v>1.57467406</v>
      </c>
    </row>
    <row r="34" spans="1:11" x14ac:dyDescent="0.2">
      <c r="A34">
        <v>32</v>
      </c>
      <c r="B34" s="58">
        <v>-0.35987447800000011</v>
      </c>
      <c r="C34" s="58">
        <v>-0.56344769600000011</v>
      </c>
      <c r="D34" s="58">
        <v>-0.44651156100000006</v>
      </c>
      <c r="E34" s="58">
        <v>-0.10919353200000002</v>
      </c>
      <c r="F34" s="58">
        <v>0.66419174600000019</v>
      </c>
      <c r="G34" s="58">
        <v>-0.29527994400000002</v>
      </c>
      <c r="H34" s="58">
        <v>1.2844018400000001</v>
      </c>
      <c r="I34" s="58">
        <v>-1.04199639</v>
      </c>
      <c r="J34" s="58">
        <v>-0.55825836299999998</v>
      </c>
      <c r="K34" s="58">
        <v>-0.29567294700000007</v>
      </c>
    </row>
    <row r="35" spans="1:11" x14ac:dyDescent="0.2">
      <c r="A35">
        <v>33</v>
      </c>
      <c r="B35" s="63">
        <v>0.13693599600000003</v>
      </c>
      <c r="C35" s="63">
        <v>-0.12576400000000001</v>
      </c>
      <c r="D35" s="63">
        <v>-0.162505908</v>
      </c>
      <c r="E35" s="63">
        <v>4.6144547000000001E-2</v>
      </c>
      <c r="F35" s="63">
        <v>0.55273184400000008</v>
      </c>
      <c r="G35" s="63">
        <v>-0.83483892200000009</v>
      </c>
      <c r="H35" s="63">
        <v>0.25153375699999997</v>
      </c>
      <c r="I35" s="63">
        <v>1.90633911</v>
      </c>
      <c r="J35" s="63">
        <v>-0.61968581900000019</v>
      </c>
      <c r="K35" s="63">
        <v>-0.21578375300000002</v>
      </c>
    </row>
    <row r="36" spans="1:11" x14ac:dyDescent="0.2">
      <c r="A36">
        <v>34</v>
      </c>
      <c r="B36" s="58">
        <v>0.31436830900000012</v>
      </c>
      <c r="C36" s="58">
        <v>-0.891089664</v>
      </c>
      <c r="D36" s="58">
        <v>0.53459887600000011</v>
      </c>
      <c r="E36" s="58">
        <v>0.66749686400000008</v>
      </c>
      <c r="F36" s="58">
        <v>-0.32037072900000013</v>
      </c>
      <c r="G36" s="58">
        <v>-0.59296765600000001</v>
      </c>
      <c r="H36" s="58">
        <v>2.1106963099999998</v>
      </c>
      <c r="I36" s="58">
        <v>-0.478747172</v>
      </c>
      <c r="J36" s="58">
        <v>-0.47285921600000003</v>
      </c>
      <c r="K36" s="58">
        <v>-0.41550673700000007</v>
      </c>
    </row>
    <row r="37" spans="1:11" x14ac:dyDescent="0.2">
      <c r="A37">
        <v>35</v>
      </c>
      <c r="B37" s="63">
        <v>0.24339538400000005</v>
      </c>
      <c r="C37" s="63">
        <v>-0.55514667600000012</v>
      </c>
      <c r="D37" s="63">
        <v>0.14731844000000005</v>
      </c>
      <c r="E37" s="63">
        <v>-0.53637325000000002</v>
      </c>
      <c r="F37" s="63">
        <v>-0.15318087399999999</v>
      </c>
      <c r="G37" s="63">
        <v>0.83965445800000016</v>
      </c>
      <c r="H37" s="63">
        <v>0.14824694900000004</v>
      </c>
      <c r="I37" s="63">
        <v>-0.59463694499999986</v>
      </c>
      <c r="J37" s="63">
        <v>-0.33951668900000015</v>
      </c>
      <c r="K37" s="63">
        <v>0.52671581200000017</v>
      </c>
    </row>
    <row r="38" spans="1:11" x14ac:dyDescent="0.2">
      <c r="A38">
        <v>36</v>
      </c>
      <c r="B38" s="58">
        <v>-0.14695570300000002</v>
      </c>
      <c r="C38" s="58">
        <v>-0.51378347400000002</v>
      </c>
      <c r="D38" s="58">
        <v>-0.85961069200000018</v>
      </c>
      <c r="E38" s="58">
        <v>0.27915166600000002</v>
      </c>
      <c r="F38" s="58">
        <v>-0.52471388399999996</v>
      </c>
      <c r="G38" s="58">
        <v>0.74662704800000013</v>
      </c>
      <c r="H38" s="58">
        <v>0.61303758600000002</v>
      </c>
      <c r="I38" s="58">
        <v>0.21285308100000003</v>
      </c>
      <c r="J38" s="58">
        <v>-0.43390522000000004</v>
      </c>
      <c r="K38" s="58">
        <v>-7.2453140700000015E-2</v>
      </c>
    </row>
    <row r="39" spans="1:11" x14ac:dyDescent="0.2">
      <c r="A39">
        <v>37</v>
      </c>
      <c r="B39" s="58">
        <v>0.10144953399999999</v>
      </c>
      <c r="C39" s="58">
        <v>-0.37883868700000012</v>
      </c>
      <c r="D39" s="58">
        <v>-0.26578069100000007</v>
      </c>
      <c r="E39" s="58">
        <v>0.22089988600000002</v>
      </c>
      <c r="F39" s="58">
        <v>-1.3049332</v>
      </c>
      <c r="G39" s="58">
        <v>0.39312289000000006</v>
      </c>
      <c r="H39" s="58">
        <v>0.7679677989999999</v>
      </c>
      <c r="I39" s="58">
        <v>-0.15475426100000003</v>
      </c>
      <c r="J39" s="58">
        <v>-0.14474670600000003</v>
      </c>
      <c r="K39" s="58">
        <v>-0.18053851999999998</v>
      </c>
    </row>
    <row r="40" spans="1:11" x14ac:dyDescent="0.2">
      <c r="A40">
        <v>38</v>
      </c>
      <c r="B40" s="58">
        <v>0.27888184600000004</v>
      </c>
      <c r="C40" s="58">
        <v>-0.48831282200000009</v>
      </c>
      <c r="D40" s="58">
        <v>0.12149974400000002</v>
      </c>
      <c r="E40" s="58">
        <v>0.978173022</v>
      </c>
      <c r="F40" s="58">
        <v>-4.1720971499999995E-2</v>
      </c>
      <c r="G40" s="58">
        <v>1.7141121099999999</v>
      </c>
      <c r="H40" s="58">
        <v>9.660354430000001E-2</v>
      </c>
      <c r="I40" s="58">
        <v>0.15677738400000005</v>
      </c>
      <c r="J40" s="58">
        <v>-0.101298018</v>
      </c>
      <c r="K40" s="58">
        <v>0.62305278099999994</v>
      </c>
    </row>
    <row r="41" spans="1:11" x14ac:dyDescent="0.2">
      <c r="A41">
        <v>39</v>
      </c>
      <c r="B41" s="63">
        <v>6.5963071500000012E-2</v>
      </c>
      <c r="C41" s="63">
        <v>-0.68242898200000002</v>
      </c>
      <c r="D41" s="63">
        <v>-0.23996199500000004</v>
      </c>
      <c r="E41" s="63">
        <v>-0.96355296699999982</v>
      </c>
      <c r="F41" s="63">
        <v>-0.41325398100000005</v>
      </c>
      <c r="G41" s="63">
        <v>1.5094518100000001</v>
      </c>
      <c r="H41" s="63">
        <v>-0.10997007200000002</v>
      </c>
      <c r="I41" s="63">
        <v>-0.8239242360000002</v>
      </c>
      <c r="J41" s="63">
        <v>-0.14924139800000005</v>
      </c>
      <c r="K41" s="63">
        <v>-0.28862390000000004</v>
      </c>
    </row>
    <row r="42" spans="1:11" x14ac:dyDescent="0.2">
      <c r="A42">
        <v>40</v>
      </c>
      <c r="B42" s="58">
        <v>-0.35987447800000011</v>
      </c>
      <c r="C42" s="58">
        <v>-0.52052361800000002</v>
      </c>
      <c r="D42" s="58">
        <v>-0.49814895199999998</v>
      </c>
      <c r="E42" s="58">
        <v>-0.20627983200000002</v>
      </c>
      <c r="F42" s="58">
        <v>-1.5835829599999998</v>
      </c>
      <c r="G42" s="58">
        <v>9.5435178200000012E-2</v>
      </c>
      <c r="H42" s="58">
        <v>0.92289801200000021</v>
      </c>
      <c r="I42" s="58">
        <v>-0.90492246300000001</v>
      </c>
      <c r="J42" s="58">
        <v>-0.21066885400000002</v>
      </c>
      <c r="K42" s="58">
        <v>-0.29097358200000006</v>
      </c>
    </row>
    <row r="43" spans="1:11" x14ac:dyDescent="0.2">
      <c r="A43">
        <v>41</v>
      </c>
      <c r="B43" s="63">
        <v>0.45631415900000005</v>
      </c>
      <c r="C43" s="63">
        <v>0.32461954600000004</v>
      </c>
      <c r="D43" s="63">
        <v>-0.75633590900000003</v>
      </c>
      <c r="E43" s="63">
        <v>0.16264810600000001</v>
      </c>
      <c r="F43" s="63">
        <v>-6.0297621900000001E-2</v>
      </c>
      <c r="G43" s="63">
        <v>1.7699285599999999</v>
      </c>
      <c r="H43" s="63">
        <v>-0.47147390200000006</v>
      </c>
      <c r="I43" s="63">
        <v>0.99542057399999995</v>
      </c>
      <c r="J43" s="63">
        <v>-0.26460515699999998</v>
      </c>
      <c r="K43" s="63">
        <v>-0.11709710200000001</v>
      </c>
    </row>
    <row r="44" spans="1:11" x14ac:dyDescent="0.2">
      <c r="A44">
        <v>42</v>
      </c>
      <c r="B44" s="58">
        <v>3.0476608999999998E-2</v>
      </c>
      <c r="C44" s="58">
        <v>-0.46525443399999999</v>
      </c>
      <c r="D44" s="58">
        <v>-1.27270982</v>
      </c>
      <c r="E44" s="58">
        <v>0.49274152499999996</v>
      </c>
      <c r="F44" s="58">
        <v>-1.1005900500000001</v>
      </c>
      <c r="G44" s="58">
        <v>0.48615030000000004</v>
      </c>
      <c r="H44" s="58">
        <v>-0.88462113600000014</v>
      </c>
      <c r="I44" s="58">
        <v>-1.1479171500000001</v>
      </c>
      <c r="J44" s="58">
        <v>-0.25711400400000001</v>
      </c>
      <c r="K44" s="58">
        <v>-0.27452580700000007</v>
      </c>
    </row>
    <row r="45" spans="1:11" x14ac:dyDescent="0.2">
      <c r="A45">
        <v>43</v>
      </c>
      <c r="B45" s="63">
        <v>0.59826000899999987</v>
      </c>
      <c r="C45" s="63">
        <v>7.0693472900000026E-2</v>
      </c>
      <c r="D45" s="63">
        <v>-0.21414330000000004</v>
      </c>
      <c r="E45" s="63">
        <v>0.16264810600000001</v>
      </c>
      <c r="F45" s="63">
        <v>-0.13088889400000001</v>
      </c>
      <c r="G45" s="63">
        <v>2.2722765699999998</v>
      </c>
      <c r="H45" s="63">
        <v>-0.78133432699999994</v>
      </c>
      <c r="I45" s="63">
        <v>-0.4500862610000001</v>
      </c>
      <c r="J45" s="63">
        <v>-0.269099849</v>
      </c>
      <c r="K45" s="63">
        <v>-0.24397993900000003</v>
      </c>
    </row>
    <row r="46" spans="1:11" x14ac:dyDescent="0.2">
      <c r="A46">
        <v>44</v>
      </c>
      <c r="B46" s="58">
        <v>-0.11146924100000001</v>
      </c>
      <c r="C46" s="58">
        <v>0.21628059300000002</v>
      </c>
      <c r="D46" s="58">
        <v>0.56041757099999989</v>
      </c>
      <c r="E46" s="58">
        <v>-0.16744531200000004</v>
      </c>
      <c r="F46" s="58">
        <v>-1.8808093700000001</v>
      </c>
      <c r="G46" s="58">
        <v>0.78383801200000014</v>
      </c>
      <c r="H46" s="58">
        <v>1.3876886500000001</v>
      </c>
      <c r="I46" s="58">
        <v>-0.19089193200000001</v>
      </c>
      <c r="J46" s="58">
        <v>0.93997227800000005</v>
      </c>
      <c r="K46" s="58">
        <v>0.38573488200000006</v>
      </c>
    </row>
    <row r="47" spans="1:11" x14ac:dyDescent="0.2">
      <c r="A47">
        <v>45</v>
      </c>
      <c r="B47" s="63">
        <v>1.02409756</v>
      </c>
      <c r="C47" s="63">
        <v>-0.78069319300000006</v>
      </c>
      <c r="D47" s="63">
        <v>-8.5049821099999992E-2</v>
      </c>
      <c r="E47" s="63">
        <v>-1.77907788</v>
      </c>
      <c r="F47" s="63">
        <v>-0.69190373800000005</v>
      </c>
      <c r="G47" s="63">
        <v>1.24897506</v>
      </c>
      <c r="H47" s="63">
        <v>0.7679677989999999</v>
      </c>
      <c r="I47" s="63">
        <v>-0.73544924800000011</v>
      </c>
      <c r="J47" s="63">
        <v>-0.50582029100000003</v>
      </c>
      <c r="K47" s="63">
        <v>-0.42960483000000005</v>
      </c>
    </row>
    <row r="48" spans="1:11" x14ac:dyDescent="0.2">
      <c r="A48">
        <v>46</v>
      </c>
      <c r="B48" s="58">
        <v>0.66923293400000006</v>
      </c>
      <c r="C48" s="58">
        <v>-0.40480598000000007</v>
      </c>
      <c r="D48" s="58">
        <v>-0.6788798220000003</v>
      </c>
      <c r="E48" s="58">
        <v>-0.63345954900000001</v>
      </c>
      <c r="F48" s="58">
        <v>-1.3420865000000002</v>
      </c>
      <c r="G48" s="58">
        <v>2.4211204300000002</v>
      </c>
      <c r="H48" s="58">
        <v>-0.36818709400000005</v>
      </c>
      <c r="I48" s="58">
        <v>-0.64074362800000018</v>
      </c>
      <c r="J48" s="58">
        <v>-0.37996891700000013</v>
      </c>
      <c r="K48" s="58">
        <v>-0.49774561299999998</v>
      </c>
    </row>
    <row r="49" spans="1:11" x14ac:dyDescent="0.2">
      <c r="A49">
        <v>47</v>
      </c>
      <c r="B49" s="58">
        <v>0.66923293400000006</v>
      </c>
      <c r="C49" s="58">
        <v>-0.52655427399999999</v>
      </c>
      <c r="D49" s="58">
        <v>-0.26578069100000007</v>
      </c>
      <c r="E49" s="58">
        <v>-0.55579051000000013</v>
      </c>
      <c r="F49" s="58">
        <v>-0.30179407800000002</v>
      </c>
      <c r="G49" s="58">
        <v>0.74662704800000013</v>
      </c>
      <c r="H49" s="58">
        <v>-1.1944815600000001</v>
      </c>
      <c r="I49" s="58">
        <v>-0.80772459000000008</v>
      </c>
      <c r="J49" s="58">
        <v>0.129429501</v>
      </c>
      <c r="K49" s="58">
        <v>3.6001000900000002</v>
      </c>
    </row>
    <row r="50" spans="1:11" x14ac:dyDescent="0.2">
      <c r="A50">
        <v>48</v>
      </c>
      <c r="B50" s="58">
        <v>-0.7147391030000001</v>
      </c>
      <c r="C50" s="58">
        <v>-0.55429528900000002</v>
      </c>
      <c r="D50" s="58">
        <v>0.7153297460000001</v>
      </c>
      <c r="E50" s="58">
        <v>-1.9149986999999999</v>
      </c>
      <c r="F50" s="58">
        <v>-1.13774335</v>
      </c>
      <c r="G50" s="58">
        <v>3.7979260999999997</v>
      </c>
      <c r="H50" s="58">
        <v>2.47220014</v>
      </c>
      <c r="I50" s="58">
        <v>-1.0631805400000001</v>
      </c>
      <c r="J50" s="58">
        <v>-0.44888752600000004</v>
      </c>
      <c r="K50" s="58">
        <v>-0.51889275300000004</v>
      </c>
    </row>
    <row r="51" spans="1:11" x14ac:dyDescent="0.2">
      <c r="A51">
        <v>49</v>
      </c>
      <c r="B51" s="58">
        <v>0.84666524600000015</v>
      </c>
      <c r="C51" s="58">
        <v>-0.498245667</v>
      </c>
      <c r="D51" s="58">
        <v>0.50878017999999992</v>
      </c>
      <c r="E51" s="58">
        <v>-0.32278339100000009</v>
      </c>
      <c r="F51" s="58">
        <v>-0.22748747600000002</v>
      </c>
      <c r="G51" s="58">
        <v>-0.36970187200000004</v>
      </c>
      <c r="H51" s="58">
        <v>-0.16161347700000001</v>
      </c>
      <c r="I51" s="58">
        <v>3.7149232499999997E-2</v>
      </c>
      <c r="J51" s="58">
        <v>-0.30206092300000009</v>
      </c>
      <c r="K51" s="58">
        <v>-0.43195451200000007</v>
      </c>
    </row>
    <row r="52" spans="1:11" x14ac:dyDescent="0.2">
      <c r="A52">
        <v>50</v>
      </c>
      <c r="B52" s="58">
        <v>0.70471939600000011</v>
      </c>
      <c r="C52" s="58">
        <v>-0.61751074899999991</v>
      </c>
      <c r="D52" s="58">
        <v>0.22477452699999997</v>
      </c>
      <c r="E52" s="58">
        <v>-8.9776272200000021E-2</v>
      </c>
      <c r="F52" s="58">
        <v>-0.54329053400000005</v>
      </c>
      <c r="G52" s="58">
        <v>-0.59296765600000001</v>
      </c>
      <c r="H52" s="58">
        <v>-0.52311730599999995</v>
      </c>
      <c r="I52" s="58">
        <v>0.23403723200000004</v>
      </c>
      <c r="J52" s="58">
        <v>-0.24213169800000001</v>
      </c>
      <c r="K52" s="58">
        <v>-0.32621881500000011</v>
      </c>
    </row>
    <row r="53" spans="1:11" x14ac:dyDescent="0.2">
      <c r="A53">
        <v>51</v>
      </c>
      <c r="B53" s="58">
        <v>0.52728708399999991</v>
      </c>
      <c r="C53" s="58">
        <v>-0.6108415530000002</v>
      </c>
      <c r="D53" s="58">
        <v>0.68951105000000001</v>
      </c>
      <c r="E53" s="58">
        <v>-0.30336613100000009</v>
      </c>
      <c r="F53" s="58">
        <v>-0.4875605830000001</v>
      </c>
      <c r="G53" s="58">
        <v>-0.63017862000000013</v>
      </c>
      <c r="H53" s="58">
        <v>-0.16161347700000001</v>
      </c>
      <c r="I53" s="58">
        <v>-0.15849264100000005</v>
      </c>
      <c r="J53" s="58">
        <v>-0.50731852099999986</v>
      </c>
      <c r="K53" s="58">
        <v>-0.46954942700000002</v>
      </c>
    </row>
    <row r="54" spans="1:11" x14ac:dyDescent="0.2">
      <c r="A54">
        <v>52</v>
      </c>
      <c r="B54" s="58">
        <v>0.63374647100000014</v>
      </c>
      <c r="C54" s="58">
        <v>-2.0263002699999998E-2</v>
      </c>
      <c r="D54" s="58">
        <v>1.12842888</v>
      </c>
      <c r="E54" s="58">
        <v>0.14323084600000002</v>
      </c>
      <c r="F54" s="58">
        <v>0.64561509600000022</v>
      </c>
      <c r="G54" s="58">
        <v>-5.3408677700000011E-2</v>
      </c>
      <c r="H54" s="58">
        <v>-0.36818709400000005</v>
      </c>
      <c r="I54" s="58">
        <v>-8.3725046000000025E-2</v>
      </c>
      <c r="J54" s="58">
        <v>-0.31105030700000008</v>
      </c>
      <c r="K54" s="58">
        <v>-0.28862390000000004</v>
      </c>
    </row>
    <row r="55" spans="1:11" x14ac:dyDescent="0.2">
      <c r="A55">
        <v>53</v>
      </c>
      <c r="B55" s="58">
        <v>0.84666524600000015</v>
      </c>
      <c r="C55" s="58">
        <v>-0.25893506500000002</v>
      </c>
      <c r="D55" s="58">
        <v>0.53459887600000011</v>
      </c>
      <c r="E55" s="58">
        <v>0.22089988600000002</v>
      </c>
      <c r="F55" s="58">
        <v>1.4008979899999999E-2</v>
      </c>
      <c r="G55" s="58">
        <v>-0.68599506600000015</v>
      </c>
      <c r="H55" s="58">
        <v>-0.41983049800000005</v>
      </c>
      <c r="I55" s="58">
        <v>0.89697657399999997</v>
      </c>
      <c r="J55" s="58">
        <v>-3.0881177399999998E-2</v>
      </c>
      <c r="K55" s="58">
        <v>-0.31916976800000008</v>
      </c>
    </row>
    <row r="56" spans="1:11" x14ac:dyDescent="0.2">
      <c r="A56">
        <v>54</v>
      </c>
      <c r="B56" s="58">
        <v>0.49180062100000005</v>
      </c>
      <c r="C56" s="58">
        <v>-0.67760445800000024</v>
      </c>
      <c r="D56" s="58">
        <v>0.89606061600000009</v>
      </c>
      <c r="E56" s="58">
        <v>-0.34220065100000002</v>
      </c>
      <c r="F56" s="58">
        <v>-0.56186718499999988</v>
      </c>
      <c r="G56" s="58">
        <v>-0.5371512100000001</v>
      </c>
      <c r="H56" s="58">
        <v>-6.6832640699999992E-3</v>
      </c>
      <c r="I56" s="58">
        <v>-0.51363871700000008</v>
      </c>
      <c r="J56" s="58">
        <v>-0.52529728899999995</v>
      </c>
      <c r="K56" s="58">
        <v>-0.25337866800000008</v>
      </c>
    </row>
    <row r="57" spans="1:11" x14ac:dyDescent="0.2">
      <c r="A57">
        <v>55</v>
      </c>
      <c r="B57" s="58">
        <v>0.98861109600000008</v>
      </c>
      <c r="C57" s="58">
        <v>-0.34904015399999999</v>
      </c>
      <c r="D57" s="58">
        <v>0.76696713699999997</v>
      </c>
      <c r="E57" s="58">
        <v>-0.24511435100000004</v>
      </c>
      <c r="F57" s="58">
        <v>-0.20891082600000002</v>
      </c>
      <c r="G57" s="58">
        <v>0.20706807000000002</v>
      </c>
      <c r="H57" s="58">
        <v>-0.16161347700000001</v>
      </c>
      <c r="I57" s="58">
        <v>0.8982227009999999</v>
      </c>
      <c r="J57" s="58">
        <v>-0.58223005299999997</v>
      </c>
      <c r="K57" s="58">
        <v>-0.41080737300000009</v>
      </c>
    </row>
    <row r="58" spans="1:11" x14ac:dyDescent="0.2">
      <c r="A58">
        <v>56</v>
      </c>
      <c r="B58" s="58">
        <v>0.81117878399999999</v>
      </c>
      <c r="C58" s="58">
        <v>-6.4818904899999988E-2</v>
      </c>
      <c r="D58" s="58">
        <v>1.18006627</v>
      </c>
      <c r="E58" s="58">
        <v>0.76458316299999984</v>
      </c>
      <c r="F58" s="58">
        <v>-0.3389473790000001</v>
      </c>
      <c r="G58" s="58">
        <v>0.13264614200000002</v>
      </c>
      <c r="H58" s="58">
        <v>0.35482056500000014</v>
      </c>
      <c r="I58" s="58">
        <v>0.25148300500000004</v>
      </c>
      <c r="J58" s="58">
        <v>-0.400944146</v>
      </c>
      <c r="K58" s="58">
        <v>-0.47189910900000004</v>
      </c>
    </row>
    <row r="59" spans="1:11" x14ac:dyDescent="0.2">
      <c r="A59">
        <v>57</v>
      </c>
      <c r="B59" s="63">
        <v>1.2370163300000001</v>
      </c>
      <c r="C59" s="63">
        <v>-0.46213268200000002</v>
      </c>
      <c r="D59" s="63">
        <v>0.22477452699999997</v>
      </c>
      <c r="E59" s="63">
        <v>0.25973440599999997</v>
      </c>
      <c r="F59" s="63">
        <v>1.4008979899999999E-2</v>
      </c>
      <c r="G59" s="63">
        <v>-0.68599506600000015</v>
      </c>
      <c r="H59" s="63">
        <v>0.30317716100000008</v>
      </c>
      <c r="I59" s="63">
        <v>0.71628822000000003</v>
      </c>
      <c r="J59" s="63">
        <v>-0.61818758899999993</v>
      </c>
      <c r="K59" s="63">
        <v>-0.49539593100000001</v>
      </c>
    </row>
    <row r="60" spans="1:11" x14ac:dyDescent="0.2">
      <c r="A60">
        <v>58</v>
      </c>
      <c r="B60" s="58">
        <v>0.95312463400000014</v>
      </c>
      <c r="C60" s="58">
        <v>-0.22409916000000002</v>
      </c>
      <c r="D60" s="58">
        <v>1.18006627</v>
      </c>
      <c r="E60" s="58">
        <v>0.29856892600000007</v>
      </c>
      <c r="F60" s="58">
        <v>0.58988514499999989</v>
      </c>
      <c r="G60" s="58">
        <v>-0.55575669200000011</v>
      </c>
      <c r="H60" s="58">
        <v>-0.21325688100000004</v>
      </c>
      <c r="I60" s="58">
        <v>-0.4750087930000001</v>
      </c>
      <c r="J60" s="58">
        <v>-0.42491583600000005</v>
      </c>
      <c r="K60" s="58">
        <v>-0.39905896200000007</v>
      </c>
    </row>
    <row r="61" spans="1:11" x14ac:dyDescent="0.2">
      <c r="A61">
        <v>59</v>
      </c>
      <c r="B61" s="58">
        <v>1.1660434100000001</v>
      </c>
      <c r="C61" s="58">
        <v>-0.49306639800000002</v>
      </c>
      <c r="D61" s="58">
        <v>0.92187931100000009</v>
      </c>
      <c r="E61" s="58">
        <v>0.5704105639999999</v>
      </c>
      <c r="F61" s="58">
        <v>0.23692878600000003</v>
      </c>
      <c r="G61" s="58">
        <v>-0.87204988600000022</v>
      </c>
      <c r="H61" s="58">
        <v>-6.6832640699999992E-3</v>
      </c>
      <c r="I61" s="58">
        <v>-5.2190713299999992E-3</v>
      </c>
      <c r="J61" s="58">
        <v>-0.5163079049999999</v>
      </c>
      <c r="K61" s="58">
        <v>-0.40845769100000007</v>
      </c>
    </row>
    <row r="62" spans="1:11" x14ac:dyDescent="0.2">
      <c r="A62">
        <v>60</v>
      </c>
      <c r="B62" s="58">
        <v>0.84666524600000015</v>
      </c>
      <c r="C62" s="58">
        <v>-0.27929739599999998</v>
      </c>
      <c r="D62" s="58">
        <v>1.0509727900000001</v>
      </c>
      <c r="E62" s="58">
        <v>-0.14802805200000002</v>
      </c>
      <c r="F62" s="58">
        <v>-0.14017721899999999</v>
      </c>
      <c r="G62" s="58">
        <v>-0.92786633200000002</v>
      </c>
      <c r="H62" s="58">
        <v>-6.6832640699999992E-3</v>
      </c>
      <c r="I62" s="58">
        <v>-0.85632352700000003</v>
      </c>
      <c r="J62" s="58">
        <v>-0.60620174300000007</v>
      </c>
      <c r="K62" s="58">
        <v>-0.42725514799999997</v>
      </c>
    </row>
    <row r="63" spans="1:11" x14ac:dyDescent="0.2">
      <c r="A63">
        <v>61</v>
      </c>
      <c r="B63" s="63">
        <v>1.2725028</v>
      </c>
      <c r="C63" s="63">
        <v>-0.26610090300000006</v>
      </c>
      <c r="D63" s="63">
        <v>0.79278583300000016</v>
      </c>
      <c r="E63" s="63">
        <v>0.6480796040000002</v>
      </c>
      <c r="F63" s="63">
        <v>-0.20891082600000002</v>
      </c>
      <c r="G63" s="63">
        <v>-1.07671019</v>
      </c>
      <c r="H63" s="63">
        <v>-5.8326668300000009E-2</v>
      </c>
      <c r="I63" s="63">
        <v>-6.0048640899999998E-2</v>
      </c>
      <c r="J63" s="63">
        <v>-0.41292999100000011</v>
      </c>
      <c r="K63" s="63">
        <v>-0.28392453600000006</v>
      </c>
    </row>
    <row r="64" spans="1:11" x14ac:dyDescent="0.2">
      <c r="A64">
        <v>62</v>
      </c>
      <c r="B64" s="58">
        <v>0.95312463400000014</v>
      </c>
      <c r="C64" s="58">
        <v>-0.29469330500000002</v>
      </c>
      <c r="D64" s="58">
        <v>1.18006627</v>
      </c>
      <c r="E64" s="58">
        <v>-0.51695599000000003</v>
      </c>
      <c r="F64" s="58">
        <v>-0.46898393200000005</v>
      </c>
      <c r="G64" s="58">
        <v>9.5435178200000012E-2</v>
      </c>
      <c r="H64" s="58">
        <v>-0.83297773100000005</v>
      </c>
      <c r="I64" s="58">
        <v>-0.75164889400000023</v>
      </c>
      <c r="J64" s="58">
        <v>-0.5163079049999999</v>
      </c>
      <c r="K64" s="58">
        <v>-0.36381373000000006</v>
      </c>
    </row>
    <row r="65" spans="1:11" x14ac:dyDescent="0.2">
      <c r="A65">
        <v>63</v>
      </c>
      <c r="B65" s="58">
        <v>0.70471939600000011</v>
      </c>
      <c r="C65" s="58">
        <v>1.2160639499999999E-2</v>
      </c>
      <c r="D65" s="58">
        <v>1.4898906200000002</v>
      </c>
      <c r="E65" s="58">
        <v>0.55099330400000002</v>
      </c>
      <c r="F65" s="58">
        <v>0.162622184</v>
      </c>
      <c r="G65" s="58">
        <v>-0.31388542600000008</v>
      </c>
      <c r="H65" s="58">
        <v>-0.98790794399999993</v>
      </c>
      <c r="I65" s="58">
        <v>-0.54479188100000009</v>
      </c>
      <c r="J65" s="58">
        <v>0.42607916800000006</v>
      </c>
      <c r="K65" s="58">
        <v>0.19306094400000001</v>
      </c>
    </row>
    <row r="66" spans="1:11" x14ac:dyDescent="0.2">
      <c r="A66">
        <v>64</v>
      </c>
      <c r="B66" s="58">
        <v>0.63374647100000014</v>
      </c>
      <c r="C66" s="58">
        <v>-0.2819225050000001</v>
      </c>
      <c r="D66" s="58">
        <v>1.2058849600000001</v>
      </c>
      <c r="E66" s="58">
        <v>-0.36161791100000007</v>
      </c>
      <c r="F66" s="58">
        <v>-0.46898393200000005</v>
      </c>
      <c r="G66" s="58">
        <v>-0.90926085000000001</v>
      </c>
      <c r="H66" s="58">
        <v>-0.41983049800000005</v>
      </c>
      <c r="I66" s="58">
        <v>1.1474480200000001</v>
      </c>
      <c r="J66" s="58">
        <v>-0.12227324700000003</v>
      </c>
      <c r="K66" s="58">
        <v>0.43507820800000008</v>
      </c>
    </row>
    <row r="67" spans="1:11" x14ac:dyDescent="0.2">
      <c r="A67">
        <v>65</v>
      </c>
      <c r="B67" s="63">
        <v>1.02409756</v>
      </c>
      <c r="C67" s="63">
        <v>-0.38465649600000007</v>
      </c>
      <c r="D67" s="63">
        <v>1.6189841</v>
      </c>
      <c r="E67" s="63">
        <v>-0.55579051000000013</v>
      </c>
      <c r="F67" s="63">
        <v>0.25550543599999997</v>
      </c>
      <c r="G67" s="63">
        <v>-0.29527994400000002</v>
      </c>
      <c r="H67" s="63">
        <v>-0.41983049800000005</v>
      </c>
      <c r="I67" s="63">
        <v>0.20662244800000001</v>
      </c>
      <c r="J67" s="63">
        <v>-0.48035037000000008</v>
      </c>
      <c r="K67" s="63">
        <v>-0.29567294700000007</v>
      </c>
    </row>
    <row r="68" spans="1:11" x14ac:dyDescent="0.2">
      <c r="A68">
        <v>66</v>
      </c>
      <c r="B68" s="58">
        <v>1.05958402</v>
      </c>
      <c r="C68" s="58">
        <v>-0.44297648200000006</v>
      </c>
      <c r="D68" s="58">
        <v>0.79278583300000016</v>
      </c>
      <c r="E68" s="58">
        <v>-1.09947379</v>
      </c>
      <c r="F68" s="58">
        <v>-0.30179407800000002</v>
      </c>
      <c r="G68" s="58">
        <v>-0.83483892200000009</v>
      </c>
      <c r="H68" s="58">
        <v>-6.6832640699999992E-3</v>
      </c>
      <c r="I68" s="58">
        <v>-0.56223765300000006</v>
      </c>
      <c r="J68" s="58">
        <v>-0.63616635600000004</v>
      </c>
      <c r="K68" s="58">
        <v>-0.47424879100000006</v>
      </c>
    </row>
    <row r="69" spans="1:11" x14ac:dyDescent="0.2">
      <c r="A69">
        <v>67</v>
      </c>
      <c r="B69" s="63">
        <v>0.59826000899999987</v>
      </c>
      <c r="C69" s="63">
        <v>-0.66256329300000005</v>
      </c>
      <c r="D69" s="63">
        <v>1.0509727900000001</v>
      </c>
      <c r="E69" s="63">
        <v>-0.34220065100000002</v>
      </c>
      <c r="F69" s="63">
        <v>-0.76621033999999988</v>
      </c>
      <c r="G69" s="63">
        <v>-0.68599506600000015</v>
      </c>
      <c r="H69" s="63">
        <v>-1.0911947500000001</v>
      </c>
      <c r="I69" s="63">
        <v>-0.51363871700000008</v>
      </c>
      <c r="J69" s="63">
        <v>-0.66762920000000026</v>
      </c>
      <c r="K69" s="63">
        <v>-0.46954942700000002</v>
      </c>
    </row>
    <row r="70" spans="1:11" x14ac:dyDescent="0.2">
      <c r="A70">
        <v>68</v>
      </c>
      <c r="B70" s="58">
        <v>1.44993511</v>
      </c>
      <c r="C70" s="58">
        <v>-0.44730436500000009</v>
      </c>
      <c r="D70" s="58">
        <v>1.5931654</v>
      </c>
      <c r="E70" s="58">
        <v>0.18206536600000001</v>
      </c>
      <c r="F70" s="58">
        <v>0.12546888300000003</v>
      </c>
      <c r="G70" s="58">
        <v>0.44893933599999997</v>
      </c>
      <c r="H70" s="58">
        <v>0.7679677989999999</v>
      </c>
      <c r="I70" s="58">
        <v>-9.3694058600000005E-2</v>
      </c>
      <c r="J70" s="58">
        <v>-0.3155449990000001</v>
      </c>
      <c r="K70" s="58">
        <v>-0.39200991600000001</v>
      </c>
    </row>
    <row r="71" spans="1:11" x14ac:dyDescent="0.2">
      <c r="A71">
        <v>69</v>
      </c>
      <c r="B71" s="58">
        <v>0.34985477100000012</v>
      </c>
      <c r="C71" s="58">
        <v>3.15013067E-3</v>
      </c>
      <c r="D71" s="58">
        <v>1.4640719200000001</v>
      </c>
      <c r="E71" s="58">
        <v>0.78400042300000006</v>
      </c>
      <c r="F71" s="58">
        <v>0.97999480400000005</v>
      </c>
      <c r="G71" s="58">
        <v>-1.09531567</v>
      </c>
      <c r="H71" s="58">
        <v>-0.98790794399999993</v>
      </c>
      <c r="I71" s="58">
        <v>-6.627927380000001E-2</v>
      </c>
      <c r="J71" s="58">
        <v>3.6539201399999999E-2</v>
      </c>
      <c r="K71" s="58">
        <v>-0.16644042700000003</v>
      </c>
    </row>
    <row r="72" spans="1:11" x14ac:dyDescent="0.2">
      <c r="A72">
        <v>70</v>
      </c>
      <c r="B72" s="58">
        <v>1.5918809599999999</v>
      </c>
      <c r="C72" s="58">
        <v>-0.48128888200000008</v>
      </c>
      <c r="D72" s="58">
        <v>1.3607971399999998</v>
      </c>
      <c r="E72" s="58">
        <v>-0.20627983200000002</v>
      </c>
      <c r="F72" s="58">
        <v>0.38554198900000008</v>
      </c>
      <c r="G72" s="58">
        <v>0.89547090399999996</v>
      </c>
      <c r="H72" s="58">
        <v>-0.26490028500000007</v>
      </c>
      <c r="I72" s="58">
        <v>-2.7649349799999997E-2</v>
      </c>
      <c r="J72" s="58">
        <v>-0.58073182300000004</v>
      </c>
      <c r="K72" s="58">
        <v>-0.44135324100000001</v>
      </c>
    </row>
    <row r="73" spans="1:11" x14ac:dyDescent="0.2">
      <c r="A73">
        <v>71</v>
      </c>
      <c r="B73" s="63">
        <v>1.41444865</v>
      </c>
      <c r="C73" s="63">
        <v>-0.36159810700000006</v>
      </c>
      <c r="D73" s="63">
        <v>1.64480279</v>
      </c>
      <c r="E73" s="63">
        <v>0.66749686400000008</v>
      </c>
      <c r="F73" s="63">
        <v>-4.1720971499999995E-2</v>
      </c>
      <c r="G73" s="63">
        <v>-0.25806898000000006</v>
      </c>
      <c r="H73" s="63">
        <v>-0.83297773100000005</v>
      </c>
      <c r="I73" s="63">
        <v>0.3075587010000001</v>
      </c>
      <c r="J73" s="63">
        <v>-0.35000430400000004</v>
      </c>
      <c r="K73" s="63">
        <v>-0.37791182300000009</v>
      </c>
    </row>
    <row r="74" spans="1:11" x14ac:dyDescent="0.2">
      <c r="A74">
        <v>72</v>
      </c>
      <c r="B74" s="58">
        <v>6.5963071500000012E-2</v>
      </c>
      <c r="C74" s="58">
        <v>1.8948603500000001</v>
      </c>
      <c r="D74" s="58">
        <v>0.17313713600000002</v>
      </c>
      <c r="E74" s="58">
        <v>1.05584206</v>
      </c>
      <c r="F74" s="58">
        <v>-0.54329053400000005</v>
      </c>
      <c r="G74" s="58">
        <v>0.95128734999999998</v>
      </c>
      <c r="H74" s="58">
        <v>-0.36818709400000005</v>
      </c>
      <c r="I74" s="58">
        <v>1.10881809</v>
      </c>
      <c r="J74" s="58">
        <v>0.72572529600000024</v>
      </c>
      <c r="K74" s="58">
        <v>-0.40140864400000004</v>
      </c>
    </row>
    <row r="75" spans="1:11" x14ac:dyDescent="0.2">
      <c r="A75">
        <v>73</v>
      </c>
      <c r="B75" s="58">
        <v>-0.46633386600000004</v>
      </c>
      <c r="C75" s="58">
        <v>1.44497345</v>
      </c>
      <c r="D75" s="58">
        <v>-0.136687213</v>
      </c>
      <c r="E75" s="58">
        <v>1.4636045200000001</v>
      </c>
      <c r="F75" s="58">
        <v>-1.0634367499999999</v>
      </c>
      <c r="G75" s="58">
        <v>0.76523252999999991</v>
      </c>
      <c r="H75" s="58">
        <v>0.716324395</v>
      </c>
      <c r="I75" s="58">
        <v>1.31318285</v>
      </c>
      <c r="J75" s="58">
        <v>6.2009122300000004E-2</v>
      </c>
      <c r="K75" s="58">
        <v>-0.44605260500000005</v>
      </c>
    </row>
    <row r="76" spans="1:11" x14ac:dyDescent="0.2">
      <c r="A76">
        <v>74</v>
      </c>
      <c r="B76" s="58">
        <v>-0.46633386600000004</v>
      </c>
      <c r="C76" s="58">
        <v>1.05439982</v>
      </c>
      <c r="D76" s="58">
        <v>-5.9231125400000008E-2</v>
      </c>
      <c r="E76" s="58">
        <v>1.9296187599999999</v>
      </c>
      <c r="F76" s="58">
        <v>0.36696533900000006</v>
      </c>
      <c r="G76" s="58">
        <v>0.46754481800000003</v>
      </c>
      <c r="H76" s="58">
        <v>-0.83297773100000005</v>
      </c>
      <c r="I76" s="58">
        <v>3.7443758100000002</v>
      </c>
      <c r="J76" s="58">
        <v>-0.400944146</v>
      </c>
      <c r="K76" s="58">
        <v>-0.37791182300000009</v>
      </c>
    </row>
    <row r="77" spans="1:11" x14ac:dyDescent="0.2">
      <c r="A77">
        <v>75</v>
      </c>
      <c r="B77" s="63">
        <v>-0.25341509100000004</v>
      </c>
      <c r="C77" s="63">
        <v>2.3448182100000001</v>
      </c>
      <c r="D77" s="63">
        <v>0.7153297460000001</v>
      </c>
      <c r="E77" s="63">
        <v>1.58010808</v>
      </c>
      <c r="F77" s="63">
        <v>-1.1191667000000001</v>
      </c>
      <c r="G77" s="63">
        <v>2.0117998199999998</v>
      </c>
      <c r="H77" s="63">
        <v>2.1106963099999998</v>
      </c>
      <c r="I77" s="63">
        <v>1.0053895900000001</v>
      </c>
      <c r="J77" s="63">
        <v>1.9273062699999999</v>
      </c>
      <c r="K77" s="63">
        <v>-0.39435959800000003</v>
      </c>
    </row>
    <row r="78" spans="1:11" x14ac:dyDescent="0.2">
      <c r="A78">
        <v>76</v>
      </c>
      <c r="B78" s="58">
        <v>-1.3180089700000002</v>
      </c>
      <c r="C78" s="58">
        <v>3.4575805800000001</v>
      </c>
      <c r="D78" s="58">
        <v>-0.3174180820000001</v>
      </c>
      <c r="E78" s="58">
        <v>0.33740344500000008</v>
      </c>
      <c r="F78" s="58">
        <v>0.19977548500000003</v>
      </c>
      <c r="G78" s="58">
        <v>-0.81623343999999998</v>
      </c>
      <c r="H78" s="58">
        <v>3.96985886</v>
      </c>
      <c r="I78" s="58">
        <v>2.4687966600000003E-2</v>
      </c>
      <c r="J78" s="58">
        <v>1.0733147999999999</v>
      </c>
      <c r="K78" s="58">
        <v>-0.37791182300000009</v>
      </c>
    </row>
    <row r="79" spans="1:11" x14ac:dyDescent="0.2">
      <c r="A79">
        <v>77</v>
      </c>
      <c r="B79" s="58">
        <v>-1.1405766500000001</v>
      </c>
      <c r="C79" s="58">
        <v>3.62388478</v>
      </c>
      <c r="D79" s="58">
        <v>-0.70469851800000016</v>
      </c>
      <c r="E79" s="58">
        <v>2.93931627</v>
      </c>
      <c r="F79" s="58">
        <v>1.9274039799999998</v>
      </c>
      <c r="G79" s="58">
        <v>-1.5232417599999999</v>
      </c>
      <c r="H79" s="58">
        <v>1.0261848200000001</v>
      </c>
      <c r="I79" s="58">
        <v>-2.7268181700000004E-3</v>
      </c>
      <c r="J79" s="58">
        <v>2.8427251900000003</v>
      </c>
      <c r="K79" s="58">
        <v>-0.49304624899999999</v>
      </c>
    </row>
    <row r="80" spans="1:11" x14ac:dyDescent="0.2">
      <c r="A80">
        <v>78</v>
      </c>
      <c r="B80" s="58">
        <v>-0.99863080300000007</v>
      </c>
      <c r="C80" s="58">
        <v>2.9617897399999999</v>
      </c>
      <c r="D80" s="58">
        <v>-1.8149024300000001</v>
      </c>
      <c r="E80" s="58">
        <v>2.2014604000000002</v>
      </c>
      <c r="F80" s="58">
        <v>0.57130849400000006</v>
      </c>
      <c r="G80" s="58">
        <v>-0.49994024599999998</v>
      </c>
      <c r="H80" s="58">
        <v>1.69754907</v>
      </c>
      <c r="I80" s="58">
        <v>4.3462549499999996</v>
      </c>
      <c r="J80" s="58">
        <v>-0.30505738500000007</v>
      </c>
      <c r="K80" s="58">
        <v>-0.3591143650000001</v>
      </c>
    </row>
    <row r="81" spans="1:11" x14ac:dyDescent="0.2">
      <c r="A81">
        <v>79</v>
      </c>
      <c r="B81" s="63">
        <v>-1.60190067</v>
      </c>
      <c r="C81" s="63">
        <v>0.93300626799999997</v>
      </c>
      <c r="D81" s="63">
        <v>-0.8337919960000002</v>
      </c>
      <c r="E81" s="63">
        <v>-0.59462502900000003</v>
      </c>
      <c r="F81" s="63">
        <v>-0.17175752499999999</v>
      </c>
      <c r="G81" s="63">
        <v>-1.2999759700000002</v>
      </c>
      <c r="H81" s="63">
        <v>-0.36818709400000005</v>
      </c>
      <c r="I81" s="63">
        <v>0.42594072600000005</v>
      </c>
      <c r="J81" s="63">
        <v>2.2793904700000001</v>
      </c>
      <c r="K81" s="63">
        <v>0.14136793700000003</v>
      </c>
    </row>
    <row r="82" spans="1:11" x14ac:dyDescent="0.2">
      <c r="A82">
        <v>80</v>
      </c>
      <c r="B82" s="58">
        <v>-2.2406569900000002</v>
      </c>
      <c r="C82" s="58">
        <v>1.48286016</v>
      </c>
      <c r="D82" s="58">
        <v>-1.32434721</v>
      </c>
      <c r="E82" s="58">
        <v>1.5024390400000001</v>
      </c>
      <c r="F82" s="58">
        <v>-0.11602757300000001</v>
      </c>
      <c r="G82" s="58">
        <v>0.56057222799999995</v>
      </c>
      <c r="H82" s="58">
        <v>-0.26490028500000007</v>
      </c>
      <c r="I82" s="58">
        <v>-0.34665775500000001</v>
      </c>
      <c r="J82" s="58">
        <v>1.9887337299999999</v>
      </c>
      <c r="K82" s="58">
        <v>2.4487558300000001</v>
      </c>
    </row>
    <row r="83" spans="1:11" x14ac:dyDescent="0.2">
      <c r="A83">
        <v>81</v>
      </c>
      <c r="B83" s="63">
        <v>-0.32438801600000011</v>
      </c>
      <c r="C83" s="63">
        <v>0.84637767500000005</v>
      </c>
      <c r="D83" s="63">
        <v>-0.23996199500000004</v>
      </c>
      <c r="E83" s="63">
        <v>0.90050398199999993</v>
      </c>
      <c r="F83" s="63">
        <v>-1.3420865000000002</v>
      </c>
      <c r="G83" s="63">
        <v>1.2303695800000001</v>
      </c>
      <c r="H83" s="63">
        <v>-0.67804751900000015</v>
      </c>
      <c r="I83" s="63">
        <v>-0.25070600799999998</v>
      </c>
      <c r="J83" s="63">
        <v>4.6705665700000001</v>
      </c>
      <c r="K83" s="63">
        <v>7.436052979999999E-3</v>
      </c>
    </row>
    <row r="84" spans="1:11" x14ac:dyDescent="0.2">
      <c r="A84">
        <v>82</v>
      </c>
      <c r="B84" s="58">
        <v>-4.0496315999999997E-2</v>
      </c>
      <c r="C84" s="58">
        <v>-4.0341538200000006E-2</v>
      </c>
      <c r="D84" s="58">
        <v>-0.26578069100000007</v>
      </c>
      <c r="E84" s="58">
        <v>0.35682070500000013</v>
      </c>
      <c r="F84" s="58">
        <v>-0.32037072900000013</v>
      </c>
      <c r="G84" s="58">
        <v>9.5435178200000012E-2</v>
      </c>
      <c r="H84" s="58">
        <v>-0.78133432699999994</v>
      </c>
      <c r="I84" s="58">
        <v>0.187930549</v>
      </c>
      <c r="J84" s="58">
        <v>1.2710812499999999</v>
      </c>
      <c r="K84" s="58">
        <v>5.1790865000000004</v>
      </c>
    </row>
    <row r="85" spans="1:11" x14ac:dyDescent="0.2">
      <c r="A85">
        <v>83</v>
      </c>
      <c r="B85" s="58">
        <v>-1.63738713</v>
      </c>
      <c r="C85" s="58">
        <v>1.1371262200000001</v>
      </c>
      <c r="D85" s="58">
        <v>-0.57560503900000015</v>
      </c>
      <c r="E85" s="58">
        <v>0.95875576200000012</v>
      </c>
      <c r="F85" s="58">
        <v>0.58988514499999989</v>
      </c>
      <c r="G85" s="58">
        <v>-1.1697375999999999</v>
      </c>
      <c r="H85" s="58">
        <v>-1.81420241</v>
      </c>
      <c r="I85" s="58">
        <v>-1.89264637E-2</v>
      </c>
      <c r="J85" s="58">
        <v>1.35947686</v>
      </c>
      <c r="K85" s="58">
        <v>4.6809538899999996</v>
      </c>
    </row>
    <row r="86" spans="1:11" x14ac:dyDescent="0.2">
      <c r="A86">
        <v>84</v>
      </c>
      <c r="B86" s="58">
        <v>-2.701981</v>
      </c>
      <c r="C86" s="58">
        <v>3.6028129600000001</v>
      </c>
      <c r="D86" s="58">
        <v>-1.53089678</v>
      </c>
      <c r="E86" s="58">
        <v>2.3373812100000002</v>
      </c>
      <c r="F86" s="58">
        <v>-0.58044383499999996</v>
      </c>
      <c r="G86" s="58">
        <v>-0.44412380000000001</v>
      </c>
      <c r="H86" s="58">
        <v>-0.83297773100000005</v>
      </c>
      <c r="I86" s="58">
        <v>-0.60211370399999997</v>
      </c>
      <c r="J86" s="58">
        <v>4.5162488200000004</v>
      </c>
      <c r="K86" s="58">
        <v>1.2574669700000001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24CAF-15B6-8543-A92C-2BBB90829C9F}">
  <dimension ref="A1:M999"/>
  <sheetViews>
    <sheetView workbookViewId="0">
      <selection activeCell="K1" sqref="K1"/>
    </sheetView>
  </sheetViews>
  <sheetFormatPr baseColWidth="10" defaultColWidth="11" defaultRowHeight="16" x14ac:dyDescent="0.2"/>
  <cols>
    <col min="1" max="1" width="17.83203125" customWidth="1"/>
    <col min="2" max="2" width="28.33203125" customWidth="1"/>
    <col min="3" max="3" width="15.83203125" customWidth="1"/>
    <col min="4" max="4" width="18" customWidth="1"/>
    <col min="5" max="5" width="19" customWidth="1"/>
    <col min="6" max="6" width="20.6640625" customWidth="1"/>
    <col min="7" max="7" width="18.1640625" customWidth="1"/>
    <col min="8" max="8" width="16" customWidth="1"/>
    <col min="9" max="9" width="14" customWidth="1"/>
    <col min="10" max="10" width="19" customWidth="1"/>
    <col min="11" max="11" width="15.33203125" customWidth="1"/>
  </cols>
  <sheetData>
    <row r="1" spans="1:13" ht="33" x14ac:dyDescent="0.25">
      <c r="A1" s="12" t="s">
        <v>0</v>
      </c>
      <c r="B1" s="19" t="s">
        <v>94</v>
      </c>
      <c r="C1" s="19" t="s">
        <v>95</v>
      </c>
      <c r="D1" s="19" t="s">
        <v>96</v>
      </c>
      <c r="E1" s="19" t="s">
        <v>97</v>
      </c>
      <c r="F1" s="19" t="s">
        <v>98</v>
      </c>
      <c r="G1" s="19" t="s">
        <v>99</v>
      </c>
      <c r="H1" s="19" t="s">
        <v>100</v>
      </c>
      <c r="I1" s="19" t="s">
        <v>101</v>
      </c>
      <c r="J1" s="19" t="s">
        <v>102</v>
      </c>
      <c r="K1" s="19" t="s">
        <v>103</v>
      </c>
      <c r="M1" s="14"/>
    </row>
    <row r="2" spans="1:13" ht="90" customHeight="1" x14ac:dyDescent="0.2">
      <c r="A2" s="1" t="s">
        <v>1</v>
      </c>
      <c r="B2" s="3">
        <v>14</v>
      </c>
      <c r="C2" s="1">
        <v>23937</v>
      </c>
      <c r="D2" s="1">
        <v>24.7</v>
      </c>
      <c r="E2" s="15">
        <v>60.7</v>
      </c>
      <c r="F2" s="16">
        <v>-18</v>
      </c>
      <c r="G2" s="17">
        <v>1.38</v>
      </c>
      <c r="H2" s="17">
        <v>0.42</v>
      </c>
      <c r="I2" s="17">
        <v>20.28</v>
      </c>
      <c r="J2" s="18">
        <v>1.25</v>
      </c>
      <c r="K2" s="1">
        <v>169</v>
      </c>
    </row>
    <row r="3" spans="1:13" x14ac:dyDescent="0.2">
      <c r="A3" s="1" t="s">
        <v>2</v>
      </c>
      <c r="B3" s="3">
        <v>14</v>
      </c>
      <c r="C3" s="1">
        <v>33304</v>
      </c>
      <c r="D3" s="1">
        <v>25.6</v>
      </c>
      <c r="E3" s="15">
        <v>64.099999999999994</v>
      </c>
      <c r="F3" s="16">
        <v>0.2</v>
      </c>
      <c r="G3" s="17">
        <v>2.5</v>
      </c>
      <c r="H3" s="17">
        <v>0.51</v>
      </c>
      <c r="I3" s="17">
        <v>18.329999999999998</v>
      </c>
      <c r="J3" s="18">
        <v>3.81</v>
      </c>
      <c r="K3" s="1">
        <v>124</v>
      </c>
    </row>
    <row r="4" spans="1:13" ht="32" x14ac:dyDescent="0.2">
      <c r="A4" s="1" t="s">
        <v>3</v>
      </c>
      <c r="B4" s="3">
        <v>13</v>
      </c>
      <c r="C4" s="1">
        <v>35693</v>
      </c>
      <c r="D4" s="1">
        <v>28.4</v>
      </c>
      <c r="E4" s="15">
        <v>60</v>
      </c>
      <c r="F4" s="16">
        <v>-26</v>
      </c>
      <c r="G4" s="17">
        <v>0.76</v>
      </c>
      <c r="H4" s="17">
        <v>0.78</v>
      </c>
      <c r="I4" s="17">
        <v>18.47</v>
      </c>
      <c r="J4" s="18">
        <v>6.29</v>
      </c>
      <c r="K4" s="1">
        <v>204</v>
      </c>
    </row>
    <row r="5" spans="1:13" ht="32" x14ac:dyDescent="0.2">
      <c r="A5" s="1" t="s">
        <v>4</v>
      </c>
      <c r="B5" s="3">
        <v>11.3</v>
      </c>
      <c r="C5" s="1">
        <v>24971</v>
      </c>
      <c r="D5" s="1">
        <v>24.5</v>
      </c>
      <c r="E5" s="15">
        <v>62.2</v>
      </c>
      <c r="F5" s="16">
        <v>-78</v>
      </c>
      <c r="G5" s="17">
        <v>1.33</v>
      </c>
      <c r="H5" s="17">
        <v>0.84</v>
      </c>
      <c r="I5" s="17">
        <v>14.68</v>
      </c>
      <c r="J5" s="18">
        <v>4.2</v>
      </c>
      <c r="K5" s="1">
        <v>104</v>
      </c>
    </row>
    <row r="6" spans="1:13" ht="32" x14ac:dyDescent="0.2">
      <c r="A6" s="1" t="s">
        <v>5</v>
      </c>
      <c r="B6" s="3">
        <v>13.3</v>
      </c>
      <c r="C6" s="1">
        <v>32352</v>
      </c>
      <c r="D6" s="1">
        <v>32.1</v>
      </c>
      <c r="E6" s="15">
        <v>67.3</v>
      </c>
      <c r="F6" s="16">
        <v>60</v>
      </c>
      <c r="G6" s="17">
        <v>0.69</v>
      </c>
      <c r="H6" s="17">
        <v>0.47</v>
      </c>
      <c r="I6" s="17">
        <v>21.41</v>
      </c>
      <c r="J6" s="18">
        <v>5.85</v>
      </c>
      <c r="K6" s="1">
        <v>157</v>
      </c>
    </row>
    <row r="7" spans="1:13" x14ac:dyDescent="0.2">
      <c r="A7" s="1" t="s">
        <v>6</v>
      </c>
      <c r="B7" s="3">
        <v>14.7</v>
      </c>
      <c r="C7" s="1">
        <v>28371</v>
      </c>
      <c r="D7" s="1">
        <v>30.5</v>
      </c>
      <c r="E7" s="15">
        <v>62.5</v>
      </c>
      <c r="F7" s="16">
        <v>-0.3</v>
      </c>
      <c r="G7" s="17">
        <v>0.78</v>
      </c>
      <c r="H7" s="17">
        <v>0.66</v>
      </c>
      <c r="I7" s="17">
        <v>15.07</v>
      </c>
      <c r="J7" s="18">
        <v>1.56</v>
      </c>
      <c r="K7" s="1">
        <v>46</v>
      </c>
    </row>
    <row r="8" spans="1:13" ht="32" x14ac:dyDescent="0.2">
      <c r="A8" s="1" t="s">
        <v>7</v>
      </c>
      <c r="B8" s="3">
        <v>15.6</v>
      </c>
      <c r="C8" s="1">
        <v>25358</v>
      </c>
      <c r="D8" s="1">
        <v>30</v>
      </c>
      <c r="E8" s="15">
        <v>66.2</v>
      </c>
      <c r="F8" s="16">
        <v>20</v>
      </c>
      <c r="G8" s="17">
        <v>0.81</v>
      </c>
      <c r="H8" s="17">
        <v>0.66</v>
      </c>
      <c r="I8" s="17">
        <v>21.9</v>
      </c>
      <c r="J8" s="18">
        <v>2.16</v>
      </c>
      <c r="K8" s="1">
        <v>54</v>
      </c>
    </row>
    <row r="9" spans="1:13" ht="32" x14ac:dyDescent="0.2">
      <c r="A9" s="1" t="s">
        <v>8</v>
      </c>
      <c r="B9" s="3">
        <v>13.1</v>
      </c>
      <c r="C9" s="1">
        <v>24158</v>
      </c>
      <c r="D9" s="1">
        <v>25</v>
      </c>
      <c r="E9" s="15">
        <v>61.8</v>
      </c>
      <c r="F9" s="16">
        <v>-19</v>
      </c>
      <c r="G9" s="17">
        <v>0.74</v>
      </c>
      <c r="H9" s="17">
        <v>0.77</v>
      </c>
      <c r="I9" s="17">
        <v>15.39</v>
      </c>
      <c r="J9" s="18">
        <v>4.8</v>
      </c>
      <c r="K9" s="1">
        <v>144</v>
      </c>
    </row>
    <row r="10" spans="1:13" x14ac:dyDescent="0.2">
      <c r="A10" s="1" t="s">
        <v>9</v>
      </c>
      <c r="B10" s="3">
        <v>14.1</v>
      </c>
      <c r="C10" s="1">
        <v>28334</v>
      </c>
      <c r="D10" s="1">
        <v>31.1</v>
      </c>
      <c r="E10" s="15">
        <v>61.4</v>
      </c>
      <c r="F10" s="16">
        <v>-18</v>
      </c>
      <c r="G10" s="17">
        <v>0.79</v>
      </c>
      <c r="H10" s="17">
        <v>0.57999999999999996</v>
      </c>
      <c r="I10" s="17">
        <v>31.15</v>
      </c>
      <c r="J10" s="18">
        <v>4.79</v>
      </c>
      <c r="K10" s="1">
        <v>413</v>
      </c>
    </row>
    <row r="11" spans="1:13" ht="32" x14ac:dyDescent="0.2">
      <c r="A11" s="1" t="s">
        <v>10</v>
      </c>
      <c r="B11" s="3">
        <v>14.1</v>
      </c>
      <c r="C11" s="1">
        <v>32022</v>
      </c>
      <c r="D11" s="1">
        <v>30.8</v>
      </c>
      <c r="E11" s="15">
        <v>64</v>
      </c>
      <c r="F11" s="16">
        <v>42</v>
      </c>
      <c r="G11" s="17">
        <v>1.25</v>
      </c>
      <c r="H11" s="17">
        <v>0.59</v>
      </c>
      <c r="I11" s="17">
        <v>21.27</v>
      </c>
      <c r="J11" s="18">
        <v>3.53</v>
      </c>
      <c r="K11" s="1">
        <v>105</v>
      </c>
    </row>
    <row r="12" spans="1:13" x14ac:dyDescent="0.2">
      <c r="A12" s="1" t="s">
        <v>11</v>
      </c>
      <c r="B12" s="3">
        <v>9.5</v>
      </c>
      <c r="C12" s="1">
        <v>74053</v>
      </c>
      <c r="D12" s="1">
        <v>19.399999999999999</v>
      </c>
      <c r="E12" s="15">
        <v>74.599999999999994</v>
      </c>
      <c r="F12" s="16">
        <v>38</v>
      </c>
      <c r="G12" s="17">
        <v>1.01</v>
      </c>
      <c r="H12" s="17">
        <v>0.99</v>
      </c>
      <c r="I12" s="17">
        <v>56.82</v>
      </c>
      <c r="J12" s="18">
        <v>3.57</v>
      </c>
      <c r="K12" s="1">
        <v>75</v>
      </c>
    </row>
    <row r="13" spans="1:13" x14ac:dyDescent="0.2">
      <c r="A13" s="1" t="s">
        <v>12</v>
      </c>
      <c r="B13" s="3">
        <v>11</v>
      </c>
      <c r="C13" s="1">
        <v>47169</v>
      </c>
      <c r="D13" s="1">
        <v>26.2</v>
      </c>
      <c r="E13" s="15">
        <v>73.2</v>
      </c>
      <c r="F13" s="16">
        <v>27</v>
      </c>
      <c r="G13" s="17">
        <v>1.53</v>
      </c>
      <c r="H13" s="17">
        <v>0.5</v>
      </c>
      <c r="I13" s="17">
        <v>51.99</v>
      </c>
      <c r="J13" s="18">
        <v>2.93</v>
      </c>
      <c r="K13" s="1">
        <v>67</v>
      </c>
    </row>
    <row r="14" spans="1:13" x14ac:dyDescent="0.2">
      <c r="A14" s="1" t="s">
        <v>13</v>
      </c>
      <c r="B14" s="3">
        <v>13</v>
      </c>
      <c r="C14" s="1">
        <v>30205</v>
      </c>
      <c r="D14" s="1">
        <v>28.8</v>
      </c>
      <c r="E14" s="15">
        <v>64.2</v>
      </c>
      <c r="F14" s="16">
        <v>167</v>
      </c>
      <c r="G14" s="17">
        <v>1.1000000000000001</v>
      </c>
      <c r="H14" s="17">
        <v>0.4</v>
      </c>
      <c r="I14" s="17">
        <v>24.37</v>
      </c>
      <c r="J14" s="18">
        <v>1.73</v>
      </c>
      <c r="K14" s="1">
        <v>3</v>
      </c>
    </row>
    <row r="15" spans="1:13" ht="32" x14ac:dyDescent="0.2">
      <c r="A15" s="1" t="s">
        <v>14</v>
      </c>
      <c r="B15" s="3">
        <v>14.2</v>
      </c>
      <c r="C15" s="1">
        <v>26602</v>
      </c>
      <c r="D15" s="1">
        <v>23.8</v>
      </c>
      <c r="E15" s="15">
        <v>60</v>
      </c>
      <c r="F15" s="16">
        <v>-65</v>
      </c>
      <c r="G15" s="17">
        <v>2.58</v>
      </c>
      <c r="H15" s="17">
        <v>0.59</v>
      </c>
      <c r="I15" s="17">
        <v>16.8</v>
      </c>
      <c r="J15" s="18">
        <v>3.07</v>
      </c>
      <c r="K15" s="1">
        <v>16</v>
      </c>
    </row>
    <row r="16" spans="1:13" x14ac:dyDescent="0.2">
      <c r="A16" s="1" t="s">
        <v>15</v>
      </c>
      <c r="B16" s="3">
        <v>12.4</v>
      </c>
      <c r="C16" s="1">
        <v>25750</v>
      </c>
      <c r="D16" s="1">
        <v>21.5</v>
      </c>
      <c r="E16" s="15">
        <v>65.8</v>
      </c>
      <c r="F16" s="16">
        <v>-52</v>
      </c>
      <c r="G16" s="17">
        <v>1.54</v>
      </c>
      <c r="H16" s="17">
        <v>0.49</v>
      </c>
      <c r="I16" s="17">
        <v>12.73</v>
      </c>
      <c r="J16" s="18">
        <v>3.89</v>
      </c>
      <c r="K16" s="1">
        <v>111</v>
      </c>
    </row>
    <row r="17" spans="1:11" x14ac:dyDescent="0.2">
      <c r="A17" s="1" t="s">
        <v>16</v>
      </c>
      <c r="B17" s="3">
        <v>15.8</v>
      </c>
      <c r="C17" s="1">
        <v>25794</v>
      </c>
      <c r="D17" s="1">
        <v>27.3</v>
      </c>
      <c r="E17" s="15">
        <v>64.599999999999994</v>
      </c>
      <c r="F17" s="16">
        <v>8</v>
      </c>
      <c r="G17" s="17">
        <v>0.91</v>
      </c>
      <c r="H17" s="17">
        <v>0.72</v>
      </c>
      <c r="I17" s="17">
        <v>27.69</v>
      </c>
      <c r="J17" s="18">
        <v>1.48</v>
      </c>
      <c r="K17" s="1">
        <v>17</v>
      </c>
    </row>
    <row r="18" spans="1:11" x14ac:dyDescent="0.2">
      <c r="A18" s="1" t="s">
        <v>17</v>
      </c>
      <c r="B18" s="3">
        <v>13.2</v>
      </c>
      <c r="C18" s="1">
        <v>26306</v>
      </c>
      <c r="D18" s="1">
        <v>25.2</v>
      </c>
      <c r="E18" s="15">
        <v>61.6</v>
      </c>
      <c r="F18" s="16">
        <v>-14</v>
      </c>
      <c r="G18" s="17">
        <v>1</v>
      </c>
      <c r="H18" s="17">
        <v>0.68</v>
      </c>
      <c r="I18" s="17">
        <v>23.37</v>
      </c>
      <c r="J18" s="18">
        <v>9.7200000000000006</v>
      </c>
      <c r="K18" s="1">
        <v>644</v>
      </c>
    </row>
    <row r="19" spans="1:11" ht="48" x14ac:dyDescent="0.2">
      <c r="A19" s="1" t="s">
        <v>18</v>
      </c>
      <c r="B19" s="3">
        <v>8.3000000000000007</v>
      </c>
      <c r="C19" s="1">
        <v>21474</v>
      </c>
      <c r="D19" s="1">
        <v>20.8</v>
      </c>
      <c r="E19" s="15">
        <v>62</v>
      </c>
      <c r="F19" s="16">
        <v>-7</v>
      </c>
      <c r="G19" s="17">
        <v>1.4</v>
      </c>
      <c r="H19" s="17">
        <v>0.77</v>
      </c>
      <c r="I19" s="17">
        <v>13.04</v>
      </c>
      <c r="J19" s="18">
        <v>0.48</v>
      </c>
      <c r="K19" s="1">
        <v>3</v>
      </c>
    </row>
    <row r="20" spans="1:11" ht="32" x14ac:dyDescent="0.2">
      <c r="A20" s="1" t="s">
        <v>19</v>
      </c>
      <c r="B20" s="3">
        <v>11.8</v>
      </c>
      <c r="C20" s="1">
        <v>28905</v>
      </c>
      <c r="D20" s="1">
        <v>28.9</v>
      </c>
      <c r="E20" s="15">
        <v>67.2</v>
      </c>
      <c r="F20" s="16">
        <v>129</v>
      </c>
      <c r="G20" s="17">
        <v>0.91</v>
      </c>
      <c r="H20" s="17">
        <v>0.55000000000000004</v>
      </c>
      <c r="I20" s="17">
        <v>41.28</v>
      </c>
      <c r="J20" s="18">
        <v>1.71</v>
      </c>
      <c r="K20" s="1">
        <v>23</v>
      </c>
    </row>
    <row r="21" spans="1:11" x14ac:dyDescent="0.2">
      <c r="A21" s="1" t="s">
        <v>20</v>
      </c>
      <c r="B21" s="3">
        <v>14.6</v>
      </c>
      <c r="C21" s="1">
        <v>31394</v>
      </c>
      <c r="D21" s="1">
        <v>31</v>
      </c>
      <c r="E21" s="15">
        <v>67.2</v>
      </c>
      <c r="F21" s="16">
        <v>-11</v>
      </c>
      <c r="G21" s="17">
        <v>1.35</v>
      </c>
      <c r="H21" s="17">
        <v>0.73</v>
      </c>
      <c r="I21" s="17">
        <v>23.96</v>
      </c>
      <c r="J21" s="18">
        <v>2.93</v>
      </c>
      <c r="K21" s="1">
        <v>27</v>
      </c>
    </row>
    <row r="22" spans="1:11" x14ac:dyDescent="0.2">
      <c r="A22" s="1" t="s">
        <v>21</v>
      </c>
      <c r="B22" s="3">
        <v>11</v>
      </c>
      <c r="C22" s="1">
        <v>52674</v>
      </c>
      <c r="D22" s="1">
        <v>25.9</v>
      </c>
      <c r="E22" s="15">
        <v>70.8</v>
      </c>
      <c r="F22" s="16">
        <v>-50</v>
      </c>
      <c r="G22" s="17">
        <v>1.69</v>
      </c>
      <c r="H22" s="17">
        <v>0.8</v>
      </c>
      <c r="I22" s="17">
        <v>32.479999999999997</v>
      </c>
      <c r="J22" s="18">
        <v>6.02</v>
      </c>
      <c r="K22" s="1">
        <v>38</v>
      </c>
    </row>
    <row r="23" spans="1:11" ht="48" x14ac:dyDescent="0.2">
      <c r="A23" s="1" t="s">
        <v>22</v>
      </c>
      <c r="B23" s="3">
        <v>9.1</v>
      </c>
      <c r="C23" s="1">
        <v>18821</v>
      </c>
      <c r="D23" s="1">
        <v>21.6</v>
      </c>
      <c r="E23" s="15">
        <v>51.9</v>
      </c>
      <c r="F23" s="16">
        <v>-19</v>
      </c>
      <c r="G23" s="17">
        <v>1.39</v>
      </c>
      <c r="H23" s="17">
        <v>0.98</v>
      </c>
      <c r="I23" s="17">
        <v>14.04</v>
      </c>
      <c r="J23" s="18">
        <v>1.3</v>
      </c>
      <c r="K23" s="1">
        <v>15</v>
      </c>
    </row>
    <row r="24" spans="1:11" x14ac:dyDescent="0.2">
      <c r="A24" s="1" t="s">
        <v>23</v>
      </c>
      <c r="B24" s="3">
        <v>14.2</v>
      </c>
      <c r="C24" s="1">
        <v>24886</v>
      </c>
      <c r="D24" s="1">
        <v>25.4</v>
      </c>
      <c r="E24" s="15">
        <v>60.4</v>
      </c>
      <c r="F24" s="16">
        <v>-9</v>
      </c>
      <c r="G24" s="17">
        <v>1.68</v>
      </c>
      <c r="H24" s="17">
        <v>0.43</v>
      </c>
      <c r="I24" s="17">
        <v>15.46</v>
      </c>
      <c r="J24" s="18">
        <v>6.47</v>
      </c>
      <c r="K24" s="1">
        <v>1760</v>
      </c>
    </row>
    <row r="25" spans="1:11" x14ac:dyDescent="0.2">
      <c r="A25" s="1" t="s">
        <v>24</v>
      </c>
      <c r="B25" s="3">
        <v>14.3</v>
      </c>
      <c r="C25" s="1">
        <v>23604</v>
      </c>
      <c r="D25" s="1">
        <v>27.3</v>
      </c>
      <c r="E25" s="15">
        <v>62.8</v>
      </c>
      <c r="F25" s="16">
        <v>-22</v>
      </c>
      <c r="G25" s="17">
        <v>0.96</v>
      </c>
      <c r="H25" s="17">
        <v>0.56000000000000005</v>
      </c>
      <c r="I25" s="17">
        <v>23.82</v>
      </c>
      <c r="J25" s="18">
        <v>3.99</v>
      </c>
      <c r="K25" s="1">
        <v>89</v>
      </c>
    </row>
    <row r="26" spans="1:11" x14ac:dyDescent="0.2">
      <c r="A26" s="1" t="s">
        <v>25</v>
      </c>
      <c r="B26" s="3">
        <v>14.7</v>
      </c>
      <c r="C26" s="1">
        <v>25285</v>
      </c>
      <c r="D26" s="1">
        <v>28.4</v>
      </c>
      <c r="E26" s="15">
        <v>61.6</v>
      </c>
      <c r="F26" s="16">
        <v>-5</v>
      </c>
      <c r="G26" s="17">
        <v>1.08</v>
      </c>
      <c r="H26" s="17">
        <v>0.63</v>
      </c>
      <c r="I26" s="17">
        <v>22.24</v>
      </c>
      <c r="J26" s="18">
        <v>3.59</v>
      </c>
      <c r="K26" s="1">
        <v>44</v>
      </c>
    </row>
    <row r="27" spans="1:11" x14ac:dyDescent="0.2">
      <c r="A27" s="1" t="s">
        <v>26</v>
      </c>
      <c r="B27" s="3">
        <v>12.3</v>
      </c>
      <c r="C27" s="1">
        <v>35673</v>
      </c>
      <c r="D27" s="1">
        <v>27.2</v>
      </c>
      <c r="E27" s="15">
        <v>63.8</v>
      </c>
      <c r="F27" s="16">
        <v>64</v>
      </c>
      <c r="G27" s="17">
        <v>1.1399999999999999</v>
      </c>
      <c r="H27" s="17">
        <v>0.67</v>
      </c>
      <c r="I27" s="17">
        <v>20.82</v>
      </c>
      <c r="J27" s="18">
        <v>2.25</v>
      </c>
      <c r="K27" s="1">
        <v>432</v>
      </c>
    </row>
    <row r="28" spans="1:11" x14ac:dyDescent="0.2">
      <c r="A28" s="1" t="s">
        <v>27</v>
      </c>
      <c r="B28" s="3">
        <v>12.2</v>
      </c>
      <c r="C28" s="1">
        <v>31739</v>
      </c>
      <c r="D28" s="1">
        <v>25.4</v>
      </c>
      <c r="E28" s="15">
        <v>65.099999999999994</v>
      </c>
      <c r="F28" s="16">
        <v>-10</v>
      </c>
      <c r="G28" s="17">
        <v>1.33</v>
      </c>
      <c r="H28" s="17">
        <v>0.51</v>
      </c>
      <c r="I28" s="17">
        <v>23.45</v>
      </c>
      <c r="J28" s="18">
        <v>14.09</v>
      </c>
      <c r="K28" s="1">
        <v>2432</v>
      </c>
    </row>
    <row r="29" spans="1:11" x14ac:dyDescent="0.2">
      <c r="A29" s="1" t="s">
        <v>28</v>
      </c>
      <c r="B29" s="3">
        <v>15.2</v>
      </c>
      <c r="C29" s="1">
        <v>21304</v>
      </c>
      <c r="D29" s="1">
        <v>26.1</v>
      </c>
      <c r="E29" s="15">
        <v>54.1</v>
      </c>
      <c r="F29" s="16">
        <v>-30</v>
      </c>
      <c r="G29" s="17">
        <v>1.95</v>
      </c>
      <c r="H29" s="17">
        <v>0.81</v>
      </c>
      <c r="I29" s="17">
        <v>16.04</v>
      </c>
      <c r="J29" s="18">
        <v>2.23</v>
      </c>
      <c r="K29" s="1">
        <v>45</v>
      </c>
    </row>
    <row r="30" spans="1:11" x14ac:dyDescent="0.2">
      <c r="A30" s="1" t="s">
        <v>29</v>
      </c>
      <c r="B30" s="3">
        <v>15</v>
      </c>
      <c r="C30" s="1">
        <v>29149</v>
      </c>
      <c r="D30" s="1">
        <v>31</v>
      </c>
      <c r="E30" s="15">
        <v>64.8</v>
      </c>
      <c r="F30" s="16">
        <v>39</v>
      </c>
      <c r="G30" s="17">
        <v>0.98</v>
      </c>
      <c r="H30" s="17">
        <v>0.62</v>
      </c>
      <c r="I30" s="17">
        <v>18.13</v>
      </c>
      <c r="J30" s="18">
        <v>2.77</v>
      </c>
      <c r="K30" s="1">
        <v>58</v>
      </c>
    </row>
    <row r="31" spans="1:11" ht="32" x14ac:dyDescent="0.2">
      <c r="A31" s="1" t="s">
        <v>30</v>
      </c>
      <c r="B31" s="3">
        <v>12.5</v>
      </c>
      <c r="C31" s="1">
        <v>32306</v>
      </c>
      <c r="D31" s="1">
        <v>29.7</v>
      </c>
      <c r="E31" s="15">
        <v>65.900000000000006</v>
      </c>
      <c r="F31" s="16">
        <v>204</v>
      </c>
      <c r="G31" s="17">
        <v>1.08</v>
      </c>
      <c r="H31" s="17">
        <v>0.64</v>
      </c>
      <c r="I31" s="17">
        <v>17.84</v>
      </c>
      <c r="J31" s="18">
        <v>8.5500000000000007</v>
      </c>
      <c r="K31" s="1">
        <v>194</v>
      </c>
    </row>
    <row r="32" spans="1:11" x14ac:dyDescent="0.2">
      <c r="A32" s="1" t="s">
        <v>31</v>
      </c>
      <c r="B32" s="3">
        <v>14.3</v>
      </c>
      <c r="C32" s="1">
        <v>32479</v>
      </c>
      <c r="D32" s="1">
        <v>32.200000000000003</v>
      </c>
      <c r="E32" s="15">
        <v>66.099999999999994</v>
      </c>
      <c r="F32" s="16">
        <v>16</v>
      </c>
      <c r="G32" s="17">
        <v>1.1100000000000001</v>
      </c>
      <c r="H32" s="17">
        <v>0.47</v>
      </c>
      <c r="I32" s="17">
        <v>17.57</v>
      </c>
      <c r="J32" s="18">
        <v>8.4499999999999993</v>
      </c>
      <c r="K32" s="1">
        <v>310</v>
      </c>
    </row>
    <row r="33" spans="1:11" x14ac:dyDescent="0.2">
      <c r="A33" s="1" t="s">
        <v>32</v>
      </c>
      <c r="B33" s="3">
        <v>11.6</v>
      </c>
      <c r="C33" s="1">
        <v>65357</v>
      </c>
      <c r="D33" s="1">
        <v>29.2</v>
      </c>
      <c r="E33" s="15">
        <v>71.400000000000006</v>
      </c>
      <c r="F33" s="16">
        <v>-53</v>
      </c>
      <c r="G33" s="17">
        <v>2.36</v>
      </c>
      <c r="H33" s="17">
        <v>1.07</v>
      </c>
      <c r="I33" s="17">
        <v>30.01</v>
      </c>
      <c r="J33" s="18">
        <v>18.47</v>
      </c>
      <c r="K33" s="1">
        <v>60</v>
      </c>
    </row>
    <row r="34" spans="1:11" x14ac:dyDescent="0.2">
      <c r="A34" s="1" t="s">
        <v>33</v>
      </c>
      <c r="B34" s="3">
        <v>12</v>
      </c>
      <c r="C34" s="1">
        <v>47201</v>
      </c>
      <c r="D34" s="1">
        <v>33.5</v>
      </c>
      <c r="E34" s="15">
        <v>71</v>
      </c>
      <c r="F34" s="16">
        <v>144</v>
      </c>
      <c r="G34" s="17">
        <v>1.08</v>
      </c>
      <c r="H34" s="17">
        <v>0.49</v>
      </c>
      <c r="I34" s="17">
        <v>26.98</v>
      </c>
      <c r="J34" s="18">
        <v>5.68</v>
      </c>
      <c r="K34" s="1">
        <v>189</v>
      </c>
    </row>
    <row r="35" spans="1:11" x14ac:dyDescent="0.2">
      <c r="A35" s="1" t="s">
        <v>34</v>
      </c>
      <c r="B35" s="3">
        <v>11.4</v>
      </c>
      <c r="C35" s="1">
        <v>44237</v>
      </c>
      <c r="D35" s="1">
        <v>25.5</v>
      </c>
      <c r="E35" s="15">
        <v>67.900000000000006</v>
      </c>
      <c r="F35" s="16">
        <v>-65</v>
      </c>
      <c r="G35" s="17">
        <v>1.94</v>
      </c>
      <c r="H35" s="17">
        <v>0.53</v>
      </c>
      <c r="I35" s="17">
        <v>19.93</v>
      </c>
      <c r="J35" s="18">
        <v>36.78</v>
      </c>
      <c r="K35" s="1">
        <v>231</v>
      </c>
    </row>
    <row r="36" spans="1:11" ht="32" x14ac:dyDescent="0.2">
      <c r="A36" s="1" t="s">
        <v>35</v>
      </c>
      <c r="B36" s="3">
        <v>8.6</v>
      </c>
      <c r="C36" s="1">
        <v>81041</v>
      </c>
      <c r="D36" s="1">
        <v>25.2</v>
      </c>
      <c r="E36" s="15">
        <v>65</v>
      </c>
      <c r="F36" s="16">
        <v>18</v>
      </c>
      <c r="G36" s="17">
        <v>0.84</v>
      </c>
      <c r="H36" s="17">
        <v>1.43</v>
      </c>
      <c r="I36" s="17">
        <v>22.14</v>
      </c>
      <c r="J36" s="18">
        <v>12.77</v>
      </c>
      <c r="K36" s="1">
        <v>67</v>
      </c>
    </row>
    <row r="37" spans="1:11" ht="32" x14ac:dyDescent="0.2">
      <c r="A37" s="1" t="s">
        <v>36</v>
      </c>
      <c r="B37" s="3">
        <v>14.6</v>
      </c>
      <c r="C37" s="1">
        <v>33817</v>
      </c>
      <c r="D37" s="1">
        <v>27.8</v>
      </c>
      <c r="E37" s="15">
        <v>68.5</v>
      </c>
      <c r="F37" s="16">
        <v>20</v>
      </c>
      <c r="G37" s="17">
        <v>1.1200000000000001</v>
      </c>
      <c r="H37" s="17">
        <v>0.79</v>
      </c>
      <c r="I37" s="17">
        <v>26</v>
      </c>
      <c r="J37" s="18">
        <v>4.5999999999999996</v>
      </c>
      <c r="K37" s="1">
        <v>162</v>
      </c>
    </row>
    <row r="38" spans="1:11" ht="32" x14ac:dyDescent="0.2">
      <c r="A38" s="1" t="s">
        <v>37</v>
      </c>
      <c r="B38" s="3">
        <v>16.399999999999999</v>
      </c>
      <c r="C38" s="1">
        <v>26003</v>
      </c>
      <c r="D38" s="1">
        <v>32.6</v>
      </c>
      <c r="E38" s="15">
        <v>64.2</v>
      </c>
      <c r="F38" s="16">
        <v>14</v>
      </c>
      <c r="G38" s="17">
        <v>1.52</v>
      </c>
      <c r="H38" s="17">
        <v>0.81</v>
      </c>
      <c r="I38" s="17">
        <v>21.19</v>
      </c>
      <c r="J38" s="18">
        <v>3.5</v>
      </c>
      <c r="K38" s="1">
        <v>61</v>
      </c>
    </row>
    <row r="39" spans="1:11" ht="32" x14ac:dyDescent="0.2">
      <c r="A39" s="1" t="s">
        <v>38</v>
      </c>
      <c r="B39" s="3">
        <v>12.7</v>
      </c>
      <c r="C39" s="1">
        <v>30535</v>
      </c>
      <c r="D39" s="1">
        <v>25.8</v>
      </c>
      <c r="E39" s="15">
        <v>63.5</v>
      </c>
      <c r="F39" s="16">
        <v>37</v>
      </c>
      <c r="G39" s="17">
        <v>0.83</v>
      </c>
      <c r="H39" s="17">
        <v>0.71</v>
      </c>
      <c r="I39" s="17">
        <v>37.24</v>
      </c>
      <c r="J39" s="18">
        <v>1.47</v>
      </c>
      <c r="K39" s="1">
        <v>136</v>
      </c>
    </row>
    <row r="40" spans="1:11" x14ac:dyDescent="0.2">
      <c r="A40" s="1" t="s">
        <v>39</v>
      </c>
      <c r="B40" s="3">
        <v>12.6</v>
      </c>
      <c r="C40" s="1">
        <v>26968</v>
      </c>
      <c r="D40" s="1">
        <v>25.4</v>
      </c>
      <c r="E40" s="15">
        <v>64.400000000000006</v>
      </c>
      <c r="F40" s="16">
        <v>-63</v>
      </c>
      <c r="G40" s="17">
        <v>1.49</v>
      </c>
      <c r="H40" s="17">
        <v>0.81</v>
      </c>
      <c r="I40" s="17">
        <v>20.7</v>
      </c>
      <c r="J40" s="18">
        <v>4.6399999999999997</v>
      </c>
      <c r="K40" s="1">
        <v>151</v>
      </c>
    </row>
    <row r="41" spans="1:11" ht="32" x14ac:dyDescent="0.2">
      <c r="A41" s="1" t="s">
        <v>40</v>
      </c>
      <c r="B41" s="3">
        <v>13</v>
      </c>
      <c r="C41" s="1">
        <v>24483</v>
      </c>
      <c r="D41" s="1">
        <v>27</v>
      </c>
      <c r="E41" s="15">
        <v>60.5</v>
      </c>
      <c r="F41" s="16">
        <v>-1</v>
      </c>
      <c r="G41" s="17">
        <v>1.73</v>
      </c>
      <c r="H41" s="17">
        <v>0.69</v>
      </c>
      <c r="I41" s="17">
        <v>17.170000000000002</v>
      </c>
      <c r="J41" s="18">
        <v>3.34</v>
      </c>
      <c r="K41" s="1">
        <v>452</v>
      </c>
    </row>
    <row r="42" spans="1:11" x14ac:dyDescent="0.2">
      <c r="A42" s="1" t="s">
        <v>41</v>
      </c>
      <c r="B42" s="3">
        <v>15.3</v>
      </c>
      <c r="C42" s="1">
        <v>26064</v>
      </c>
      <c r="D42" s="1">
        <v>29.5</v>
      </c>
      <c r="E42" s="15">
        <v>57.6</v>
      </c>
      <c r="F42" s="16">
        <v>-9</v>
      </c>
      <c r="G42" s="17">
        <v>0.83</v>
      </c>
      <c r="H42" s="17">
        <v>0.66</v>
      </c>
      <c r="I42" s="17">
        <v>17.43</v>
      </c>
      <c r="J42" s="18">
        <v>1.36</v>
      </c>
      <c r="K42" s="1">
        <v>26</v>
      </c>
    </row>
    <row r="43" spans="1:11" x14ac:dyDescent="0.2">
      <c r="A43" s="1" t="s">
        <v>42</v>
      </c>
      <c r="B43" s="3">
        <v>14</v>
      </c>
      <c r="C43" s="1">
        <v>22969</v>
      </c>
      <c r="D43" s="1">
        <v>30.5</v>
      </c>
      <c r="E43" s="15">
        <v>61.5</v>
      </c>
      <c r="F43" s="16">
        <v>-34</v>
      </c>
      <c r="G43" s="17">
        <v>0.91</v>
      </c>
      <c r="H43" s="17">
        <v>0.45</v>
      </c>
      <c r="I43" s="17">
        <v>17.82</v>
      </c>
      <c r="J43" s="18">
        <v>1.1499999999999999</v>
      </c>
      <c r="K43" s="1">
        <v>28</v>
      </c>
    </row>
    <row r="44" spans="1:11" x14ac:dyDescent="0.2">
      <c r="A44" s="1" t="s">
        <v>43</v>
      </c>
      <c r="B44" s="3">
        <v>13.2</v>
      </c>
      <c r="C44" s="1">
        <v>30588</v>
      </c>
      <c r="D44" s="1">
        <v>24.6</v>
      </c>
      <c r="E44" s="15">
        <v>59.5</v>
      </c>
      <c r="F44" s="16">
        <v>-14</v>
      </c>
      <c r="G44" s="17">
        <v>1.47</v>
      </c>
      <c r="H44" s="17">
        <v>0.8</v>
      </c>
      <c r="I44" s="17">
        <v>24</v>
      </c>
      <c r="J44" s="18">
        <v>6.11</v>
      </c>
      <c r="K44" s="1">
        <v>293</v>
      </c>
    </row>
    <row r="45" spans="1:11" x14ac:dyDescent="0.2">
      <c r="A45" s="1" t="s">
        <v>44</v>
      </c>
      <c r="B45" s="3">
        <v>13.6</v>
      </c>
      <c r="C45" s="1">
        <v>36883</v>
      </c>
      <c r="D45" s="1">
        <v>23.5</v>
      </c>
      <c r="E45" s="15">
        <v>64.099999999999994</v>
      </c>
      <c r="F45" s="16">
        <v>4</v>
      </c>
      <c r="G45" s="17">
        <v>2.23</v>
      </c>
      <c r="H45" s="17">
        <v>0.56999999999999995</v>
      </c>
      <c r="I45" s="17">
        <v>29.93</v>
      </c>
      <c r="J45" s="18">
        <v>3.84</v>
      </c>
      <c r="K45" s="1">
        <v>178</v>
      </c>
    </row>
    <row r="46" spans="1:11" x14ac:dyDescent="0.2">
      <c r="A46" s="1" t="s">
        <v>45</v>
      </c>
      <c r="B46" s="3">
        <v>16.8</v>
      </c>
      <c r="C46" s="1">
        <v>25524</v>
      </c>
      <c r="D46" s="1">
        <v>31.7</v>
      </c>
      <c r="E46" s="15">
        <v>62.2</v>
      </c>
      <c r="F46" s="16">
        <v>28</v>
      </c>
      <c r="G46" s="17">
        <v>1.76</v>
      </c>
      <c r="H46" s="17">
        <v>0.61</v>
      </c>
      <c r="I46" s="17">
        <v>21.72</v>
      </c>
      <c r="J46" s="18">
        <v>1.73</v>
      </c>
      <c r="K46" s="1">
        <v>40</v>
      </c>
    </row>
    <row r="47" spans="1:11" x14ac:dyDescent="0.2">
      <c r="A47" s="1" t="s">
        <v>46</v>
      </c>
      <c r="B47" s="3">
        <v>12.3</v>
      </c>
      <c r="C47" s="1">
        <v>29115</v>
      </c>
      <c r="D47" s="1">
        <v>26.9</v>
      </c>
      <c r="E47" s="15">
        <v>55.1</v>
      </c>
      <c r="F47" s="16">
        <v>214</v>
      </c>
      <c r="G47" s="17">
        <v>0.66</v>
      </c>
      <c r="H47" s="17">
        <v>1.1299999999999999</v>
      </c>
      <c r="I47" s="17">
        <v>14.59</v>
      </c>
      <c r="J47" s="18">
        <v>1.07</v>
      </c>
      <c r="K47" s="1">
        <v>6</v>
      </c>
    </row>
    <row r="48" spans="1:11" x14ac:dyDescent="0.2">
      <c r="A48" s="1" t="s">
        <v>47</v>
      </c>
      <c r="B48" s="3">
        <v>10.1</v>
      </c>
      <c r="C48" s="1">
        <v>20256</v>
      </c>
      <c r="D48" s="1">
        <v>21.4</v>
      </c>
      <c r="E48" s="15">
        <v>55.8</v>
      </c>
      <c r="F48" s="16">
        <v>25</v>
      </c>
      <c r="G48" s="17">
        <v>1.22</v>
      </c>
      <c r="H48" s="17">
        <v>0.6</v>
      </c>
      <c r="I48" s="17">
        <v>22.8</v>
      </c>
      <c r="J48" s="18">
        <v>2.97</v>
      </c>
      <c r="K48" s="1">
        <v>6</v>
      </c>
    </row>
    <row r="49" spans="1:11" ht="32" x14ac:dyDescent="0.2">
      <c r="A49" s="1" t="s">
        <v>48</v>
      </c>
      <c r="B49" s="3">
        <v>12.1</v>
      </c>
      <c r="C49" s="1">
        <v>30567</v>
      </c>
      <c r="D49" s="1">
        <v>26.6</v>
      </c>
      <c r="E49" s="15">
        <v>60.2</v>
      </c>
      <c r="F49" s="16">
        <v>-14</v>
      </c>
      <c r="G49" s="17">
        <v>1.35</v>
      </c>
      <c r="H49" s="17">
        <v>0.57999999999999996</v>
      </c>
      <c r="I49" s="17">
        <v>19.55</v>
      </c>
      <c r="J49" s="18">
        <v>4.16</v>
      </c>
      <c r="K49" s="1">
        <v>471</v>
      </c>
    </row>
    <row r="50" spans="1:11" x14ac:dyDescent="0.2">
      <c r="A50" s="1" t="s">
        <v>49</v>
      </c>
      <c r="B50" s="3">
        <v>11</v>
      </c>
      <c r="C50" s="1">
        <v>25268</v>
      </c>
      <c r="D50" s="1">
        <v>21.8</v>
      </c>
      <c r="E50" s="15">
        <v>55.5</v>
      </c>
      <c r="F50" s="16">
        <v>11</v>
      </c>
      <c r="G50" s="17">
        <v>1.39</v>
      </c>
      <c r="H50" s="17">
        <v>0.54</v>
      </c>
      <c r="I50" s="17">
        <v>19.8</v>
      </c>
      <c r="J50" s="18">
        <v>3.93</v>
      </c>
      <c r="K50" s="1">
        <v>69</v>
      </c>
    </row>
    <row r="51" spans="1:11" x14ac:dyDescent="0.2">
      <c r="A51" s="1" t="s">
        <v>50</v>
      </c>
      <c r="B51" s="3">
        <v>4.8</v>
      </c>
      <c r="C51" s="1">
        <v>27408</v>
      </c>
      <c r="D51" s="1">
        <v>19.7</v>
      </c>
      <c r="E51" s="15">
        <v>54.4</v>
      </c>
      <c r="F51" s="16">
        <v>-20</v>
      </c>
      <c r="G51" s="17">
        <v>0.78</v>
      </c>
      <c r="H51" s="17">
        <v>0.62</v>
      </c>
      <c r="I51" s="17">
        <v>9.93</v>
      </c>
      <c r="J51" s="18">
        <v>0.18</v>
      </c>
      <c r="K51" s="1">
        <v>13</v>
      </c>
    </row>
    <row r="52" spans="1:11" ht="32" x14ac:dyDescent="0.2">
      <c r="A52" s="1" t="s">
        <v>51</v>
      </c>
      <c r="B52" s="3">
        <v>3</v>
      </c>
      <c r="C52" s="1">
        <v>16614</v>
      </c>
      <c r="D52" s="1">
        <v>15.5</v>
      </c>
      <c r="E52" s="15">
        <v>55</v>
      </c>
      <c r="F52" s="16">
        <v>59</v>
      </c>
      <c r="G52" s="17">
        <v>0.59</v>
      </c>
      <c r="H52" s="17">
        <v>0.49</v>
      </c>
      <c r="I52" s="17">
        <v>10.61</v>
      </c>
      <c r="J52" s="18">
        <v>0.89</v>
      </c>
      <c r="K52" s="1">
        <v>8</v>
      </c>
    </row>
    <row r="53" spans="1:11" ht="32" x14ac:dyDescent="0.2">
      <c r="A53" s="1" t="s">
        <v>52</v>
      </c>
      <c r="B53" s="3">
        <v>9.4</v>
      </c>
      <c r="C53" s="1">
        <v>18508</v>
      </c>
      <c r="D53" s="1">
        <v>25.2</v>
      </c>
      <c r="E53" s="15">
        <v>59</v>
      </c>
      <c r="F53" s="16">
        <v>-65</v>
      </c>
      <c r="G53" s="17">
        <v>1.17</v>
      </c>
      <c r="H53" s="17">
        <v>0.74</v>
      </c>
      <c r="I53" s="17">
        <v>13.92</v>
      </c>
      <c r="J53" s="18">
        <v>1.05</v>
      </c>
      <c r="K53" s="1">
        <v>6</v>
      </c>
    </row>
    <row r="54" spans="1:11" x14ac:dyDescent="0.2">
      <c r="A54" s="1" t="s">
        <v>53</v>
      </c>
      <c r="B54" s="3">
        <v>14.2</v>
      </c>
      <c r="C54" s="1">
        <v>30854</v>
      </c>
      <c r="D54" s="1">
        <v>27.3</v>
      </c>
      <c r="E54" s="15">
        <v>60</v>
      </c>
      <c r="F54" s="16">
        <v>-12</v>
      </c>
      <c r="G54" s="17">
        <v>1.07</v>
      </c>
      <c r="H54" s="17">
        <v>0.66</v>
      </c>
      <c r="I54" s="17">
        <v>32.24</v>
      </c>
      <c r="J54" s="18">
        <v>4.87</v>
      </c>
      <c r="K54" s="1">
        <v>122</v>
      </c>
    </row>
    <row r="55" spans="1:11" x14ac:dyDescent="0.2">
      <c r="A55" s="1" t="s">
        <v>54</v>
      </c>
      <c r="B55" s="3">
        <v>12</v>
      </c>
      <c r="C55" s="1">
        <v>35356</v>
      </c>
      <c r="D55" s="1">
        <v>28.6</v>
      </c>
      <c r="E55" s="15">
        <v>62.4</v>
      </c>
      <c r="F55" s="16">
        <v>-94</v>
      </c>
      <c r="G55" s="17">
        <v>1.7</v>
      </c>
      <c r="H55" s="17">
        <v>0.93</v>
      </c>
      <c r="I55" s="17">
        <v>20.41</v>
      </c>
      <c r="J55" s="18">
        <v>11.88</v>
      </c>
      <c r="K55" s="1">
        <v>392</v>
      </c>
    </row>
    <row r="56" spans="1:11" x14ac:dyDescent="0.2">
      <c r="A56" s="1" t="s">
        <v>55</v>
      </c>
      <c r="B56" s="3">
        <v>14</v>
      </c>
      <c r="C56" s="1">
        <v>22310</v>
      </c>
      <c r="D56" s="1">
        <v>18.899999999999999</v>
      </c>
      <c r="E56" s="15">
        <v>60.7</v>
      </c>
      <c r="F56" s="16">
        <v>44</v>
      </c>
      <c r="G56" s="17">
        <v>1</v>
      </c>
      <c r="H56" s="17">
        <v>0.4</v>
      </c>
      <c r="I56" s="17">
        <v>16.89</v>
      </c>
      <c r="J56" s="18">
        <v>2.0299999999999998</v>
      </c>
      <c r="K56" s="1">
        <v>31</v>
      </c>
    </row>
    <row r="57" spans="1:11" ht="32" x14ac:dyDescent="0.2">
      <c r="A57" s="1" t="s">
        <v>56</v>
      </c>
      <c r="B57" s="3">
        <v>12</v>
      </c>
      <c r="C57" s="1">
        <v>20864</v>
      </c>
      <c r="D57" s="1">
        <v>27.7</v>
      </c>
      <c r="E57" s="15">
        <v>62</v>
      </c>
      <c r="F57" s="16">
        <v>8</v>
      </c>
      <c r="G57" s="17">
        <v>0.76</v>
      </c>
      <c r="H57" s="17">
        <v>0.67</v>
      </c>
      <c r="I57" s="17">
        <v>17.239999999999998</v>
      </c>
      <c r="J57" s="18">
        <v>2.88</v>
      </c>
      <c r="K57" s="1">
        <v>37</v>
      </c>
    </row>
    <row r="58" spans="1:11" ht="32" x14ac:dyDescent="0.2">
      <c r="A58" s="1" t="s">
        <v>57</v>
      </c>
      <c r="B58" s="3">
        <v>13.2</v>
      </c>
      <c r="C58" s="1">
        <v>19748</v>
      </c>
      <c r="D58" s="1">
        <v>28.5</v>
      </c>
      <c r="E58" s="15">
        <v>66.7</v>
      </c>
      <c r="F58" s="16">
        <v>-10</v>
      </c>
      <c r="G58" s="17">
        <v>0.96</v>
      </c>
      <c r="H58" s="17">
        <v>1.07</v>
      </c>
      <c r="I58" s="17">
        <v>18.100000000000001</v>
      </c>
      <c r="J58" s="18">
        <v>2.4500000000000002</v>
      </c>
      <c r="K58" s="1">
        <v>51</v>
      </c>
    </row>
    <row r="59" spans="1:11" ht="32" x14ac:dyDescent="0.2">
      <c r="A59" s="1" t="s">
        <v>58</v>
      </c>
      <c r="B59" s="3">
        <v>7.8</v>
      </c>
      <c r="C59" s="1">
        <v>45458</v>
      </c>
      <c r="D59" s="1">
        <v>23.2</v>
      </c>
      <c r="E59" s="15">
        <v>60.2</v>
      </c>
      <c r="F59" s="16">
        <v>-2</v>
      </c>
      <c r="G59" s="17">
        <v>0.57999999999999996</v>
      </c>
      <c r="H59" s="17">
        <v>0.59</v>
      </c>
      <c r="I59" s="17">
        <v>25.36</v>
      </c>
      <c r="J59" s="18">
        <v>20.82</v>
      </c>
      <c r="K59" s="1">
        <v>288</v>
      </c>
    </row>
    <row r="60" spans="1:11" ht="48" x14ac:dyDescent="0.2">
      <c r="A60" s="1" t="s">
        <v>59</v>
      </c>
      <c r="B60" s="3">
        <v>10.3</v>
      </c>
      <c r="C60" s="1">
        <v>24495</v>
      </c>
      <c r="D60" s="1">
        <v>29.2</v>
      </c>
      <c r="E60" s="15">
        <v>53.4</v>
      </c>
      <c r="F60" s="16">
        <v>-54</v>
      </c>
      <c r="G60" s="17">
        <v>3.32</v>
      </c>
      <c r="H60" s="17">
        <v>1.1399999999999999</v>
      </c>
      <c r="I60" s="17">
        <v>13.41</v>
      </c>
      <c r="J60" s="18">
        <v>2.61</v>
      </c>
      <c r="K60" s="1">
        <v>7</v>
      </c>
    </row>
    <row r="61" spans="1:11" ht="32" x14ac:dyDescent="0.2">
      <c r="A61" s="1" t="s">
        <v>60</v>
      </c>
      <c r="B61" s="3">
        <v>11</v>
      </c>
      <c r="C61" s="1">
        <v>35707</v>
      </c>
      <c r="D61" s="1">
        <v>27.3</v>
      </c>
      <c r="E61" s="15">
        <v>67.599999999999994</v>
      </c>
      <c r="F61" s="16">
        <v>11</v>
      </c>
      <c r="G61" s="17">
        <v>1.08</v>
      </c>
      <c r="H61" s="17">
        <v>0.56999999999999995</v>
      </c>
      <c r="I61" s="17">
        <v>28.04</v>
      </c>
      <c r="J61" s="18">
        <v>6.88</v>
      </c>
      <c r="K61" s="1">
        <v>290</v>
      </c>
    </row>
    <row r="62" spans="1:11" x14ac:dyDescent="0.2">
      <c r="A62" s="1" t="s">
        <v>61</v>
      </c>
      <c r="B62" s="3">
        <v>8.3000000000000007</v>
      </c>
      <c r="C62" s="1">
        <v>16583</v>
      </c>
      <c r="D62" s="1">
        <v>14.2</v>
      </c>
      <c r="E62" s="15">
        <v>49.1</v>
      </c>
      <c r="F62" s="16">
        <v>-12</v>
      </c>
      <c r="G62" s="17">
        <v>2.84</v>
      </c>
      <c r="H62" s="17">
        <v>0.38</v>
      </c>
      <c r="I62" s="17">
        <v>11.05</v>
      </c>
      <c r="J62" s="18">
        <v>1.92</v>
      </c>
      <c r="K62" s="1">
        <v>5</v>
      </c>
    </row>
    <row r="63" spans="1:11" x14ac:dyDescent="0.2">
      <c r="A63" s="1" t="s">
        <v>62</v>
      </c>
      <c r="B63" s="3">
        <v>12.5</v>
      </c>
      <c r="C63" s="1">
        <v>22689</v>
      </c>
      <c r="D63" s="1">
        <v>25.5</v>
      </c>
      <c r="E63" s="15">
        <v>58.3</v>
      </c>
      <c r="F63" s="16">
        <v>-15</v>
      </c>
      <c r="G63" s="17">
        <v>2.09</v>
      </c>
      <c r="H63" s="17">
        <v>0.64</v>
      </c>
      <c r="I63" s="17">
        <v>15.33</v>
      </c>
      <c r="J63" s="18">
        <v>4.6100000000000003</v>
      </c>
      <c r="K63" s="1">
        <v>105</v>
      </c>
    </row>
    <row r="64" spans="1:11" x14ac:dyDescent="0.2">
      <c r="A64" s="1" t="s">
        <v>63</v>
      </c>
      <c r="B64" s="3">
        <v>13.3</v>
      </c>
      <c r="C64" s="1">
        <v>30752</v>
      </c>
      <c r="D64" s="1">
        <v>25.8</v>
      </c>
      <c r="E64" s="15">
        <v>62.3</v>
      </c>
      <c r="F64" s="16">
        <v>32</v>
      </c>
      <c r="G64" s="17">
        <v>1.27</v>
      </c>
      <c r="H64" s="17">
        <v>0.49</v>
      </c>
      <c r="I64" s="17">
        <v>19.64</v>
      </c>
      <c r="J64" s="18">
        <v>1.41</v>
      </c>
      <c r="K64" s="1">
        <v>158</v>
      </c>
    </row>
    <row r="65" spans="1:11" x14ac:dyDescent="0.2">
      <c r="A65" s="1" t="s">
        <v>64</v>
      </c>
      <c r="B65" s="3">
        <v>15.2</v>
      </c>
      <c r="C65" s="1">
        <v>26886</v>
      </c>
      <c r="D65" s="1">
        <v>32.700000000000003</v>
      </c>
      <c r="E65" s="15">
        <v>60.4</v>
      </c>
      <c r="F65" s="16">
        <v>21</v>
      </c>
      <c r="G65" s="17">
        <v>1.1200000000000001</v>
      </c>
      <c r="H65" s="17">
        <v>0.57999999999999996</v>
      </c>
      <c r="I65" s="17">
        <v>23.6</v>
      </c>
      <c r="J65" s="18">
        <v>2.4</v>
      </c>
      <c r="K65" s="1">
        <v>102</v>
      </c>
    </row>
    <row r="66" spans="1:11" x14ac:dyDescent="0.2">
      <c r="A66" s="1" t="s">
        <v>65</v>
      </c>
      <c r="B66" s="3">
        <v>13.2</v>
      </c>
      <c r="C66" s="1">
        <v>29421</v>
      </c>
      <c r="D66" s="1">
        <v>27.4</v>
      </c>
      <c r="E66" s="15">
        <v>66.599999999999994</v>
      </c>
      <c r="F66" s="16">
        <v>28</v>
      </c>
      <c r="G66" s="17">
        <v>1.35</v>
      </c>
      <c r="H66" s="17">
        <v>0.79</v>
      </c>
      <c r="I66" s="17">
        <v>30.84</v>
      </c>
      <c r="J66" s="18">
        <v>5.1100000000000003</v>
      </c>
      <c r="K66" s="1">
        <v>254</v>
      </c>
    </row>
    <row r="67" spans="1:11" x14ac:dyDescent="0.2">
      <c r="A67" s="1" t="s">
        <v>66</v>
      </c>
      <c r="B67" s="3">
        <v>13.7</v>
      </c>
      <c r="C67" s="1">
        <v>22757</v>
      </c>
      <c r="D67" s="1">
        <v>29.9</v>
      </c>
      <c r="E67" s="15">
        <v>61.5</v>
      </c>
      <c r="F67" s="16">
        <v>-23</v>
      </c>
      <c r="G67" s="17">
        <v>0.99</v>
      </c>
      <c r="H67" s="17">
        <v>0.66</v>
      </c>
      <c r="I67" s="17">
        <v>17.82</v>
      </c>
      <c r="J67" s="18">
        <v>2.1</v>
      </c>
      <c r="K67" s="1">
        <v>120</v>
      </c>
    </row>
    <row r="68" spans="1:11" x14ac:dyDescent="0.2">
      <c r="A68" s="1" t="s">
        <v>67</v>
      </c>
      <c r="B68" s="3">
        <v>12.5</v>
      </c>
      <c r="C68" s="1">
        <v>59015</v>
      </c>
      <c r="D68" s="1">
        <v>27.1</v>
      </c>
      <c r="E68" s="15">
        <v>68.7</v>
      </c>
      <c r="F68" s="16">
        <v>-22</v>
      </c>
      <c r="G68" s="17">
        <v>1.79</v>
      </c>
      <c r="H68" s="17">
        <v>0.59</v>
      </c>
      <c r="I68" s="17">
        <v>30.84</v>
      </c>
      <c r="J68" s="18">
        <v>10.45</v>
      </c>
      <c r="K68" s="1">
        <v>57</v>
      </c>
    </row>
    <row r="69" spans="1:11" ht="32" x14ac:dyDescent="0.2">
      <c r="A69" s="1" t="s">
        <v>68</v>
      </c>
      <c r="B69" s="3">
        <v>13.3</v>
      </c>
      <c r="C69" s="1">
        <v>39094</v>
      </c>
      <c r="D69" s="1">
        <v>26.6</v>
      </c>
      <c r="E69" s="15">
        <v>63</v>
      </c>
      <c r="F69" s="16">
        <v>15</v>
      </c>
      <c r="G69" s="17">
        <v>1.34</v>
      </c>
      <c r="H69" s="17">
        <v>0.52</v>
      </c>
      <c r="I69" s="17">
        <v>29.52</v>
      </c>
      <c r="J69" s="18">
        <v>6.45</v>
      </c>
      <c r="K69" s="1">
        <v>898</v>
      </c>
    </row>
    <row r="70" spans="1:11" x14ac:dyDescent="0.2">
      <c r="A70" s="1" t="s">
        <v>69</v>
      </c>
      <c r="B70" s="3">
        <v>15.1</v>
      </c>
      <c r="C70" s="1">
        <v>27388</v>
      </c>
      <c r="D70" s="1">
        <v>29.4</v>
      </c>
      <c r="E70" s="15">
        <v>62</v>
      </c>
      <c r="F70" s="16">
        <v>-4</v>
      </c>
      <c r="G70" s="17">
        <v>1.39</v>
      </c>
      <c r="H70" s="17">
        <v>0.63</v>
      </c>
      <c r="I70" s="17">
        <v>29.15</v>
      </c>
      <c r="J70" s="18">
        <v>1.72</v>
      </c>
      <c r="K70" s="1">
        <v>53</v>
      </c>
    </row>
    <row r="71" spans="1:11" ht="32" x14ac:dyDescent="0.2">
      <c r="A71" s="1" t="s">
        <v>70</v>
      </c>
      <c r="B71" s="3">
        <v>11.3</v>
      </c>
      <c r="C71" s="1">
        <v>24366</v>
      </c>
      <c r="D71" s="1">
        <v>24.7</v>
      </c>
      <c r="E71" s="15">
        <v>62.7</v>
      </c>
      <c r="F71" s="16">
        <v>43</v>
      </c>
      <c r="G71" s="17">
        <v>1.1200000000000001</v>
      </c>
      <c r="H71" s="17">
        <v>0.91</v>
      </c>
      <c r="I71" s="17">
        <v>13.58</v>
      </c>
      <c r="J71" s="18">
        <v>1.88</v>
      </c>
      <c r="K71" s="1">
        <v>102</v>
      </c>
    </row>
    <row r="72" spans="1:11" x14ac:dyDescent="0.2">
      <c r="A72" s="1" t="s">
        <v>71</v>
      </c>
      <c r="B72" s="3">
        <v>15</v>
      </c>
      <c r="C72" s="1">
        <v>28154</v>
      </c>
      <c r="D72" s="1">
        <v>31</v>
      </c>
      <c r="E72" s="15">
        <v>60.6</v>
      </c>
      <c r="F72" s="16">
        <v>-18</v>
      </c>
      <c r="G72" s="17">
        <v>1.33</v>
      </c>
      <c r="H72" s="17">
        <v>0.5</v>
      </c>
      <c r="I72" s="17">
        <v>15.91</v>
      </c>
      <c r="J72" s="18">
        <v>2.16</v>
      </c>
      <c r="K72" s="1">
        <v>73</v>
      </c>
    </row>
    <row r="73" spans="1:11" x14ac:dyDescent="0.2">
      <c r="A73" s="1" t="s">
        <v>72</v>
      </c>
      <c r="B73" s="3">
        <v>16.3</v>
      </c>
      <c r="C73" s="1">
        <v>27211</v>
      </c>
      <c r="D73" s="1">
        <v>32.799999999999997</v>
      </c>
      <c r="E73" s="15">
        <v>66.7</v>
      </c>
      <c r="F73" s="16">
        <v>5</v>
      </c>
      <c r="G73" s="17">
        <v>1.1399999999999999</v>
      </c>
      <c r="H73" s="17">
        <v>0.5</v>
      </c>
      <c r="I73" s="17">
        <v>24.41</v>
      </c>
      <c r="J73" s="18">
        <v>3.27</v>
      </c>
      <c r="K73" s="1">
        <v>67</v>
      </c>
    </row>
    <row r="74" spans="1:11" x14ac:dyDescent="0.2">
      <c r="A74" s="1" t="s">
        <v>73</v>
      </c>
      <c r="B74" s="3">
        <v>11.3</v>
      </c>
      <c r="C74" s="1">
        <v>28381</v>
      </c>
      <c r="D74" s="1">
        <v>24.9</v>
      </c>
      <c r="E74" s="15">
        <v>62.3</v>
      </c>
      <c r="F74" s="16">
        <v>30</v>
      </c>
      <c r="G74" s="17">
        <v>1.68</v>
      </c>
      <c r="H74" s="17">
        <v>0.63</v>
      </c>
      <c r="I74" s="17">
        <v>25.2</v>
      </c>
      <c r="J74" s="18">
        <v>8.4</v>
      </c>
      <c r="K74" s="1">
        <v>225</v>
      </c>
    </row>
    <row r="75" spans="1:11" x14ac:dyDescent="0.2">
      <c r="A75" s="1" t="s">
        <v>74</v>
      </c>
      <c r="B75" s="3">
        <v>15.9</v>
      </c>
      <c r="C75" s="1">
        <v>28557</v>
      </c>
      <c r="D75" s="1">
        <v>29.5</v>
      </c>
      <c r="E75" s="15">
        <v>66.599999999999994</v>
      </c>
      <c r="F75" s="16">
        <v>-4</v>
      </c>
      <c r="G75" s="17">
        <v>0.7</v>
      </c>
      <c r="H75" s="17">
        <v>0.65</v>
      </c>
      <c r="I75" s="17">
        <v>21.46</v>
      </c>
      <c r="J75" s="18">
        <v>2.85</v>
      </c>
      <c r="K75" s="1">
        <v>107</v>
      </c>
    </row>
    <row r="76" spans="1:11" x14ac:dyDescent="0.2">
      <c r="A76" s="1" t="s">
        <v>75</v>
      </c>
      <c r="B76" s="3">
        <v>7.7</v>
      </c>
      <c r="C76" s="1">
        <v>48335</v>
      </c>
      <c r="D76" s="1">
        <v>24.2</v>
      </c>
      <c r="E76" s="15">
        <v>68.2</v>
      </c>
      <c r="F76" s="16">
        <v>39</v>
      </c>
      <c r="G76" s="17">
        <v>0.65</v>
      </c>
      <c r="H76" s="17">
        <v>0.31</v>
      </c>
      <c r="I76" s="17">
        <v>21.79</v>
      </c>
      <c r="J76" s="18">
        <v>14.68</v>
      </c>
      <c r="K76" s="1">
        <v>2220</v>
      </c>
    </row>
    <row r="77" spans="1:11" ht="32" x14ac:dyDescent="0.2">
      <c r="A77" s="1" t="s">
        <v>76</v>
      </c>
      <c r="B77" s="3">
        <v>11.9</v>
      </c>
      <c r="C77" s="1">
        <v>25066</v>
      </c>
      <c r="D77" s="1">
        <v>23.1</v>
      </c>
      <c r="E77" s="15">
        <v>64.7</v>
      </c>
      <c r="F77" s="16">
        <v>-21</v>
      </c>
      <c r="G77" s="17">
        <v>1.68</v>
      </c>
      <c r="H77" s="17">
        <v>0.78</v>
      </c>
      <c r="I77" s="17">
        <v>23.65</v>
      </c>
      <c r="J77" s="18">
        <v>2.71</v>
      </c>
      <c r="K77" s="1">
        <v>197</v>
      </c>
    </row>
    <row r="78" spans="1:11" x14ac:dyDescent="0.2">
      <c r="A78" s="1" t="s">
        <v>77</v>
      </c>
      <c r="B78" s="3">
        <v>13.8</v>
      </c>
      <c r="C78" s="1">
        <v>23698</v>
      </c>
      <c r="D78" s="1">
        <v>29.1</v>
      </c>
      <c r="E78" s="15">
        <v>61.7</v>
      </c>
      <c r="F78" s="16">
        <v>-19</v>
      </c>
      <c r="G78" s="17">
        <v>0.94</v>
      </c>
      <c r="H78" s="17">
        <v>0.63</v>
      </c>
      <c r="I78" s="17">
        <v>20.67</v>
      </c>
      <c r="J78" s="18">
        <v>2.2200000000000002</v>
      </c>
      <c r="K78" s="1">
        <v>28</v>
      </c>
    </row>
    <row r="79" spans="1:11" x14ac:dyDescent="0.2">
      <c r="A79" s="1" t="s">
        <v>78</v>
      </c>
      <c r="B79" s="3">
        <v>13.3</v>
      </c>
      <c r="C79" s="1">
        <v>41459</v>
      </c>
      <c r="D79" s="1">
        <v>24.1</v>
      </c>
      <c r="E79" s="15">
        <v>66.5</v>
      </c>
      <c r="F79" s="16">
        <v>-21</v>
      </c>
      <c r="G79" s="17">
        <v>1.25</v>
      </c>
      <c r="H79" s="17">
        <v>0.5</v>
      </c>
      <c r="I79" s="17">
        <v>28.05</v>
      </c>
      <c r="J79" s="18">
        <v>6.69</v>
      </c>
      <c r="K79" s="1">
        <v>112</v>
      </c>
    </row>
    <row r="80" spans="1:11" ht="48" x14ac:dyDescent="0.2">
      <c r="A80" s="1" t="s">
        <v>79</v>
      </c>
      <c r="B80" s="3">
        <v>6</v>
      </c>
      <c r="C80" s="1">
        <v>53208</v>
      </c>
      <c r="D80" s="1">
        <v>21.3</v>
      </c>
      <c r="E80" s="15">
        <v>71</v>
      </c>
      <c r="F80" s="16">
        <v>1</v>
      </c>
      <c r="G80" s="17">
        <v>1.58</v>
      </c>
      <c r="H80" s="17">
        <v>0.61</v>
      </c>
      <c r="I80" s="17">
        <v>19.16</v>
      </c>
      <c r="J80" s="18">
        <v>18.88</v>
      </c>
      <c r="K80" s="1">
        <v>1270</v>
      </c>
    </row>
    <row r="81" spans="1:11" x14ac:dyDescent="0.2">
      <c r="A81" s="1" t="s">
        <v>80</v>
      </c>
      <c r="B81" s="3">
        <v>13.1</v>
      </c>
      <c r="C81" s="1">
        <v>25425</v>
      </c>
      <c r="D81" s="1">
        <v>26.9</v>
      </c>
      <c r="E81" s="15">
        <v>68.3</v>
      </c>
      <c r="F81" s="16">
        <v>5</v>
      </c>
      <c r="G81" s="17">
        <v>2.2000000000000002</v>
      </c>
      <c r="H81" s="17">
        <v>0.68</v>
      </c>
      <c r="I81" s="17">
        <v>23.2</v>
      </c>
      <c r="J81" s="18">
        <v>4.93</v>
      </c>
      <c r="K81" s="1">
        <v>493</v>
      </c>
    </row>
    <row r="82" spans="1:11" ht="32" x14ac:dyDescent="0.2">
      <c r="A82" s="1" t="s">
        <v>81</v>
      </c>
      <c r="B82" s="3">
        <v>4.3</v>
      </c>
      <c r="C82" s="1">
        <v>24138</v>
      </c>
      <c r="D82" s="1">
        <v>20.100000000000001</v>
      </c>
      <c r="E82" s="15">
        <v>57.9</v>
      </c>
      <c r="F82" s="16">
        <v>-11</v>
      </c>
      <c r="G82" s="17">
        <v>0.44</v>
      </c>
      <c r="H82" s="17">
        <v>0.4</v>
      </c>
      <c r="I82" s="17">
        <v>6.88</v>
      </c>
      <c r="J82" s="18">
        <v>0.66</v>
      </c>
      <c r="K82" s="1">
        <v>16</v>
      </c>
    </row>
    <row r="83" spans="1:11" ht="32" x14ac:dyDescent="0.2">
      <c r="A83" s="1" t="s">
        <v>82</v>
      </c>
      <c r="B83" s="3">
        <v>12.4</v>
      </c>
      <c r="C83" s="1">
        <v>20162</v>
      </c>
      <c r="D83" s="1">
        <v>28.1</v>
      </c>
      <c r="E83" s="15">
        <v>62.9</v>
      </c>
      <c r="F83" s="16">
        <v>-16</v>
      </c>
      <c r="G83" s="17">
        <v>0.9</v>
      </c>
      <c r="H83" s="17">
        <v>0.92</v>
      </c>
      <c r="I83" s="17">
        <v>18.100000000000001</v>
      </c>
      <c r="J83" s="18">
        <v>1.72</v>
      </c>
      <c r="K83" s="1">
        <v>37</v>
      </c>
    </row>
    <row r="84" spans="1:11" ht="32" x14ac:dyDescent="0.2">
      <c r="A84" s="1" t="s">
        <v>83</v>
      </c>
      <c r="B84" s="3">
        <v>9.1</v>
      </c>
      <c r="C84" s="1">
        <v>83385</v>
      </c>
      <c r="D84" s="1">
        <v>23.7</v>
      </c>
      <c r="E84" s="15">
        <v>78.400000000000006</v>
      </c>
      <c r="F84" s="16">
        <v>111</v>
      </c>
      <c r="G84" s="17">
        <v>0.46</v>
      </c>
      <c r="H84" s="17">
        <v>0.86</v>
      </c>
      <c r="I84" s="17">
        <v>21.92</v>
      </c>
      <c r="J84" s="18">
        <v>24.58</v>
      </c>
      <c r="K84" s="1">
        <v>18</v>
      </c>
    </row>
    <row r="85" spans="1:11" ht="48" x14ac:dyDescent="0.2">
      <c r="A85" s="1" t="s">
        <v>84</v>
      </c>
      <c r="B85" s="3">
        <v>4.7</v>
      </c>
      <c r="C85" s="1">
        <v>83088</v>
      </c>
      <c r="D85" s="1">
        <v>20.5</v>
      </c>
      <c r="E85" s="15">
        <v>75.3</v>
      </c>
      <c r="F85" s="16">
        <v>-24</v>
      </c>
      <c r="G85" s="17">
        <v>1.04</v>
      </c>
      <c r="H85" s="17">
        <v>0.5</v>
      </c>
      <c r="I85" s="17">
        <v>17.11</v>
      </c>
      <c r="J85" s="18">
        <v>35.75</v>
      </c>
      <c r="K85" s="1">
        <v>763</v>
      </c>
    </row>
    <row r="86" spans="1:11" x14ac:dyDescent="0.2">
      <c r="A86" s="1" t="s">
        <v>85</v>
      </c>
      <c r="B86" s="3">
        <v>14.7</v>
      </c>
      <c r="C86" s="1">
        <v>28658</v>
      </c>
      <c r="D86" s="1">
        <v>28.5</v>
      </c>
      <c r="E86" s="15">
        <v>64.400000000000006</v>
      </c>
      <c r="F86" s="16">
        <v>8</v>
      </c>
      <c r="G86" s="17">
        <v>0.91</v>
      </c>
      <c r="H86" s="17">
        <v>0.57999999999999996</v>
      </c>
      <c r="I86" s="17">
        <v>29.14</v>
      </c>
      <c r="J86" s="18">
        <v>5.4</v>
      </c>
      <c r="K86" s="1">
        <v>92</v>
      </c>
    </row>
    <row r="87" spans="1:11" x14ac:dyDescent="0.2">
      <c r="A87" s="2"/>
      <c r="B87" s="2"/>
      <c r="C87" s="2"/>
      <c r="D87" s="2"/>
      <c r="E87" s="4"/>
      <c r="F87" s="4"/>
      <c r="J87" s="6"/>
      <c r="K87" s="2"/>
    </row>
    <row r="88" spans="1:11" x14ac:dyDescent="0.2">
      <c r="A88" s="2"/>
      <c r="B88" s="2"/>
      <c r="C88" s="2"/>
      <c r="D88" s="2"/>
      <c r="E88" s="4"/>
      <c r="F88" s="4"/>
      <c r="J88" s="6"/>
      <c r="K88" s="2"/>
    </row>
    <row r="89" spans="1:11" x14ac:dyDescent="0.2">
      <c r="A89" s="2"/>
      <c r="B89" s="2"/>
      <c r="C89" s="2"/>
      <c r="D89" s="2"/>
      <c r="E89" s="4"/>
      <c r="F89" s="4"/>
      <c r="J89" s="6"/>
      <c r="K89" s="2"/>
    </row>
    <row r="90" spans="1:11" x14ac:dyDescent="0.2">
      <c r="A90" s="2"/>
      <c r="B90" s="2"/>
      <c r="C90" s="2"/>
      <c r="D90" s="2"/>
      <c r="E90" s="4"/>
      <c r="F90" s="4"/>
      <c r="J90" s="6"/>
      <c r="K90" s="2"/>
    </row>
    <row r="91" spans="1:11" x14ac:dyDescent="0.2">
      <c r="A91" s="2"/>
      <c r="B91" s="2"/>
      <c r="C91" s="2"/>
      <c r="D91" s="2"/>
      <c r="E91" s="4"/>
      <c r="F91" s="4"/>
      <c r="J91" s="6"/>
      <c r="K91" s="2"/>
    </row>
    <row r="92" spans="1:11" x14ac:dyDescent="0.2">
      <c r="A92" s="2"/>
      <c r="B92" s="2"/>
      <c r="C92" s="2"/>
      <c r="D92" s="2"/>
      <c r="E92" s="4"/>
      <c r="F92" s="4"/>
      <c r="J92" s="6"/>
      <c r="K92" s="2"/>
    </row>
    <row r="93" spans="1:11" x14ac:dyDescent="0.2">
      <c r="A93" s="2"/>
      <c r="B93" s="2"/>
      <c r="C93" s="2"/>
      <c r="D93" s="2"/>
      <c r="E93" s="4"/>
      <c r="F93" s="4"/>
      <c r="J93" s="6"/>
      <c r="K93" s="2"/>
    </row>
    <row r="94" spans="1:11" x14ac:dyDescent="0.2">
      <c r="A94" s="2"/>
      <c r="B94" s="2"/>
      <c r="C94" s="2"/>
      <c r="D94" s="2"/>
      <c r="E94" s="4"/>
      <c r="F94" s="4"/>
      <c r="J94" s="6"/>
      <c r="K94" s="2"/>
    </row>
    <row r="95" spans="1:11" x14ac:dyDescent="0.2">
      <c r="A95" s="2"/>
      <c r="B95" s="2"/>
      <c r="C95" s="2"/>
      <c r="D95" s="2"/>
      <c r="E95" s="4"/>
      <c r="F95" s="4"/>
      <c r="J95" s="6"/>
      <c r="K95" s="2"/>
    </row>
    <row r="96" spans="1:11" x14ac:dyDescent="0.2">
      <c r="A96" s="2"/>
      <c r="B96" s="2"/>
      <c r="C96" s="2"/>
      <c r="D96" s="2"/>
      <c r="E96" s="4"/>
      <c r="F96" s="4"/>
      <c r="J96" s="6"/>
      <c r="K96" s="2"/>
    </row>
    <row r="97" spans="1:11" x14ac:dyDescent="0.2">
      <c r="A97" s="2"/>
      <c r="B97" s="2"/>
      <c r="C97" s="2"/>
      <c r="D97" s="2"/>
      <c r="E97" s="4"/>
      <c r="F97" s="4"/>
      <c r="J97" s="6"/>
      <c r="K97" s="2"/>
    </row>
    <row r="98" spans="1:11" x14ac:dyDescent="0.2">
      <c r="A98" s="2"/>
      <c r="B98" s="2"/>
      <c r="C98" s="2"/>
      <c r="D98" s="2"/>
      <c r="E98" s="4"/>
      <c r="F98" s="4"/>
      <c r="J98" s="6"/>
      <c r="K98" s="2"/>
    </row>
    <row r="99" spans="1:11" x14ac:dyDescent="0.2">
      <c r="A99" s="2"/>
      <c r="B99" s="2"/>
      <c r="C99" s="2"/>
      <c r="D99" s="2"/>
      <c r="E99" s="4"/>
      <c r="F99" s="4"/>
      <c r="J99" s="6"/>
      <c r="K99" s="2"/>
    </row>
    <row r="100" spans="1:11" x14ac:dyDescent="0.2">
      <c r="A100" s="2"/>
      <c r="B100" s="2"/>
      <c r="C100" s="2"/>
      <c r="D100" s="2"/>
      <c r="E100" s="4"/>
      <c r="F100" s="4"/>
      <c r="J100" s="6"/>
      <c r="K100" s="2"/>
    </row>
    <row r="101" spans="1:11" x14ac:dyDescent="0.2">
      <c r="A101" s="2"/>
      <c r="B101" s="2"/>
      <c r="C101" s="2"/>
      <c r="D101" s="2"/>
      <c r="E101" s="4"/>
      <c r="F101" s="4"/>
      <c r="J101" s="6"/>
      <c r="K101" s="2"/>
    </row>
    <row r="102" spans="1:11" x14ac:dyDescent="0.2">
      <c r="A102" s="2"/>
      <c r="B102" s="2"/>
      <c r="C102" s="2"/>
      <c r="D102" s="2"/>
      <c r="E102" s="4"/>
      <c r="F102" s="4"/>
      <c r="J102" s="6"/>
      <c r="K102" s="2"/>
    </row>
    <row r="103" spans="1:11" x14ac:dyDescent="0.2">
      <c r="A103" s="2"/>
      <c r="B103" s="2"/>
      <c r="C103" s="2"/>
      <c r="D103" s="2"/>
      <c r="E103" s="4"/>
      <c r="F103" s="4"/>
      <c r="J103" s="6"/>
      <c r="K103" s="2"/>
    </row>
    <row r="104" spans="1:11" x14ac:dyDescent="0.2">
      <c r="A104" s="2"/>
      <c r="B104" s="2"/>
      <c r="C104" s="2"/>
      <c r="D104" s="2"/>
      <c r="E104" s="4"/>
      <c r="F104" s="4"/>
      <c r="J104" s="6"/>
      <c r="K104" s="2"/>
    </row>
    <row r="105" spans="1:11" x14ac:dyDescent="0.2">
      <c r="A105" s="2"/>
      <c r="B105" s="2"/>
      <c r="C105" s="2"/>
      <c r="D105" s="2"/>
      <c r="E105" s="4"/>
      <c r="F105" s="4"/>
      <c r="J105" s="6"/>
      <c r="K105" s="2"/>
    </row>
    <row r="106" spans="1:11" x14ac:dyDescent="0.2">
      <c r="A106" s="2"/>
      <c r="B106" s="2"/>
      <c r="C106" s="2"/>
      <c r="D106" s="2"/>
      <c r="E106" s="4"/>
      <c r="F106" s="4"/>
      <c r="J106" s="6"/>
      <c r="K106" s="2"/>
    </row>
    <row r="107" spans="1:11" x14ac:dyDescent="0.2">
      <c r="A107" s="2"/>
      <c r="B107" s="2"/>
      <c r="C107" s="2"/>
      <c r="D107" s="2"/>
      <c r="E107" s="4"/>
      <c r="F107" s="4"/>
      <c r="J107" s="6"/>
      <c r="K107" s="2"/>
    </row>
    <row r="108" spans="1:11" x14ac:dyDescent="0.2">
      <c r="A108" s="2"/>
      <c r="B108" s="2"/>
      <c r="C108" s="2"/>
      <c r="D108" s="2"/>
      <c r="E108" s="4"/>
      <c r="F108" s="4"/>
      <c r="J108" s="6"/>
      <c r="K108" s="2"/>
    </row>
    <row r="109" spans="1:11" x14ac:dyDescent="0.2">
      <c r="A109" s="2"/>
      <c r="B109" s="2"/>
      <c r="C109" s="2"/>
      <c r="D109" s="2"/>
      <c r="E109" s="4"/>
      <c r="F109" s="4"/>
      <c r="J109" s="6"/>
      <c r="K109" s="2"/>
    </row>
    <row r="110" spans="1:11" x14ac:dyDescent="0.2">
      <c r="A110" s="2"/>
      <c r="B110" s="2"/>
      <c r="C110" s="2"/>
      <c r="D110" s="2"/>
      <c r="E110" s="4"/>
      <c r="F110" s="4"/>
      <c r="J110" s="6"/>
      <c r="K110" s="2"/>
    </row>
    <row r="111" spans="1:11" x14ac:dyDescent="0.2">
      <c r="A111" s="2"/>
      <c r="B111" s="2"/>
      <c r="C111" s="2"/>
      <c r="D111" s="2"/>
      <c r="E111" s="4"/>
      <c r="F111" s="4"/>
      <c r="J111" s="6"/>
      <c r="K111" s="2"/>
    </row>
    <row r="112" spans="1:11" x14ac:dyDescent="0.2">
      <c r="A112" s="2"/>
      <c r="B112" s="2"/>
      <c r="C112" s="2"/>
      <c r="D112" s="2"/>
      <c r="E112" s="4"/>
      <c r="F112" s="4"/>
      <c r="J112" s="6"/>
      <c r="K112" s="2"/>
    </row>
    <row r="113" spans="1:11" x14ac:dyDescent="0.2">
      <c r="A113" s="2"/>
      <c r="B113" s="2"/>
      <c r="C113" s="2"/>
      <c r="D113" s="2"/>
      <c r="E113" s="4"/>
      <c r="F113" s="4"/>
      <c r="J113" s="6"/>
      <c r="K113" s="2"/>
    </row>
    <row r="114" spans="1:11" x14ac:dyDescent="0.2">
      <c r="A114" s="2"/>
      <c r="B114" s="2"/>
      <c r="C114" s="2"/>
      <c r="D114" s="2"/>
      <c r="E114" s="4"/>
      <c r="F114" s="4"/>
      <c r="J114" s="6"/>
      <c r="K114" s="2"/>
    </row>
    <row r="115" spans="1:11" x14ac:dyDescent="0.2">
      <c r="A115" s="2"/>
      <c r="B115" s="2"/>
      <c r="C115" s="2"/>
      <c r="D115" s="2"/>
      <c r="E115" s="4"/>
      <c r="F115" s="4"/>
      <c r="J115" s="6"/>
      <c r="K115" s="2"/>
    </row>
    <row r="116" spans="1:11" x14ac:dyDescent="0.2">
      <c r="A116" s="2"/>
      <c r="B116" s="2"/>
      <c r="C116" s="2"/>
      <c r="D116" s="2"/>
      <c r="E116" s="4"/>
      <c r="F116" s="4"/>
      <c r="J116" s="6"/>
      <c r="K116" s="2"/>
    </row>
    <row r="117" spans="1:11" x14ac:dyDescent="0.2">
      <c r="A117" s="2"/>
      <c r="B117" s="2"/>
      <c r="C117" s="2"/>
      <c r="D117" s="2"/>
      <c r="E117" s="4"/>
      <c r="F117" s="4"/>
      <c r="J117" s="6"/>
      <c r="K117" s="2"/>
    </row>
    <row r="118" spans="1:11" x14ac:dyDescent="0.2">
      <c r="A118" s="2"/>
      <c r="B118" s="2"/>
      <c r="C118" s="2"/>
      <c r="D118" s="2"/>
      <c r="E118" s="4"/>
      <c r="F118" s="4"/>
      <c r="J118" s="6"/>
      <c r="K118" s="2"/>
    </row>
    <row r="119" spans="1:11" x14ac:dyDescent="0.2">
      <c r="A119" s="2"/>
      <c r="B119" s="2"/>
      <c r="C119" s="2"/>
      <c r="D119" s="2"/>
      <c r="E119" s="4"/>
      <c r="F119" s="4"/>
      <c r="J119" s="6"/>
      <c r="K119" s="2"/>
    </row>
    <row r="120" spans="1:11" x14ac:dyDescent="0.2">
      <c r="A120" s="2"/>
      <c r="B120" s="2"/>
      <c r="C120" s="2"/>
      <c r="D120" s="2"/>
      <c r="E120" s="4"/>
      <c r="F120" s="4"/>
      <c r="J120" s="6"/>
      <c r="K120" s="2"/>
    </row>
    <row r="121" spans="1:11" x14ac:dyDescent="0.2">
      <c r="A121" s="2"/>
      <c r="B121" s="2"/>
      <c r="C121" s="2"/>
      <c r="D121" s="2"/>
      <c r="E121" s="4"/>
      <c r="F121" s="4"/>
      <c r="J121" s="6"/>
      <c r="K121" s="2"/>
    </row>
    <row r="122" spans="1:11" x14ac:dyDescent="0.2">
      <c r="A122" s="2"/>
      <c r="B122" s="2"/>
      <c r="C122" s="2"/>
      <c r="D122" s="2"/>
      <c r="E122" s="4"/>
      <c r="F122" s="4"/>
      <c r="J122" s="6"/>
      <c r="K122" s="2"/>
    </row>
    <row r="123" spans="1:11" x14ac:dyDescent="0.2">
      <c r="A123" s="2"/>
      <c r="B123" s="2"/>
      <c r="C123" s="2"/>
      <c r="D123" s="2"/>
      <c r="E123" s="4"/>
      <c r="F123" s="4"/>
      <c r="J123" s="6"/>
      <c r="K123" s="2"/>
    </row>
    <row r="124" spans="1:11" x14ac:dyDescent="0.2">
      <c r="A124" s="2"/>
      <c r="B124" s="2"/>
      <c r="C124" s="2"/>
      <c r="D124" s="2"/>
      <c r="E124" s="4"/>
      <c r="F124" s="4"/>
      <c r="J124" s="6"/>
      <c r="K124" s="2"/>
    </row>
    <row r="125" spans="1:11" x14ac:dyDescent="0.2">
      <c r="A125" s="2"/>
      <c r="B125" s="2"/>
      <c r="C125" s="2"/>
      <c r="D125" s="2"/>
      <c r="E125" s="4"/>
      <c r="F125" s="4"/>
      <c r="J125" s="6"/>
      <c r="K125" s="2"/>
    </row>
    <row r="126" spans="1:11" x14ac:dyDescent="0.2">
      <c r="A126" s="2"/>
      <c r="B126" s="2"/>
      <c r="C126" s="2"/>
      <c r="D126" s="2"/>
      <c r="E126" s="4"/>
      <c r="F126" s="4"/>
      <c r="J126" s="6"/>
      <c r="K126" s="2"/>
    </row>
    <row r="127" spans="1:11" x14ac:dyDescent="0.2">
      <c r="A127" s="2"/>
      <c r="B127" s="2"/>
      <c r="C127" s="2"/>
      <c r="D127" s="2"/>
      <c r="E127" s="4"/>
      <c r="F127" s="4"/>
      <c r="J127" s="6"/>
      <c r="K127" s="2"/>
    </row>
    <row r="128" spans="1:11" x14ac:dyDescent="0.2">
      <c r="A128" s="2"/>
      <c r="B128" s="2"/>
      <c r="C128" s="2"/>
      <c r="D128" s="2"/>
      <c r="E128" s="4"/>
      <c r="F128" s="4"/>
      <c r="J128" s="6"/>
      <c r="K128" s="2"/>
    </row>
    <row r="129" spans="1:11" x14ac:dyDescent="0.2">
      <c r="A129" s="2"/>
      <c r="B129" s="2"/>
      <c r="C129" s="2"/>
      <c r="D129" s="2"/>
      <c r="E129" s="4"/>
      <c r="F129" s="4"/>
      <c r="J129" s="6"/>
      <c r="K129" s="2"/>
    </row>
    <row r="130" spans="1:11" x14ac:dyDescent="0.2">
      <c r="A130" s="2"/>
      <c r="B130" s="2"/>
      <c r="C130" s="2"/>
      <c r="D130" s="2"/>
      <c r="E130" s="4"/>
      <c r="F130" s="4"/>
      <c r="J130" s="6"/>
      <c r="K130" s="2"/>
    </row>
    <row r="131" spans="1:11" x14ac:dyDescent="0.2">
      <c r="A131" s="2"/>
      <c r="B131" s="2"/>
      <c r="C131" s="2"/>
      <c r="D131" s="2"/>
      <c r="E131" s="4"/>
      <c r="F131" s="4"/>
      <c r="J131" s="6"/>
      <c r="K131" s="2"/>
    </row>
    <row r="132" spans="1:11" x14ac:dyDescent="0.2">
      <c r="A132" s="2"/>
      <c r="B132" s="2"/>
      <c r="C132" s="2"/>
      <c r="D132" s="2"/>
      <c r="E132" s="4"/>
      <c r="F132" s="4"/>
      <c r="J132" s="6"/>
      <c r="K132" s="2"/>
    </row>
    <row r="133" spans="1:11" x14ac:dyDescent="0.2">
      <c r="A133" s="2"/>
      <c r="B133" s="2"/>
      <c r="C133" s="2"/>
      <c r="D133" s="2"/>
      <c r="E133" s="4"/>
      <c r="F133" s="4"/>
      <c r="J133" s="6"/>
      <c r="K133" s="2"/>
    </row>
    <row r="134" spans="1:11" x14ac:dyDescent="0.2">
      <c r="A134" s="2"/>
      <c r="B134" s="2"/>
      <c r="C134" s="2"/>
      <c r="D134" s="2"/>
      <c r="E134" s="4"/>
      <c r="F134" s="4"/>
      <c r="J134" s="6"/>
      <c r="K134" s="2"/>
    </row>
    <row r="135" spans="1:11" x14ac:dyDescent="0.2">
      <c r="A135" s="2"/>
      <c r="B135" s="2"/>
      <c r="C135" s="2"/>
      <c r="D135" s="2"/>
      <c r="E135" s="4"/>
      <c r="F135" s="4"/>
      <c r="J135" s="6"/>
      <c r="K135" s="2"/>
    </row>
    <row r="136" spans="1:11" x14ac:dyDescent="0.2">
      <c r="A136" s="2"/>
      <c r="B136" s="2"/>
      <c r="C136" s="2"/>
      <c r="D136" s="2"/>
      <c r="E136" s="4"/>
      <c r="F136" s="4"/>
      <c r="J136" s="6"/>
      <c r="K136" s="2"/>
    </row>
    <row r="137" spans="1:11" x14ac:dyDescent="0.2">
      <c r="A137" s="2"/>
      <c r="B137" s="2"/>
      <c r="C137" s="2"/>
      <c r="D137" s="2"/>
      <c r="E137" s="4"/>
      <c r="F137" s="4"/>
      <c r="J137" s="6"/>
      <c r="K137" s="2"/>
    </row>
    <row r="138" spans="1:11" x14ac:dyDescent="0.2">
      <c r="A138" s="2"/>
      <c r="B138" s="2"/>
      <c r="C138" s="2"/>
      <c r="D138" s="2"/>
      <c r="E138" s="4"/>
      <c r="F138" s="4"/>
      <c r="J138" s="6"/>
      <c r="K138" s="2"/>
    </row>
    <row r="139" spans="1:11" x14ac:dyDescent="0.2">
      <c r="A139" s="2"/>
      <c r="B139" s="2"/>
      <c r="C139" s="2"/>
      <c r="D139" s="2"/>
      <c r="E139" s="4"/>
      <c r="F139" s="4"/>
      <c r="J139" s="6"/>
      <c r="K139" s="2"/>
    </row>
    <row r="140" spans="1:11" x14ac:dyDescent="0.2">
      <c r="A140" s="2"/>
      <c r="B140" s="2"/>
      <c r="C140" s="2"/>
      <c r="D140" s="2"/>
      <c r="E140" s="4"/>
      <c r="F140" s="4"/>
      <c r="J140" s="6"/>
      <c r="K140" s="2"/>
    </row>
    <row r="141" spans="1:11" x14ac:dyDescent="0.2">
      <c r="A141" s="2"/>
      <c r="B141" s="2"/>
      <c r="C141" s="2"/>
      <c r="D141" s="2"/>
      <c r="E141" s="4"/>
      <c r="F141" s="4"/>
      <c r="J141" s="6"/>
      <c r="K141" s="2"/>
    </row>
    <row r="142" spans="1:11" x14ac:dyDescent="0.2">
      <c r="A142" s="2"/>
      <c r="B142" s="2"/>
      <c r="C142" s="2"/>
      <c r="D142" s="2"/>
      <c r="E142" s="4"/>
      <c r="F142" s="4"/>
      <c r="J142" s="6"/>
      <c r="K142" s="2"/>
    </row>
    <row r="143" spans="1:11" x14ac:dyDescent="0.2">
      <c r="A143" s="2"/>
      <c r="B143" s="2"/>
      <c r="C143" s="2"/>
      <c r="D143" s="2"/>
      <c r="E143" s="4"/>
      <c r="F143" s="4"/>
      <c r="J143" s="6"/>
      <c r="K143" s="2"/>
    </row>
    <row r="144" spans="1:11" x14ac:dyDescent="0.2">
      <c r="A144" s="2"/>
      <c r="B144" s="2"/>
      <c r="C144" s="2"/>
      <c r="D144" s="2"/>
      <c r="E144" s="4"/>
      <c r="F144" s="4"/>
      <c r="J144" s="6"/>
      <c r="K144" s="2"/>
    </row>
    <row r="145" spans="1:11" x14ac:dyDescent="0.2">
      <c r="A145" s="2"/>
      <c r="B145" s="2"/>
      <c r="C145" s="2"/>
      <c r="D145" s="2"/>
      <c r="E145" s="4"/>
      <c r="F145" s="4"/>
      <c r="J145" s="6"/>
      <c r="K145" s="2"/>
    </row>
    <row r="146" spans="1:11" x14ac:dyDescent="0.2">
      <c r="A146" s="2"/>
      <c r="B146" s="2"/>
      <c r="C146" s="2"/>
      <c r="D146" s="2"/>
      <c r="E146" s="4"/>
      <c r="F146" s="4"/>
      <c r="J146" s="6"/>
      <c r="K146" s="2"/>
    </row>
    <row r="147" spans="1:11" x14ac:dyDescent="0.2">
      <c r="A147" s="2"/>
      <c r="B147" s="2"/>
      <c r="C147" s="2"/>
      <c r="D147" s="2"/>
      <c r="E147" s="4"/>
      <c r="F147" s="4"/>
      <c r="J147" s="6"/>
      <c r="K147" s="2"/>
    </row>
    <row r="148" spans="1:11" x14ac:dyDescent="0.2">
      <c r="A148" s="2"/>
      <c r="B148" s="2"/>
      <c r="C148" s="2"/>
      <c r="D148" s="2"/>
      <c r="E148" s="4"/>
      <c r="F148" s="4"/>
      <c r="J148" s="6"/>
      <c r="K148" s="2"/>
    </row>
    <row r="149" spans="1:11" x14ac:dyDescent="0.2">
      <c r="A149" s="2"/>
      <c r="B149" s="2"/>
      <c r="C149" s="2"/>
      <c r="D149" s="2"/>
      <c r="E149" s="4"/>
      <c r="F149" s="4"/>
      <c r="J149" s="6"/>
      <c r="K149" s="2"/>
    </row>
    <row r="150" spans="1:11" x14ac:dyDescent="0.2">
      <c r="A150" s="2"/>
      <c r="B150" s="2"/>
      <c r="C150" s="2"/>
      <c r="D150" s="2"/>
      <c r="E150" s="4"/>
      <c r="F150" s="4"/>
      <c r="J150" s="6"/>
      <c r="K150" s="2"/>
    </row>
    <row r="151" spans="1:11" x14ac:dyDescent="0.2">
      <c r="A151" s="2"/>
      <c r="B151" s="2"/>
      <c r="C151" s="2"/>
      <c r="D151" s="2"/>
      <c r="E151" s="4"/>
      <c r="F151" s="4"/>
      <c r="J151" s="6"/>
      <c r="K151" s="2"/>
    </row>
    <row r="152" spans="1:11" x14ac:dyDescent="0.2">
      <c r="A152" s="2"/>
      <c r="B152" s="2"/>
      <c r="C152" s="2"/>
      <c r="D152" s="2"/>
      <c r="E152" s="4"/>
      <c r="F152" s="4"/>
      <c r="J152" s="6"/>
      <c r="K152" s="2"/>
    </row>
    <row r="153" spans="1:11" x14ac:dyDescent="0.2">
      <c r="A153" s="2"/>
      <c r="B153" s="2"/>
      <c r="C153" s="2"/>
      <c r="D153" s="2"/>
      <c r="E153" s="4"/>
      <c r="F153" s="4"/>
      <c r="J153" s="6"/>
      <c r="K153" s="2"/>
    </row>
    <row r="154" spans="1:11" x14ac:dyDescent="0.2">
      <c r="A154" s="2"/>
      <c r="B154" s="2"/>
      <c r="C154" s="2"/>
      <c r="D154" s="2"/>
      <c r="E154" s="4"/>
      <c r="F154" s="4"/>
      <c r="J154" s="6"/>
      <c r="K154" s="2"/>
    </row>
    <row r="155" spans="1:11" x14ac:dyDescent="0.2">
      <c r="A155" s="2"/>
      <c r="B155" s="2"/>
      <c r="C155" s="2"/>
      <c r="D155" s="2"/>
      <c r="E155" s="4"/>
      <c r="F155" s="4"/>
      <c r="J155" s="6"/>
      <c r="K155" s="2"/>
    </row>
    <row r="156" spans="1:11" x14ac:dyDescent="0.2">
      <c r="A156" s="2"/>
      <c r="B156" s="2"/>
      <c r="C156" s="2"/>
      <c r="D156" s="2"/>
      <c r="E156" s="4"/>
      <c r="F156" s="4"/>
      <c r="J156" s="6"/>
      <c r="K156" s="2"/>
    </row>
    <row r="157" spans="1:11" x14ac:dyDescent="0.2">
      <c r="A157" s="2"/>
      <c r="B157" s="2"/>
      <c r="C157" s="2"/>
      <c r="D157" s="2"/>
      <c r="E157" s="4"/>
      <c r="F157" s="4"/>
      <c r="J157" s="6"/>
      <c r="K157" s="2"/>
    </row>
    <row r="158" spans="1:11" x14ac:dyDescent="0.2">
      <c r="A158" s="2"/>
      <c r="B158" s="2"/>
      <c r="C158" s="2"/>
      <c r="D158" s="2"/>
      <c r="E158" s="4"/>
      <c r="F158" s="4"/>
      <c r="J158" s="6"/>
      <c r="K158" s="2"/>
    </row>
    <row r="159" spans="1:11" x14ac:dyDescent="0.2">
      <c r="A159" s="2"/>
      <c r="B159" s="2"/>
      <c r="C159" s="2"/>
      <c r="D159" s="2"/>
      <c r="E159" s="4"/>
      <c r="F159" s="4"/>
      <c r="J159" s="6"/>
      <c r="K159" s="2"/>
    </row>
    <row r="160" spans="1:11" x14ac:dyDescent="0.2">
      <c r="A160" s="2"/>
      <c r="B160" s="2"/>
      <c r="C160" s="2"/>
      <c r="D160" s="2"/>
      <c r="E160" s="4"/>
      <c r="F160" s="4"/>
      <c r="J160" s="6"/>
      <c r="K160" s="2"/>
    </row>
    <row r="161" spans="1:11" x14ac:dyDescent="0.2">
      <c r="A161" s="2"/>
      <c r="B161" s="2"/>
      <c r="C161" s="2"/>
      <c r="D161" s="2"/>
      <c r="E161" s="4"/>
      <c r="F161" s="4"/>
      <c r="J161" s="6"/>
      <c r="K161" s="2"/>
    </row>
    <row r="162" spans="1:11" x14ac:dyDescent="0.2">
      <c r="A162" s="2"/>
      <c r="B162" s="2"/>
      <c r="C162" s="2"/>
      <c r="D162" s="2"/>
      <c r="E162" s="4"/>
      <c r="F162" s="4"/>
      <c r="J162" s="6"/>
      <c r="K162" s="2"/>
    </row>
    <row r="163" spans="1:11" x14ac:dyDescent="0.2">
      <c r="A163" s="2"/>
      <c r="B163" s="2"/>
      <c r="C163" s="2"/>
      <c r="D163" s="2"/>
      <c r="E163" s="4"/>
      <c r="F163" s="4"/>
      <c r="J163" s="6"/>
      <c r="K163" s="2"/>
    </row>
    <row r="164" spans="1:11" x14ac:dyDescent="0.2">
      <c r="A164" s="2"/>
      <c r="B164" s="2"/>
      <c r="C164" s="2"/>
      <c r="D164" s="2"/>
      <c r="E164" s="4"/>
      <c r="F164" s="4"/>
      <c r="J164" s="6"/>
      <c r="K164" s="2"/>
    </row>
    <row r="165" spans="1:11" x14ac:dyDescent="0.2">
      <c r="A165" s="2"/>
      <c r="B165" s="2"/>
      <c r="C165" s="2"/>
      <c r="D165" s="2"/>
      <c r="E165" s="4"/>
      <c r="F165" s="4"/>
      <c r="J165" s="6"/>
      <c r="K165" s="2"/>
    </row>
    <row r="166" spans="1:11" x14ac:dyDescent="0.2">
      <c r="A166" s="2"/>
      <c r="B166" s="2"/>
      <c r="C166" s="2"/>
      <c r="D166" s="2"/>
      <c r="E166" s="4"/>
      <c r="F166" s="4"/>
      <c r="J166" s="6"/>
      <c r="K166" s="2"/>
    </row>
    <row r="167" spans="1:11" x14ac:dyDescent="0.2">
      <c r="A167" s="2"/>
      <c r="B167" s="2"/>
      <c r="C167" s="2"/>
      <c r="D167" s="2"/>
      <c r="E167" s="4"/>
      <c r="F167" s="4"/>
      <c r="J167" s="6"/>
      <c r="K167" s="2"/>
    </row>
    <row r="168" spans="1:11" x14ac:dyDescent="0.2">
      <c r="A168" s="2"/>
      <c r="B168" s="2"/>
      <c r="C168" s="2"/>
      <c r="D168" s="2"/>
      <c r="E168" s="4"/>
      <c r="F168" s="4"/>
      <c r="J168" s="6"/>
      <c r="K168" s="2"/>
    </row>
    <row r="169" spans="1:11" x14ac:dyDescent="0.2">
      <c r="A169" s="2"/>
      <c r="B169" s="2"/>
      <c r="C169" s="2"/>
      <c r="D169" s="2"/>
      <c r="E169" s="4"/>
      <c r="F169" s="4"/>
      <c r="J169" s="6"/>
      <c r="K169" s="2"/>
    </row>
    <row r="170" spans="1:11" x14ac:dyDescent="0.2">
      <c r="A170" s="2"/>
      <c r="B170" s="2"/>
      <c r="C170" s="2"/>
      <c r="D170" s="2"/>
      <c r="E170" s="4"/>
      <c r="F170" s="4"/>
      <c r="J170" s="6"/>
      <c r="K170" s="2"/>
    </row>
    <row r="171" spans="1:11" x14ac:dyDescent="0.2">
      <c r="A171" s="2"/>
      <c r="B171" s="2"/>
      <c r="C171" s="2"/>
      <c r="D171" s="2"/>
      <c r="E171" s="4"/>
      <c r="F171" s="4"/>
      <c r="J171" s="6"/>
      <c r="K171" s="2"/>
    </row>
    <row r="172" spans="1:11" x14ac:dyDescent="0.2">
      <c r="A172" s="2"/>
      <c r="B172" s="2"/>
      <c r="C172" s="2"/>
      <c r="D172" s="2"/>
      <c r="E172" s="4"/>
      <c r="F172" s="4"/>
      <c r="J172" s="6"/>
      <c r="K172" s="2"/>
    </row>
    <row r="173" spans="1:11" x14ac:dyDescent="0.2">
      <c r="A173" s="2"/>
      <c r="B173" s="2"/>
      <c r="C173" s="2"/>
      <c r="D173" s="2"/>
      <c r="E173" s="4"/>
      <c r="F173" s="4"/>
      <c r="J173" s="6"/>
      <c r="K173" s="2"/>
    </row>
    <row r="174" spans="1:11" x14ac:dyDescent="0.2">
      <c r="A174" s="2"/>
      <c r="B174" s="2"/>
      <c r="C174" s="2"/>
      <c r="D174" s="2"/>
      <c r="E174" s="4"/>
      <c r="F174" s="4"/>
      <c r="J174" s="6"/>
      <c r="K174" s="2"/>
    </row>
    <row r="175" spans="1:11" x14ac:dyDescent="0.2">
      <c r="A175" s="2"/>
      <c r="B175" s="2"/>
      <c r="C175" s="2"/>
      <c r="D175" s="2"/>
      <c r="E175" s="4"/>
      <c r="F175" s="4"/>
      <c r="J175" s="6"/>
      <c r="K175" s="2"/>
    </row>
    <row r="176" spans="1:11" x14ac:dyDescent="0.2">
      <c r="A176" s="2"/>
      <c r="B176" s="2"/>
      <c r="C176" s="2"/>
      <c r="D176" s="2"/>
      <c r="E176" s="4"/>
      <c r="F176" s="4"/>
      <c r="J176" s="6"/>
      <c r="K176" s="2"/>
    </row>
    <row r="177" spans="1:11" x14ac:dyDescent="0.2">
      <c r="A177" s="2"/>
      <c r="B177" s="2"/>
      <c r="C177" s="2"/>
      <c r="D177" s="2"/>
      <c r="E177" s="4"/>
      <c r="F177" s="4"/>
      <c r="J177" s="6"/>
      <c r="K177" s="2"/>
    </row>
    <row r="178" spans="1:11" x14ac:dyDescent="0.2">
      <c r="A178" s="2"/>
      <c r="B178" s="2"/>
      <c r="C178" s="2"/>
      <c r="D178" s="2"/>
      <c r="E178" s="4"/>
      <c r="F178" s="4"/>
      <c r="J178" s="6"/>
      <c r="K178" s="2"/>
    </row>
    <row r="179" spans="1:11" x14ac:dyDescent="0.2">
      <c r="A179" s="2"/>
      <c r="B179" s="2"/>
      <c r="C179" s="2"/>
      <c r="D179" s="2"/>
      <c r="E179" s="4"/>
      <c r="F179" s="4"/>
      <c r="J179" s="6"/>
      <c r="K179" s="2"/>
    </row>
    <row r="180" spans="1:11" x14ac:dyDescent="0.2">
      <c r="A180" s="2"/>
      <c r="B180" s="2"/>
      <c r="C180" s="2"/>
      <c r="D180" s="2"/>
      <c r="E180" s="4"/>
      <c r="F180" s="4"/>
      <c r="J180" s="6"/>
      <c r="K180" s="2"/>
    </row>
    <row r="181" spans="1:11" x14ac:dyDescent="0.2">
      <c r="A181" s="2"/>
      <c r="B181" s="2"/>
      <c r="C181" s="2"/>
      <c r="D181" s="2"/>
      <c r="E181" s="4"/>
      <c r="F181" s="4"/>
      <c r="J181" s="6"/>
      <c r="K181" s="2"/>
    </row>
    <row r="182" spans="1:11" x14ac:dyDescent="0.2">
      <c r="A182" s="2"/>
      <c r="B182" s="2"/>
      <c r="C182" s="2"/>
      <c r="D182" s="2"/>
      <c r="E182" s="4"/>
      <c r="F182" s="4"/>
      <c r="J182" s="6"/>
      <c r="K182" s="2"/>
    </row>
    <row r="183" spans="1:11" x14ac:dyDescent="0.2">
      <c r="A183" s="2"/>
      <c r="B183" s="2"/>
      <c r="C183" s="2"/>
      <c r="D183" s="2"/>
      <c r="E183" s="4"/>
      <c r="F183" s="4"/>
      <c r="J183" s="6"/>
      <c r="K183" s="2"/>
    </row>
    <row r="184" spans="1:11" x14ac:dyDescent="0.2">
      <c r="A184" s="2"/>
      <c r="B184" s="2"/>
      <c r="C184" s="2"/>
      <c r="D184" s="2"/>
      <c r="E184" s="4"/>
      <c r="F184" s="4"/>
      <c r="J184" s="6"/>
      <c r="K184" s="2"/>
    </row>
    <row r="185" spans="1:11" x14ac:dyDescent="0.2">
      <c r="A185" s="2"/>
      <c r="B185" s="2"/>
      <c r="C185" s="2"/>
      <c r="D185" s="2"/>
      <c r="E185" s="4"/>
      <c r="F185" s="4"/>
      <c r="J185" s="6"/>
      <c r="K185" s="2"/>
    </row>
    <row r="186" spans="1:11" x14ac:dyDescent="0.2">
      <c r="A186" s="2"/>
      <c r="B186" s="2"/>
      <c r="C186" s="2"/>
      <c r="D186" s="2"/>
      <c r="E186" s="4"/>
      <c r="F186" s="4"/>
      <c r="J186" s="6"/>
      <c r="K186" s="2"/>
    </row>
    <row r="187" spans="1:11" x14ac:dyDescent="0.2">
      <c r="A187" s="2"/>
      <c r="B187" s="2"/>
      <c r="C187" s="2"/>
      <c r="D187" s="2"/>
      <c r="E187" s="4"/>
      <c r="F187" s="4"/>
      <c r="J187" s="6"/>
      <c r="K187" s="2"/>
    </row>
    <row r="188" spans="1:11" x14ac:dyDescent="0.2">
      <c r="A188" s="2"/>
      <c r="B188" s="2"/>
      <c r="C188" s="2"/>
      <c r="D188" s="2"/>
      <c r="E188" s="4"/>
      <c r="F188" s="4"/>
      <c r="J188" s="6"/>
      <c r="K188" s="2"/>
    </row>
    <row r="189" spans="1:11" x14ac:dyDescent="0.2">
      <c r="A189" s="2"/>
      <c r="B189" s="2"/>
      <c r="C189" s="2"/>
      <c r="D189" s="2"/>
      <c r="E189" s="4"/>
      <c r="F189" s="4"/>
      <c r="J189" s="6"/>
      <c r="K189" s="2"/>
    </row>
    <row r="190" spans="1:11" x14ac:dyDescent="0.2">
      <c r="A190" s="2"/>
      <c r="B190" s="2"/>
      <c r="C190" s="2"/>
      <c r="D190" s="2"/>
      <c r="E190" s="4"/>
      <c r="F190" s="4"/>
      <c r="J190" s="6"/>
      <c r="K190" s="2"/>
    </row>
    <row r="191" spans="1:11" x14ac:dyDescent="0.2">
      <c r="A191" s="2"/>
      <c r="B191" s="2"/>
      <c r="C191" s="2"/>
      <c r="D191" s="2"/>
      <c r="E191" s="4"/>
      <c r="F191" s="4"/>
      <c r="J191" s="6"/>
      <c r="K191" s="2"/>
    </row>
    <row r="192" spans="1:11" x14ac:dyDescent="0.2">
      <c r="A192" s="2"/>
      <c r="B192" s="2"/>
      <c r="C192" s="2"/>
      <c r="D192" s="2"/>
      <c r="E192" s="4"/>
      <c r="F192" s="4"/>
      <c r="J192" s="6"/>
      <c r="K192" s="2"/>
    </row>
    <row r="193" spans="1:11" x14ac:dyDescent="0.2">
      <c r="A193" s="2"/>
      <c r="B193" s="2"/>
      <c r="C193" s="2"/>
      <c r="D193" s="2"/>
      <c r="E193" s="4"/>
      <c r="F193" s="4"/>
      <c r="J193" s="6"/>
      <c r="K193" s="2"/>
    </row>
    <row r="194" spans="1:11" x14ac:dyDescent="0.2">
      <c r="A194" s="2"/>
      <c r="B194" s="2"/>
      <c r="C194" s="2"/>
      <c r="D194" s="2"/>
      <c r="E194" s="4"/>
      <c r="F194" s="4"/>
      <c r="J194" s="6"/>
      <c r="K194" s="2"/>
    </row>
    <row r="195" spans="1:11" x14ac:dyDescent="0.2">
      <c r="A195" s="2"/>
      <c r="B195" s="2"/>
      <c r="C195" s="2"/>
      <c r="D195" s="2"/>
      <c r="E195" s="4"/>
      <c r="F195" s="4"/>
      <c r="J195" s="6"/>
      <c r="K195" s="2"/>
    </row>
    <row r="196" spans="1:11" x14ac:dyDescent="0.2">
      <c r="A196" s="2"/>
      <c r="B196" s="2"/>
      <c r="C196" s="2"/>
      <c r="D196" s="2"/>
      <c r="E196" s="4"/>
      <c r="F196" s="4"/>
      <c r="J196" s="6"/>
      <c r="K196" s="2"/>
    </row>
    <row r="197" spans="1:11" x14ac:dyDescent="0.2">
      <c r="A197" s="2"/>
      <c r="B197" s="2"/>
      <c r="C197" s="2"/>
      <c r="D197" s="2"/>
      <c r="E197" s="4"/>
      <c r="F197" s="4"/>
      <c r="J197" s="6"/>
      <c r="K197" s="2"/>
    </row>
    <row r="198" spans="1:11" x14ac:dyDescent="0.2">
      <c r="A198" s="2"/>
      <c r="B198" s="2"/>
      <c r="C198" s="2"/>
      <c r="D198" s="2"/>
      <c r="E198" s="4"/>
      <c r="F198" s="4"/>
      <c r="J198" s="6"/>
      <c r="K198" s="2"/>
    </row>
    <row r="199" spans="1:11" x14ac:dyDescent="0.2">
      <c r="A199" s="2"/>
      <c r="B199" s="2"/>
      <c r="C199" s="2"/>
      <c r="D199" s="2"/>
      <c r="E199" s="4"/>
      <c r="F199" s="4"/>
      <c r="J199" s="6"/>
      <c r="K199" s="2"/>
    </row>
    <row r="200" spans="1:11" x14ac:dyDescent="0.2">
      <c r="A200" s="2"/>
      <c r="B200" s="2"/>
      <c r="C200" s="2"/>
      <c r="D200" s="2"/>
      <c r="E200" s="4"/>
      <c r="F200" s="4"/>
      <c r="J200" s="6"/>
      <c r="K200" s="2"/>
    </row>
    <row r="201" spans="1:11" x14ac:dyDescent="0.2">
      <c r="A201" s="2"/>
      <c r="B201" s="2"/>
      <c r="C201" s="2"/>
      <c r="D201" s="2"/>
      <c r="E201" s="4"/>
      <c r="F201" s="4"/>
      <c r="J201" s="6"/>
      <c r="K201" s="2"/>
    </row>
    <row r="202" spans="1:11" x14ac:dyDescent="0.2">
      <c r="A202" s="2"/>
      <c r="B202" s="2"/>
      <c r="C202" s="2"/>
      <c r="D202" s="2"/>
      <c r="E202" s="4"/>
      <c r="F202" s="4"/>
      <c r="J202" s="6"/>
      <c r="K202" s="2"/>
    </row>
    <row r="203" spans="1:11" x14ac:dyDescent="0.2">
      <c r="A203" s="2"/>
      <c r="B203" s="2"/>
      <c r="C203" s="2"/>
      <c r="D203" s="2"/>
      <c r="E203" s="4"/>
      <c r="F203" s="4"/>
      <c r="J203" s="6"/>
      <c r="K203" s="2"/>
    </row>
    <row r="204" spans="1:11" x14ac:dyDescent="0.2">
      <c r="A204" s="2"/>
      <c r="B204" s="2"/>
      <c r="C204" s="2"/>
      <c r="D204" s="2"/>
      <c r="E204" s="4"/>
      <c r="F204" s="4"/>
      <c r="J204" s="6"/>
      <c r="K204" s="2"/>
    </row>
    <row r="205" spans="1:11" x14ac:dyDescent="0.2">
      <c r="A205" s="2"/>
      <c r="B205" s="2"/>
      <c r="C205" s="2"/>
      <c r="D205" s="2"/>
      <c r="E205" s="4"/>
      <c r="F205" s="4"/>
      <c r="J205" s="6"/>
      <c r="K205" s="2"/>
    </row>
    <row r="206" spans="1:11" x14ac:dyDescent="0.2">
      <c r="A206" s="2"/>
      <c r="B206" s="2"/>
      <c r="C206" s="2"/>
      <c r="D206" s="2"/>
      <c r="E206" s="4"/>
      <c r="F206" s="4"/>
      <c r="J206" s="6"/>
      <c r="K206" s="2"/>
    </row>
    <row r="207" spans="1:11" x14ac:dyDescent="0.2">
      <c r="A207" s="2"/>
      <c r="B207" s="2"/>
      <c r="C207" s="2"/>
      <c r="D207" s="2"/>
      <c r="E207" s="4"/>
      <c r="F207" s="4"/>
      <c r="J207" s="6"/>
      <c r="K207" s="2"/>
    </row>
    <row r="208" spans="1:11" x14ac:dyDescent="0.2">
      <c r="A208" s="2"/>
      <c r="B208" s="2"/>
      <c r="C208" s="2"/>
      <c r="D208" s="2"/>
      <c r="E208" s="4"/>
      <c r="F208" s="4"/>
      <c r="J208" s="6"/>
      <c r="K208" s="2"/>
    </row>
    <row r="209" spans="1:11" x14ac:dyDescent="0.2">
      <c r="A209" s="2"/>
      <c r="B209" s="2"/>
      <c r="C209" s="2"/>
      <c r="D209" s="2"/>
      <c r="E209" s="4"/>
      <c r="F209" s="4"/>
      <c r="J209" s="6"/>
      <c r="K209" s="2"/>
    </row>
    <row r="210" spans="1:11" x14ac:dyDescent="0.2">
      <c r="A210" s="2"/>
      <c r="B210" s="2"/>
      <c r="C210" s="2"/>
      <c r="D210" s="2"/>
      <c r="E210" s="4"/>
      <c r="F210" s="4"/>
      <c r="J210" s="6"/>
      <c r="K210" s="2"/>
    </row>
    <row r="211" spans="1:11" x14ac:dyDescent="0.2">
      <c r="A211" s="2"/>
      <c r="B211" s="2"/>
      <c r="C211" s="2"/>
      <c r="D211" s="2"/>
      <c r="E211" s="4"/>
      <c r="F211" s="4"/>
      <c r="J211" s="6"/>
      <c r="K211" s="2"/>
    </row>
    <row r="212" spans="1:11" x14ac:dyDescent="0.2">
      <c r="A212" s="2"/>
      <c r="B212" s="2"/>
      <c r="C212" s="2"/>
      <c r="D212" s="2"/>
      <c r="E212" s="4"/>
      <c r="F212" s="4"/>
      <c r="J212" s="6"/>
      <c r="K212" s="2"/>
    </row>
    <row r="213" spans="1:11" x14ac:dyDescent="0.2">
      <c r="A213" s="2"/>
      <c r="B213" s="2"/>
      <c r="C213" s="2"/>
      <c r="D213" s="2"/>
      <c r="E213" s="4"/>
      <c r="F213" s="4"/>
      <c r="J213" s="6"/>
      <c r="K213" s="2"/>
    </row>
    <row r="214" spans="1:11" x14ac:dyDescent="0.2">
      <c r="A214" s="2"/>
      <c r="B214" s="2"/>
      <c r="C214" s="2"/>
      <c r="D214" s="2"/>
      <c r="E214" s="4"/>
      <c r="F214" s="4"/>
      <c r="J214" s="6"/>
      <c r="K214" s="2"/>
    </row>
    <row r="215" spans="1:11" x14ac:dyDescent="0.2">
      <c r="A215" s="2"/>
      <c r="B215" s="2"/>
      <c r="C215" s="2"/>
      <c r="D215" s="2"/>
      <c r="E215" s="4"/>
      <c r="F215" s="4"/>
      <c r="J215" s="6"/>
      <c r="K215" s="2"/>
    </row>
    <row r="216" spans="1:11" x14ac:dyDescent="0.2">
      <c r="A216" s="2"/>
      <c r="B216" s="2"/>
      <c r="C216" s="2"/>
      <c r="D216" s="2"/>
      <c r="E216" s="4"/>
      <c r="F216" s="4"/>
      <c r="J216" s="6"/>
      <c r="K216" s="2"/>
    </row>
    <row r="217" spans="1:11" x14ac:dyDescent="0.2">
      <c r="A217" s="2"/>
      <c r="B217" s="2"/>
      <c r="C217" s="2"/>
      <c r="D217" s="2"/>
      <c r="E217" s="4"/>
      <c r="F217" s="4"/>
      <c r="J217" s="6"/>
      <c r="K217" s="2"/>
    </row>
    <row r="218" spans="1:11" x14ac:dyDescent="0.2">
      <c r="A218" s="2"/>
      <c r="B218" s="2"/>
      <c r="C218" s="2"/>
      <c r="D218" s="2"/>
      <c r="E218" s="4"/>
      <c r="F218" s="4"/>
      <c r="J218" s="6"/>
      <c r="K218" s="2"/>
    </row>
    <row r="219" spans="1:11" x14ac:dyDescent="0.2">
      <c r="A219" s="2"/>
      <c r="B219" s="2"/>
      <c r="C219" s="2"/>
      <c r="D219" s="2"/>
      <c r="E219" s="4"/>
      <c r="F219" s="4"/>
      <c r="J219" s="6"/>
      <c r="K219" s="2"/>
    </row>
    <row r="220" spans="1:11" x14ac:dyDescent="0.2">
      <c r="A220" s="2"/>
      <c r="B220" s="2"/>
      <c r="C220" s="2"/>
      <c r="D220" s="2"/>
      <c r="E220" s="4"/>
      <c r="F220" s="4"/>
      <c r="J220" s="6"/>
      <c r="K220" s="2"/>
    </row>
    <row r="221" spans="1:11" x14ac:dyDescent="0.2">
      <c r="A221" s="2"/>
      <c r="B221" s="2"/>
      <c r="C221" s="2"/>
      <c r="D221" s="2"/>
      <c r="E221" s="4"/>
      <c r="F221" s="4"/>
      <c r="J221" s="6"/>
      <c r="K221" s="2"/>
    </row>
    <row r="222" spans="1:11" x14ac:dyDescent="0.2">
      <c r="A222" s="2"/>
      <c r="B222" s="2"/>
      <c r="C222" s="2"/>
      <c r="D222" s="2"/>
      <c r="E222" s="4"/>
      <c r="F222" s="4"/>
      <c r="J222" s="6"/>
      <c r="K222" s="2"/>
    </row>
    <row r="223" spans="1:11" x14ac:dyDescent="0.2">
      <c r="A223" s="2"/>
      <c r="B223" s="2"/>
      <c r="C223" s="2"/>
      <c r="D223" s="2"/>
      <c r="E223" s="4"/>
      <c r="F223" s="4"/>
      <c r="J223" s="6"/>
      <c r="K223" s="2"/>
    </row>
    <row r="224" spans="1:11" x14ac:dyDescent="0.2">
      <c r="A224" s="2"/>
      <c r="B224" s="2"/>
      <c r="C224" s="2"/>
      <c r="D224" s="2"/>
      <c r="E224" s="4"/>
      <c r="F224" s="4"/>
      <c r="J224" s="6"/>
      <c r="K224" s="2"/>
    </row>
    <row r="225" spans="1:11" x14ac:dyDescent="0.2">
      <c r="A225" s="2"/>
      <c r="B225" s="2"/>
      <c r="C225" s="2"/>
      <c r="D225" s="2"/>
      <c r="E225" s="4"/>
      <c r="F225" s="4"/>
      <c r="J225" s="6"/>
      <c r="K225" s="2"/>
    </row>
    <row r="226" spans="1:11" x14ac:dyDescent="0.2">
      <c r="A226" s="2"/>
      <c r="B226" s="2"/>
      <c r="C226" s="2"/>
      <c r="D226" s="2"/>
      <c r="E226" s="4"/>
      <c r="F226" s="4"/>
      <c r="J226" s="6"/>
      <c r="K226" s="2"/>
    </row>
    <row r="227" spans="1:11" x14ac:dyDescent="0.2">
      <c r="A227" s="2"/>
      <c r="B227" s="2"/>
      <c r="C227" s="2"/>
      <c r="D227" s="2"/>
      <c r="E227" s="4"/>
      <c r="F227" s="4"/>
      <c r="J227" s="6"/>
      <c r="K227" s="2"/>
    </row>
    <row r="228" spans="1:11" x14ac:dyDescent="0.2">
      <c r="A228" s="2"/>
      <c r="B228" s="2"/>
      <c r="C228" s="2"/>
      <c r="D228" s="2"/>
      <c r="E228" s="4"/>
      <c r="F228" s="4"/>
      <c r="J228" s="6"/>
      <c r="K228" s="2"/>
    </row>
    <row r="229" spans="1:11" x14ac:dyDescent="0.2">
      <c r="A229" s="2"/>
      <c r="B229" s="2"/>
      <c r="C229" s="2"/>
      <c r="D229" s="2"/>
      <c r="E229" s="4"/>
      <c r="F229" s="4"/>
      <c r="J229" s="6"/>
      <c r="K229" s="2"/>
    </row>
    <row r="230" spans="1:11" x14ac:dyDescent="0.2">
      <c r="A230" s="2"/>
      <c r="B230" s="2"/>
      <c r="C230" s="2"/>
      <c r="D230" s="2"/>
      <c r="E230" s="4"/>
      <c r="F230" s="4"/>
      <c r="J230" s="6"/>
      <c r="K230" s="2"/>
    </row>
    <row r="231" spans="1:11" x14ac:dyDescent="0.2">
      <c r="A231" s="2"/>
      <c r="B231" s="2"/>
      <c r="C231" s="2"/>
      <c r="D231" s="2"/>
      <c r="E231" s="4"/>
      <c r="F231" s="4"/>
      <c r="J231" s="6"/>
      <c r="K231" s="2"/>
    </row>
    <row r="232" spans="1:11" x14ac:dyDescent="0.2">
      <c r="A232" s="2"/>
      <c r="B232" s="2"/>
      <c r="C232" s="2"/>
      <c r="D232" s="2"/>
      <c r="E232" s="4"/>
      <c r="F232" s="4"/>
      <c r="J232" s="6"/>
      <c r="K232" s="2"/>
    </row>
    <row r="233" spans="1:11" x14ac:dyDescent="0.2">
      <c r="A233" s="2"/>
      <c r="B233" s="2"/>
      <c r="C233" s="2"/>
      <c r="D233" s="2"/>
      <c r="E233" s="4"/>
      <c r="F233" s="4"/>
      <c r="J233" s="6"/>
      <c r="K233" s="2"/>
    </row>
    <row r="234" spans="1:11" x14ac:dyDescent="0.2">
      <c r="A234" s="2"/>
      <c r="B234" s="2"/>
      <c r="C234" s="2"/>
      <c r="D234" s="2"/>
      <c r="E234" s="4"/>
      <c r="F234" s="4"/>
      <c r="J234" s="6"/>
      <c r="K234" s="2"/>
    </row>
    <row r="235" spans="1:11" x14ac:dyDescent="0.2">
      <c r="A235" s="2"/>
      <c r="B235" s="2"/>
      <c r="C235" s="2"/>
      <c r="D235" s="2"/>
      <c r="E235" s="4"/>
      <c r="F235" s="4"/>
      <c r="J235" s="6"/>
      <c r="K235" s="2"/>
    </row>
    <row r="236" spans="1:11" x14ac:dyDescent="0.2">
      <c r="A236" s="2"/>
      <c r="B236" s="2"/>
      <c r="C236" s="2"/>
      <c r="D236" s="2"/>
      <c r="E236" s="4"/>
      <c r="F236" s="4"/>
      <c r="J236" s="6"/>
      <c r="K236" s="2"/>
    </row>
    <row r="237" spans="1:11" x14ac:dyDescent="0.2">
      <c r="A237" s="2"/>
      <c r="B237" s="2"/>
      <c r="C237" s="2"/>
      <c r="D237" s="2"/>
      <c r="E237" s="4"/>
      <c r="F237" s="4"/>
      <c r="J237" s="6"/>
      <c r="K237" s="2"/>
    </row>
    <row r="238" spans="1:11" x14ac:dyDescent="0.2">
      <c r="A238" s="2"/>
      <c r="B238" s="2"/>
      <c r="C238" s="2"/>
      <c r="D238" s="2"/>
      <c r="E238" s="4"/>
      <c r="F238" s="4"/>
      <c r="J238" s="6"/>
      <c r="K238" s="2"/>
    </row>
    <row r="239" spans="1:11" x14ac:dyDescent="0.2">
      <c r="A239" s="2"/>
      <c r="B239" s="2"/>
      <c r="C239" s="2"/>
      <c r="D239" s="2"/>
      <c r="E239" s="4"/>
      <c r="F239" s="4"/>
      <c r="J239" s="6"/>
      <c r="K239" s="2"/>
    </row>
    <row r="240" spans="1:11" x14ac:dyDescent="0.2">
      <c r="A240" s="2"/>
      <c r="B240" s="2"/>
      <c r="C240" s="2"/>
      <c r="D240" s="2"/>
      <c r="E240" s="4"/>
      <c r="F240" s="4"/>
      <c r="J240" s="6"/>
      <c r="K240" s="2"/>
    </row>
    <row r="241" spans="1:11" x14ac:dyDescent="0.2">
      <c r="A241" s="2"/>
      <c r="B241" s="2"/>
      <c r="C241" s="2"/>
      <c r="D241" s="2"/>
      <c r="E241" s="4"/>
      <c r="F241" s="4"/>
      <c r="J241" s="6"/>
      <c r="K241" s="2"/>
    </row>
    <row r="242" spans="1:11" x14ac:dyDescent="0.2">
      <c r="A242" s="2"/>
      <c r="B242" s="2"/>
      <c r="C242" s="2"/>
      <c r="D242" s="2"/>
      <c r="E242" s="4"/>
      <c r="F242" s="4"/>
      <c r="J242" s="6"/>
      <c r="K242" s="2"/>
    </row>
    <row r="243" spans="1:11" x14ac:dyDescent="0.2">
      <c r="A243" s="2"/>
      <c r="B243" s="2"/>
      <c r="C243" s="2"/>
      <c r="D243" s="2"/>
      <c r="E243" s="4"/>
      <c r="F243" s="4"/>
      <c r="J243" s="6"/>
      <c r="K243" s="2"/>
    </row>
    <row r="244" spans="1:11" x14ac:dyDescent="0.2">
      <c r="A244" s="2"/>
      <c r="B244" s="2"/>
      <c r="C244" s="2"/>
      <c r="D244" s="2"/>
      <c r="E244" s="4"/>
      <c r="F244" s="4"/>
      <c r="J244" s="6"/>
      <c r="K244" s="2"/>
    </row>
    <row r="245" spans="1:11" x14ac:dyDescent="0.2">
      <c r="A245" s="2"/>
      <c r="B245" s="2"/>
      <c r="C245" s="2"/>
      <c r="D245" s="2"/>
      <c r="E245" s="4"/>
      <c r="F245" s="4"/>
      <c r="J245" s="6"/>
      <c r="K245" s="2"/>
    </row>
    <row r="246" spans="1:11" x14ac:dyDescent="0.2">
      <c r="A246" s="2"/>
      <c r="B246" s="2"/>
      <c r="C246" s="2"/>
      <c r="D246" s="2"/>
      <c r="E246" s="4"/>
      <c r="F246" s="4"/>
      <c r="J246" s="6"/>
      <c r="K246" s="2"/>
    </row>
    <row r="247" spans="1:11" x14ac:dyDescent="0.2">
      <c r="A247" s="2"/>
      <c r="B247" s="2"/>
      <c r="C247" s="2"/>
      <c r="D247" s="2"/>
      <c r="E247" s="4"/>
      <c r="F247" s="4"/>
      <c r="J247" s="6"/>
      <c r="K247" s="2"/>
    </row>
    <row r="248" spans="1:11" x14ac:dyDescent="0.2">
      <c r="A248" s="2"/>
      <c r="B248" s="2"/>
      <c r="C248" s="2"/>
      <c r="D248" s="2"/>
      <c r="E248" s="4"/>
      <c r="F248" s="4"/>
      <c r="J248" s="6"/>
      <c r="K248" s="2"/>
    </row>
    <row r="249" spans="1:11" x14ac:dyDescent="0.2">
      <c r="A249" s="2"/>
      <c r="B249" s="2"/>
      <c r="C249" s="2"/>
      <c r="D249" s="2"/>
      <c r="E249" s="4"/>
      <c r="F249" s="4"/>
      <c r="J249" s="6"/>
      <c r="K249" s="2"/>
    </row>
    <row r="250" spans="1:11" x14ac:dyDescent="0.2">
      <c r="A250" s="2"/>
      <c r="B250" s="2"/>
      <c r="C250" s="2"/>
      <c r="D250" s="2"/>
      <c r="E250" s="4"/>
      <c r="F250" s="4"/>
      <c r="J250" s="6"/>
      <c r="K250" s="2"/>
    </row>
    <row r="251" spans="1:11" x14ac:dyDescent="0.2">
      <c r="A251" s="2"/>
      <c r="B251" s="2"/>
      <c r="C251" s="2"/>
      <c r="D251" s="2"/>
      <c r="E251" s="4"/>
      <c r="F251" s="4"/>
      <c r="J251" s="6"/>
      <c r="K251" s="2"/>
    </row>
    <row r="252" spans="1:11" x14ac:dyDescent="0.2">
      <c r="A252" s="2"/>
      <c r="B252" s="2"/>
      <c r="C252" s="2"/>
      <c r="D252" s="2"/>
      <c r="E252" s="4"/>
      <c r="F252" s="4"/>
      <c r="J252" s="6"/>
      <c r="K252" s="2"/>
    </row>
    <row r="253" spans="1:11" x14ac:dyDescent="0.2">
      <c r="A253" s="2"/>
      <c r="B253" s="2"/>
      <c r="C253" s="2"/>
      <c r="D253" s="2"/>
      <c r="E253" s="4"/>
      <c r="F253" s="4"/>
      <c r="J253" s="6"/>
      <c r="K253" s="2"/>
    </row>
    <row r="254" spans="1:11" x14ac:dyDescent="0.2">
      <c r="A254" s="2"/>
      <c r="B254" s="2"/>
      <c r="C254" s="2"/>
      <c r="D254" s="2"/>
      <c r="E254" s="4"/>
      <c r="F254" s="4"/>
      <c r="J254" s="6"/>
      <c r="K254" s="2"/>
    </row>
    <row r="255" spans="1:11" x14ac:dyDescent="0.2">
      <c r="A255" s="2"/>
      <c r="B255" s="2"/>
      <c r="C255" s="2"/>
      <c r="D255" s="2"/>
      <c r="E255" s="4"/>
      <c r="F255" s="4"/>
      <c r="J255" s="6"/>
      <c r="K255" s="2"/>
    </row>
    <row r="256" spans="1:11" x14ac:dyDescent="0.2">
      <c r="A256" s="2"/>
      <c r="B256" s="2"/>
      <c r="C256" s="2"/>
      <c r="D256" s="2"/>
      <c r="E256" s="4"/>
      <c r="F256" s="4"/>
      <c r="J256" s="6"/>
      <c r="K256" s="2"/>
    </row>
    <row r="257" spans="1:11" x14ac:dyDescent="0.2">
      <c r="A257" s="2"/>
      <c r="B257" s="2"/>
      <c r="C257" s="2"/>
      <c r="D257" s="2"/>
      <c r="E257" s="4"/>
      <c r="F257" s="4"/>
      <c r="J257" s="6"/>
      <c r="K257" s="2"/>
    </row>
    <row r="258" spans="1:11" x14ac:dyDescent="0.2">
      <c r="A258" s="2"/>
      <c r="B258" s="2"/>
      <c r="C258" s="2"/>
      <c r="D258" s="2"/>
      <c r="E258" s="4"/>
      <c r="F258" s="4"/>
      <c r="J258" s="6"/>
      <c r="K258" s="2"/>
    </row>
    <row r="259" spans="1:11" x14ac:dyDescent="0.2">
      <c r="A259" s="2"/>
      <c r="B259" s="2"/>
      <c r="C259" s="2"/>
      <c r="D259" s="2"/>
      <c r="E259" s="4"/>
      <c r="F259" s="4"/>
      <c r="J259" s="6"/>
      <c r="K259" s="2"/>
    </row>
    <row r="260" spans="1:11" x14ac:dyDescent="0.2">
      <c r="A260" s="2"/>
      <c r="B260" s="2"/>
      <c r="C260" s="2"/>
      <c r="D260" s="2"/>
      <c r="E260" s="4"/>
      <c r="F260" s="4"/>
      <c r="J260" s="6"/>
      <c r="K260" s="2"/>
    </row>
    <row r="261" spans="1:11" x14ac:dyDescent="0.2">
      <c r="A261" s="2"/>
      <c r="B261" s="2"/>
      <c r="C261" s="2"/>
      <c r="D261" s="2"/>
      <c r="E261" s="4"/>
      <c r="F261" s="4"/>
      <c r="J261" s="6"/>
      <c r="K261" s="2"/>
    </row>
    <row r="262" spans="1:11" x14ac:dyDescent="0.2">
      <c r="A262" s="2"/>
      <c r="B262" s="2"/>
      <c r="C262" s="2"/>
      <c r="D262" s="2"/>
      <c r="E262" s="4"/>
      <c r="F262" s="4"/>
      <c r="J262" s="6"/>
      <c r="K262" s="2"/>
    </row>
    <row r="263" spans="1:11" x14ac:dyDescent="0.2">
      <c r="A263" s="2"/>
      <c r="B263" s="2"/>
      <c r="C263" s="2"/>
      <c r="D263" s="2"/>
      <c r="E263" s="4"/>
      <c r="F263" s="4"/>
      <c r="J263" s="6"/>
      <c r="K263" s="2"/>
    </row>
    <row r="264" spans="1:11" x14ac:dyDescent="0.2">
      <c r="A264" s="2"/>
      <c r="B264" s="2"/>
      <c r="C264" s="2"/>
      <c r="D264" s="2"/>
      <c r="E264" s="4"/>
      <c r="F264" s="4"/>
      <c r="J264" s="6"/>
      <c r="K264" s="2"/>
    </row>
    <row r="265" spans="1:11" x14ac:dyDescent="0.2">
      <c r="A265" s="2"/>
      <c r="B265" s="2"/>
      <c r="C265" s="2"/>
      <c r="D265" s="2"/>
      <c r="E265" s="4"/>
      <c r="F265" s="4"/>
      <c r="J265" s="6"/>
      <c r="K265" s="2"/>
    </row>
    <row r="266" spans="1:11" x14ac:dyDescent="0.2">
      <c r="A266" s="2"/>
      <c r="B266" s="2"/>
      <c r="C266" s="2"/>
      <c r="D266" s="2"/>
      <c r="E266" s="4"/>
      <c r="F266" s="4"/>
      <c r="J266" s="6"/>
      <c r="K266" s="2"/>
    </row>
    <row r="267" spans="1:11" x14ac:dyDescent="0.2">
      <c r="A267" s="2"/>
      <c r="B267" s="2"/>
      <c r="C267" s="2"/>
      <c r="D267" s="2"/>
      <c r="E267" s="4"/>
      <c r="F267" s="4"/>
      <c r="J267" s="6"/>
      <c r="K267" s="2"/>
    </row>
    <row r="268" spans="1:11" x14ac:dyDescent="0.2">
      <c r="A268" s="2"/>
      <c r="B268" s="2"/>
      <c r="C268" s="2"/>
      <c r="D268" s="2"/>
      <c r="E268" s="4"/>
      <c r="F268" s="4"/>
      <c r="J268" s="6"/>
      <c r="K268" s="2"/>
    </row>
    <row r="269" spans="1:11" x14ac:dyDescent="0.2">
      <c r="A269" s="2"/>
      <c r="B269" s="2"/>
      <c r="C269" s="2"/>
      <c r="D269" s="2"/>
      <c r="E269" s="4"/>
      <c r="F269" s="4"/>
      <c r="J269" s="6"/>
      <c r="K269" s="2"/>
    </row>
    <row r="270" spans="1:11" x14ac:dyDescent="0.2">
      <c r="A270" s="2"/>
      <c r="B270" s="2"/>
      <c r="C270" s="2"/>
      <c r="D270" s="2"/>
      <c r="E270" s="4"/>
      <c r="F270" s="4"/>
      <c r="J270" s="6"/>
      <c r="K270" s="2"/>
    </row>
    <row r="271" spans="1:11" x14ac:dyDescent="0.2">
      <c r="A271" s="2"/>
      <c r="B271" s="2"/>
      <c r="C271" s="2"/>
      <c r="D271" s="2"/>
      <c r="E271" s="4"/>
      <c r="F271" s="4"/>
      <c r="J271" s="6"/>
      <c r="K271" s="2"/>
    </row>
    <row r="272" spans="1:11" x14ac:dyDescent="0.2">
      <c r="A272" s="2"/>
      <c r="B272" s="2"/>
      <c r="C272" s="2"/>
      <c r="D272" s="2"/>
      <c r="E272" s="4"/>
      <c r="F272" s="4"/>
      <c r="J272" s="6"/>
      <c r="K272" s="2"/>
    </row>
    <row r="273" spans="1:11" x14ac:dyDescent="0.2">
      <c r="A273" s="2"/>
      <c r="B273" s="2"/>
      <c r="C273" s="2"/>
      <c r="D273" s="2"/>
      <c r="E273" s="4"/>
      <c r="F273" s="4"/>
      <c r="J273" s="6"/>
      <c r="K273" s="2"/>
    </row>
    <row r="274" spans="1:11" x14ac:dyDescent="0.2">
      <c r="A274" s="2"/>
      <c r="B274" s="2"/>
      <c r="C274" s="2"/>
      <c r="D274" s="2"/>
      <c r="E274" s="4"/>
      <c r="F274" s="4"/>
      <c r="J274" s="6"/>
      <c r="K274" s="2"/>
    </row>
    <row r="275" spans="1:11" x14ac:dyDescent="0.2">
      <c r="A275" s="2"/>
      <c r="B275" s="2"/>
      <c r="C275" s="2"/>
      <c r="D275" s="2"/>
      <c r="E275" s="4"/>
      <c r="F275" s="4"/>
      <c r="J275" s="6"/>
      <c r="K275" s="2"/>
    </row>
    <row r="276" spans="1:11" x14ac:dyDescent="0.2">
      <c r="A276" s="2"/>
      <c r="B276" s="2"/>
      <c r="C276" s="2"/>
      <c r="D276" s="2"/>
      <c r="E276" s="4"/>
      <c r="F276" s="4"/>
      <c r="J276" s="6"/>
      <c r="K276" s="2"/>
    </row>
    <row r="277" spans="1:11" x14ac:dyDescent="0.2">
      <c r="A277" s="2"/>
      <c r="B277" s="2"/>
      <c r="C277" s="2"/>
      <c r="D277" s="2"/>
      <c r="E277" s="4"/>
      <c r="F277" s="4"/>
      <c r="J277" s="6"/>
      <c r="K277" s="2"/>
    </row>
    <row r="278" spans="1:11" x14ac:dyDescent="0.2">
      <c r="A278" s="2"/>
      <c r="B278" s="2"/>
      <c r="C278" s="2"/>
      <c r="D278" s="2"/>
      <c r="E278" s="4"/>
      <c r="F278" s="4"/>
      <c r="J278" s="6"/>
      <c r="K278" s="2"/>
    </row>
    <row r="279" spans="1:11" x14ac:dyDescent="0.2">
      <c r="A279" s="2"/>
      <c r="B279" s="2"/>
      <c r="C279" s="2"/>
      <c r="D279" s="2"/>
      <c r="E279" s="4"/>
      <c r="F279" s="4"/>
      <c r="J279" s="6"/>
      <c r="K279" s="2"/>
    </row>
    <row r="280" spans="1:11" x14ac:dyDescent="0.2">
      <c r="A280" s="2"/>
      <c r="B280" s="2"/>
      <c r="C280" s="2"/>
      <c r="D280" s="2"/>
      <c r="E280" s="4"/>
      <c r="F280" s="4"/>
      <c r="J280" s="6"/>
      <c r="K280" s="2"/>
    </row>
    <row r="281" spans="1:11" x14ac:dyDescent="0.2">
      <c r="A281" s="2"/>
      <c r="B281" s="2"/>
      <c r="C281" s="2"/>
      <c r="D281" s="2"/>
      <c r="E281" s="4"/>
      <c r="F281" s="4"/>
      <c r="J281" s="6"/>
      <c r="K281" s="2"/>
    </row>
    <row r="282" spans="1:11" x14ac:dyDescent="0.2">
      <c r="A282" s="2"/>
      <c r="B282" s="2"/>
      <c r="C282" s="2"/>
      <c r="D282" s="2"/>
      <c r="E282" s="4"/>
      <c r="F282" s="4"/>
      <c r="J282" s="6"/>
      <c r="K282" s="2"/>
    </row>
    <row r="283" spans="1:11" x14ac:dyDescent="0.2">
      <c r="A283" s="2"/>
      <c r="B283" s="2"/>
      <c r="C283" s="2"/>
      <c r="D283" s="2"/>
      <c r="E283" s="4"/>
      <c r="F283" s="4"/>
      <c r="J283" s="6"/>
      <c r="K283" s="2"/>
    </row>
    <row r="284" spans="1:11" x14ac:dyDescent="0.2">
      <c r="A284" s="2"/>
      <c r="B284" s="2"/>
      <c r="C284" s="2"/>
      <c r="D284" s="2"/>
      <c r="E284" s="4"/>
      <c r="F284" s="4"/>
      <c r="J284" s="6"/>
      <c r="K284" s="2"/>
    </row>
    <row r="285" spans="1:11" x14ac:dyDescent="0.2">
      <c r="A285" s="2"/>
      <c r="B285" s="2"/>
      <c r="C285" s="2"/>
      <c r="D285" s="2"/>
      <c r="E285" s="4"/>
      <c r="F285" s="4"/>
      <c r="J285" s="6"/>
      <c r="K285" s="2"/>
    </row>
    <row r="286" spans="1:11" x14ac:dyDescent="0.2">
      <c r="A286" s="2"/>
      <c r="B286" s="2"/>
      <c r="C286" s="2"/>
      <c r="D286" s="2"/>
      <c r="E286" s="4"/>
      <c r="F286" s="4"/>
      <c r="J286" s="6"/>
      <c r="K286" s="2"/>
    </row>
    <row r="287" spans="1:11" x14ac:dyDescent="0.2">
      <c r="A287" s="2"/>
      <c r="B287" s="2"/>
      <c r="C287" s="2"/>
      <c r="D287" s="2"/>
      <c r="E287" s="4"/>
      <c r="F287" s="4"/>
      <c r="J287" s="6"/>
      <c r="K287" s="2"/>
    </row>
    <row r="288" spans="1:11" x14ac:dyDescent="0.2">
      <c r="A288" s="2"/>
      <c r="B288" s="2"/>
      <c r="C288" s="2"/>
      <c r="D288" s="2"/>
      <c r="E288" s="4"/>
      <c r="F288" s="4"/>
      <c r="J288" s="6"/>
      <c r="K288" s="2"/>
    </row>
    <row r="289" spans="1:11" x14ac:dyDescent="0.2">
      <c r="A289" s="2"/>
      <c r="B289" s="2"/>
      <c r="C289" s="2"/>
      <c r="D289" s="2"/>
      <c r="E289" s="4"/>
      <c r="F289" s="4"/>
      <c r="J289" s="6"/>
      <c r="K289" s="2"/>
    </row>
    <row r="290" spans="1:11" x14ac:dyDescent="0.2">
      <c r="A290" s="2"/>
      <c r="B290" s="2"/>
      <c r="C290" s="2"/>
      <c r="D290" s="2"/>
      <c r="E290" s="4"/>
      <c r="F290" s="4"/>
      <c r="J290" s="6"/>
      <c r="K290" s="2"/>
    </row>
    <row r="291" spans="1:11" x14ac:dyDescent="0.2">
      <c r="A291" s="2"/>
      <c r="B291" s="2"/>
      <c r="C291" s="2"/>
      <c r="D291" s="2"/>
      <c r="E291" s="4"/>
      <c r="F291" s="4"/>
      <c r="J291" s="6"/>
      <c r="K291" s="2"/>
    </row>
    <row r="292" spans="1:11" x14ac:dyDescent="0.2">
      <c r="A292" s="2"/>
      <c r="B292" s="2"/>
      <c r="C292" s="2"/>
      <c r="D292" s="2"/>
      <c r="E292" s="4"/>
      <c r="F292" s="4"/>
      <c r="J292" s="6"/>
      <c r="K292" s="2"/>
    </row>
    <row r="293" spans="1:11" x14ac:dyDescent="0.2">
      <c r="A293" s="2"/>
      <c r="B293" s="2"/>
      <c r="C293" s="2"/>
      <c r="D293" s="2"/>
      <c r="E293" s="4"/>
      <c r="F293" s="4"/>
      <c r="J293" s="6"/>
      <c r="K293" s="2"/>
    </row>
    <row r="294" spans="1:11" x14ac:dyDescent="0.2">
      <c r="A294" s="2"/>
      <c r="B294" s="2"/>
      <c r="C294" s="2"/>
      <c r="D294" s="2"/>
      <c r="E294" s="4"/>
      <c r="F294" s="4"/>
      <c r="J294" s="6"/>
      <c r="K294" s="2"/>
    </row>
    <row r="295" spans="1:11" x14ac:dyDescent="0.2">
      <c r="A295" s="2"/>
      <c r="B295" s="2"/>
      <c r="C295" s="2"/>
      <c r="D295" s="2"/>
      <c r="E295" s="4"/>
      <c r="F295" s="4"/>
      <c r="J295" s="6"/>
      <c r="K295" s="2"/>
    </row>
    <row r="296" spans="1:11" x14ac:dyDescent="0.2">
      <c r="A296" s="2"/>
      <c r="B296" s="2"/>
      <c r="C296" s="2"/>
      <c r="D296" s="2"/>
      <c r="E296" s="4"/>
      <c r="F296" s="4"/>
      <c r="J296" s="6"/>
      <c r="K296" s="2"/>
    </row>
    <row r="297" spans="1:11" x14ac:dyDescent="0.2">
      <c r="A297" s="2"/>
      <c r="B297" s="2"/>
      <c r="C297" s="2"/>
      <c r="D297" s="2"/>
      <c r="E297" s="4"/>
      <c r="F297" s="4"/>
      <c r="J297" s="6"/>
      <c r="K297" s="2"/>
    </row>
    <row r="298" spans="1:11" x14ac:dyDescent="0.2">
      <c r="A298" s="2"/>
      <c r="B298" s="2"/>
      <c r="C298" s="2"/>
      <c r="D298" s="2"/>
      <c r="E298" s="4"/>
      <c r="F298" s="4"/>
      <c r="J298" s="6"/>
      <c r="K298" s="2"/>
    </row>
    <row r="299" spans="1:11" x14ac:dyDescent="0.2">
      <c r="A299" s="2"/>
      <c r="B299" s="2"/>
      <c r="C299" s="2"/>
      <c r="D299" s="2"/>
      <c r="E299" s="4"/>
      <c r="F299" s="4"/>
      <c r="J299" s="6"/>
      <c r="K299" s="2"/>
    </row>
    <row r="300" spans="1:11" x14ac:dyDescent="0.2">
      <c r="A300" s="2"/>
      <c r="B300" s="2"/>
      <c r="C300" s="2"/>
      <c r="D300" s="2"/>
      <c r="E300" s="4"/>
      <c r="F300" s="4"/>
      <c r="J300" s="6"/>
      <c r="K300" s="2"/>
    </row>
    <row r="301" spans="1:11" x14ac:dyDescent="0.2">
      <c r="A301" s="2"/>
      <c r="B301" s="2"/>
      <c r="C301" s="2"/>
      <c r="D301" s="2"/>
      <c r="E301" s="4"/>
      <c r="F301" s="4"/>
      <c r="J301" s="6"/>
      <c r="K301" s="2"/>
    </row>
    <row r="302" spans="1:11" x14ac:dyDescent="0.2">
      <c r="A302" s="2"/>
      <c r="B302" s="2"/>
      <c r="C302" s="2"/>
      <c r="D302" s="2"/>
      <c r="E302" s="4"/>
      <c r="F302" s="4"/>
      <c r="J302" s="6"/>
      <c r="K302" s="2"/>
    </row>
    <row r="303" spans="1:11" x14ac:dyDescent="0.2">
      <c r="A303" s="2"/>
      <c r="B303" s="2"/>
      <c r="C303" s="2"/>
      <c r="D303" s="2"/>
      <c r="E303" s="4"/>
      <c r="F303" s="4"/>
      <c r="J303" s="6"/>
      <c r="K303" s="2"/>
    </row>
    <row r="304" spans="1:11" x14ac:dyDescent="0.2">
      <c r="A304" s="2"/>
      <c r="B304" s="2"/>
      <c r="C304" s="2"/>
      <c r="D304" s="2"/>
      <c r="E304" s="4"/>
      <c r="F304" s="4"/>
      <c r="J304" s="6"/>
      <c r="K304" s="2"/>
    </row>
    <row r="305" spans="1:11" x14ac:dyDescent="0.2">
      <c r="A305" s="2"/>
      <c r="B305" s="2"/>
      <c r="C305" s="2"/>
      <c r="D305" s="2"/>
      <c r="E305" s="4"/>
      <c r="F305" s="4"/>
      <c r="J305" s="6"/>
      <c r="K305" s="2"/>
    </row>
    <row r="306" spans="1:11" x14ac:dyDescent="0.2">
      <c r="A306" s="2"/>
      <c r="B306" s="2"/>
      <c r="C306" s="2"/>
      <c r="D306" s="2"/>
      <c r="E306" s="4"/>
      <c r="F306" s="4"/>
      <c r="J306" s="6"/>
      <c r="K306" s="2"/>
    </row>
    <row r="307" spans="1:11" x14ac:dyDescent="0.2">
      <c r="A307" s="2"/>
      <c r="B307" s="2"/>
      <c r="C307" s="2"/>
      <c r="D307" s="2"/>
      <c r="E307" s="4"/>
      <c r="F307" s="4"/>
      <c r="J307" s="6"/>
      <c r="K307" s="2"/>
    </row>
    <row r="308" spans="1:11" x14ac:dyDescent="0.2">
      <c r="A308" s="2"/>
      <c r="B308" s="2"/>
      <c r="C308" s="2"/>
      <c r="D308" s="2"/>
      <c r="E308" s="4"/>
      <c r="F308" s="4"/>
      <c r="J308" s="6"/>
      <c r="K308" s="2"/>
    </row>
    <row r="309" spans="1:11" x14ac:dyDescent="0.2">
      <c r="A309" s="2"/>
      <c r="B309" s="2"/>
      <c r="C309" s="2"/>
      <c r="D309" s="2"/>
      <c r="E309" s="4"/>
      <c r="F309" s="4"/>
      <c r="J309" s="6"/>
      <c r="K309" s="2"/>
    </row>
    <row r="310" spans="1:11" x14ac:dyDescent="0.2">
      <c r="A310" s="2"/>
      <c r="B310" s="2"/>
      <c r="C310" s="2"/>
      <c r="D310" s="2"/>
      <c r="E310" s="4"/>
      <c r="F310" s="4"/>
      <c r="J310" s="6"/>
      <c r="K310" s="2"/>
    </row>
    <row r="311" spans="1:11" x14ac:dyDescent="0.2">
      <c r="A311" s="2"/>
      <c r="B311" s="2"/>
      <c r="C311" s="2"/>
      <c r="D311" s="2"/>
      <c r="E311" s="4"/>
      <c r="F311" s="4"/>
      <c r="J311" s="6"/>
      <c r="K311" s="2"/>
    </row>
    <row r="312" spans="1:11" x14ac:dyDescent="0.2">
      <c r="A312" s="2"/>
      <c r="B312" s="2"/>
      <c r="C312" s="2"/>
      <c r="D312" s="2"/>
      <c r="E312" s="4"/>
      <c r="F312" s="4"/>
      <c r="J312" s="6"/>
      <c r="K312" s="2"/>
    </row>
    <row r="313" spans="1:11" x14ac:dyDescent="0.2">
      <c r="A313" s="2"/>
      <c r="B313" s="2"/>
      <c r="C313" s="2"/>
      <c r="D313" s="2"/>
      <c r="E313" s="4"/>
      <c r="F313" s="4"/>
      <c r="J313" s="6"/>
      <c r="K313" s="2"/>
    </row>
    <row r="314" spans="1:11" x14ac:dyDescent="0.2">
      <c r="A314" s="2"/>
      <c r="B314" s="2"/>
      <c r="C314" s="2"/>
      <c r="D314" s="2"/>
      <c r="E314" s="4"/>
      <c r="F314" s="4"/>
      <c r="J314" s="6"/>
      <c r="K314" s="2"/>
    </row>
    <row r="315" spans="1:11" x14ac:dyDescent="0.2">
      <c r="A315" s="2"/>
      <c r="B315" s="2"/>
      <c r="C315" s="2"/>
      <c r="D315" s="2"/>
      <c r="E315" s="4"/>
      <c r="F315" s="4"/>
      <c r="J315" s="6"/>
      <c r="K315" s="2"/>
    </row>
    <row r="316" spans="1:11" x14ac:dyDescent="0.2">
      <c r="A316" s="2"/>
      <c r="B316" s="2"/>
      <c r="C316" s="2"/>
      <c r="D316" s="2"/>
      <c r="E316" s="4"/>
      <c r="F316" s="4"/>
      <c r="J316" s="6"/>
      <c r="K316" s="2"/>
    </row>
    <row r="317" spans="1:11" x14ac:dyDescent="0.2">
      <c r="A317" s="2"/>
      <c r="B317" s="2"/>
      <c r="C317" s="2"/>
      <c r="D317" s="2"/>
      <c r="E317" s="4"/>
      <c r="F317" s="4"/>
      <c r="J317" s="6"/>
      <c r="K317" s="2"/>
    </row>
    <row r="318" spans="1:11" x14ac:dyDescent="0.2">
      <c r="A318" s="2"/>
      <c r="B318" s="2"/>
      <c r="C318" s="2"/>
      <c r="D318" s="2"/>
      <c r="E318" s="4"/>
      <c r="F318" s="4"/>
      <c r="J318" s="6"/>
      <c r="K318" s="2"/>
    </row>
    <row r="319" spans="1:11" x14ac:dyDescent="0.2">
      <c r="A319" s="2"/>
      <c r="B319" s="2"/>
      <c r="C319" s="2"/>
      <c r="D319" s="2"/>
      <c r="E319" s="4"/>
      <c r="F319" s="4"/>
      <c r="J319" s="6"/>
      <c r="K319" s="2"/>
    </row>
    <row r="320" spans="1:11" x14ac:dyDescent="0.2">
      <c r="A320" s="2"/>
      <c r="B320" s="2"/>
      <c r="C320" s="2"/>
      <c r="D320" s="2"/>
      <c r="E320" s="4"/>
      <c r="F320" s="4"/>
      <c r="J320" s="6"/>
      <c r="K320" s="2"/>
    </row>
    <row r="321" spans="1:11" x14ac:dyDescent="0.2">
      <c r="A321" s="2"/>
      <c r="B321" s="2"/>
      <c r="C321" s="2"/>
      <c r="D321" s="2"/>
      <c r="E321" s="4"/>
      <c r="F321" s="4"/>
      <c r="J321" s="6"/>
      <c r="K321" s="2"/>
    </row>
    <row r="322" spans="1:11" x14ac:dyDescent="0.2">
      <c r="A322" s="2"/>
      <c r="B322" s="2"/>
      <c r="C322" s="2"/>
      <c r="D322" s="2"/>
      <c r="E322" s="4"/>
      <c r="F322" s="4"/>
      <c r="J322" s="6"/>
      <c r="K322" s="2"/>
    </row>
    <row r="323" spans="1:11" x14ac:dyDescent="0.2">
      <c r="A323" s="2"/>
      <c r="B323" s="2"/>
      <c r="C323" s="2"/>
      <c r="D323" s="2"/>
      <c r="E323" s="4"/>
      <c r="F323" s="4"/>
      <c r="J323" s="6"/>
      <c r="K323" s="2"/>
    </row>
    <row r="324" spans="1:11" x14ac:dyDescent="0.2">
      <c r="A324" s="2"/>
      <c r="B324" s="2"/>
      <c r="C324" s="2"/>
      <c r="D324" s="2"/>
      <c r="E324" s="4"/>
      <c r="F324" s="4"/>
      <c r="J324" s="6"/>
      <c r="K324" s="2"/>
    </row>
    <row r="325" spans="1:11" x14ac:dyDescent="0.2">
      <c r="A325" s="2"/>
      <c r="B325" s="2"/>
      <c r="C325" s="2"/>
      <c r="D325" s="2"/>
      <c r="E325" s="4"/>
      <c r="F325" s="4"/>
      <c r="J325" s="6"/>
      <c r="K325" s="2"/>
    </row>
    <row r="326" spans="1:11" x14ac:dyDescent="0.2">
      <c r="A326" s="2"/>
      <c r="B326" s="2"/>
      <c r="C326" s="2"/>
      <c r="D326" s="2"/>
      <c r="E326" s="4"/>
      <c r="F326" s="4"/>
      <c r="J326" s="6"/>
      <c r="K326" s="2"/>
    </row>
    <row r="327" spans="1:11" x14ac:dyDescent="0.2">
      <c r="A327" s="2"/>
      <c r="B327" s="2"/>
      <c r="C327" s="2"/>
      <c r="D327" s="2"/>
      <c r="E327" s="4"/>
      <c r="F327" s="4"/>
      <c r="J327" s="6"/>
      <c r="K327" s="2"/>
    </row>
    <row r="328" spans="1:11" x14ac:dyDescent="0.2">
      <c r="A328" s="2"/>
      <c r="B328" s="2"/>
      <c r="C328" s="2"/>
      <c r="D328" s="2"/>
      <c r="E328" s="4"/>
      <c r="F328" s="4"/>
      <c r="J328" s="6"/>
      <c r="K328" s="2"/>
    </row>
    <row r="329" spans="1:11" x14ac:dyDescent="0.2">
      <c r="A329" s="2"/>
      <c r="B329" s="2"/>
      <c r="C329" s="2"/>
      <c r="D329" s="2"/>
      <c r="E329" s="4"/>
      <c r="F329" s="4"/>
      <c r="J329" s="6"/>
      <c r="K329" s="2"/>
    </row>
    <row r="330" spans="1:11" x14ac:dyDescent="0.2">
      <c r="A330" s="2"/>
      <c r="B330" s="2"/>
      <c r="C330" s="2"/>
      <c r="D330" s="2"/>
      <c r="E330" s="4"/>
      <c r="F330" s="4"/>
      <c r="J330" s="6"/>
      <c r="K330" s="2"/>
    </row>
    <row r="331" spans="1:11" x14ac:dyDescent="0.2">
      <c r="A331" s="2"/>
      <c r="B331" s="2"/>
      <c r="C331" s="2"/>
      <c r="D331" s="2"/>
      <c r="E331" s="4"/>
      <c r="F331" s="4"/>
      <c r="J331" s="6"/>
      <c r="K331" s="2"/>
    </row>
    <row r="332" spans="1:11" x14ac:dyDescent="0.2">
      <c r="A332" s="2"/>
      <c r="B332" s="2"/>
      <c r="C332" s="2"/>
      <c r="D332" s="2"/>
      <c r="E332" s="4"/>
      <c r="F332" s="4"/>
      <c r="J332" s="6"/>
      <c r="K332" s="2"/>
    </row>
    <row r="333" spans="1:11" x14ac:dyDescent="0.2">
      <c r="A333" s="2"/>
      <c r="B333" s="2"/>
      <c r="C333" s="2"/>
      <c r="D333" s="2"/>
      <c r="E333" s="4"/>
      <c r="F333" s="4"/>
      <c r="J333" s="6"/>
      <c r="K333" s="2"/>
    </row>
    <row r="334" spans="1:11" x14ac:dyDescent="0.2">
      <c r="A334" s="2"/>
      <c r="B334" s="2"/>
      <c r="C334" s="2"/>
      <c r="D334" s="2"/>
      <c r="E334" s="4"/>
      <c r="F334" s="4"/>
      <c r="J334" s="6"/>
      <c r="K334" s="2"/>
    </row>
    <row r="335" spans="1:11" x14ac:dyDescent="0.2">
      <c r="A335" s="2"/>
      <c r="B335" s="2"/>
      <c r="C335" s="2"/>
      <c r="D335" s="2"/>
      <c r="E335" s="4"/>
      <c r="F335" s="4"/>
      <c r="J335" s="6"/>
      <c r="K335" s="2"/>
    </row>
    <row r="336" spans="1:11" x14ac:dyDescent="0.2">
      <c r="A336" s="2"/>
      <c r="B336" s="2"/>
      <c r="C336" s="2"/>
      <c r="D336" s="2"/>
      <c r="E336" s="4"/>
      <c r="F336" s="4"/>
      <c r="J336" s="6"/>
      <c r="K336" s="2"/>
    </row>
    <row r="337" spans="1:11" x14ac:dyDescent="0.2">
      <c r="A337" s="2"/>
      <c r="B337" s="2"/>
      <c r="C337" s="2"/>
      <c r="D337" s="2"/>
      <c r="E337" s="4"/>
      <c r="F337" s="4"/>
      <c r="J337" s="6"/>
      <c r="K337" s="2"/>
    </row>
    <row r="338" spans="1:11" x14ac:dyDescent="0.2">
      <c r="A338" s="2"/>
      <c r="B338" s="2"/>
      <c r="C338" s="2"/>
      <c r="D338" s="2"/>
      <c r="E338" s="4"/>
      <c r="F338" s="4"/>
      <c r="J338" s="6"/>
      <c r="K338" s="2"/>
    </row>
    <row r="339" spans="1:11" x14ac:dyDescent="0.2">
      <c r="A339" s="2"/>
      <c r="B339" s="2"/>
      <c r="C339" s="2"/>
      <c r="D339" s="2"/>
      <c r="E339" s="4"/>
      <c r="F339" s="4"/>
      <c r="J339" s="6"/>
      <c r="K339" s="2"/>
    </row>
    <row r="340" spans="1:11" x14ac:dyDescent="0.2">
      <c r="A340" s="2"/>
      <c r="B340" s="2"/>
      <c r="C340" s="2"/>
      <c r="D340" s="2"/>
      <c r="E340" s="4"/>
      <c r="F340" s="4"/>
      <c r="J340" s="6"/>
      <c r="K340" s="2"/>
    </row>
    <row r="341" spans="1:11" x14ac:dyDescent="0.2">
      <c r="A341" s="2"/>
      <c r="B341" s="2"/>
      <c r="C341" s="2"/>
      <c r="D341" s="2"/>
      <c r="E341" s="4"/>
      <c r="F341" s="4"/>
      <c r="J341" s="6"/>
      <c r="K341" s="2"/>
    </row>
    <row r="342" spans="1:11" x14ac:dyDescent="0.2">
      <c r="A342" s="2"/>
      <c r="B342" s="2"/>
      <c r="C342" s="2"/>
      <c r="D342" s="2"/>
      <c r="E342" s="4"/>
      <c r="F342" s="4"/>
      <c r="J342" s="6"/>
      <c r="K342" s="2"/>
    </row>
    <row r="343" spans="1:11" x14ac:dyDescent="0.2">
      <c r="A343" s="2"/>
      <c r="B343" s="2"/>
      <c r="C343" s="2"/>
      <c r="D343" s="2"/>
      <c r="E343" s="4"/>
      <c r="F343" s="4"/>
      <c r="J343" s="6"/>
      <c r="K343" s="2"/>
    </row>
    <row r="344" spans="1:11" x14ac:dyDescent="0.2">
      <c r="A344" s="2"/>
      <c r="B344" s="2"/>
      <c r="C344" s="2"/>
      <c r="D344" s="2"/>
      <c r="E344" s="4"/>
      <c r="F344" s="4"/>
      <c r="J344" s="6"/>
      <c r="K344" s="2"/>
    </row>
    <row r="345" spans="1:11" x14ac:dyDescent="0.2">
      <c r="A345" s="2"/>
      <c r="B345" s="2"/>
      <c r="C345" s="2"/>
      <c r="D345" s="2"/>
      <c r="E345" s="4"/>
      <c r="F345" s="4"/>
      <c r="J345" s="6"/>
      <c r="K345" s="2"/>
    </row>
    <row r="346" spans="1:11" x14ac:dyDescent="0.2">
      <c r="A346" s="2"/>
      <c r="B346" s="2"/>
      <c r="C346" s="2"/>
      <c r="D346" s="2"/>
      <c r="E346" s="4"/>
      <c r="F346" s="4"/>
      <c r="J346" s="6"/>
      <c r="K346" s="2"/>
    </row>
    <row r="347" spans="1:11" x14ac:dyDescent="0.2">
      <c r="A347" s="2"/>
      <c r="B347" s="2"/>
      <c r="C347" s="2"/>
      <c r="D347" s="2"/>
      <c r="E347" s="4"/>
      <c r="F347" s="4"/>
      <c r="J347" s="6"/>
      <c r="K347" s="2"/>
    </row>
    <row r="348" spans="1:11" x14ac:dyDescent="0.2">
      <c r="A348" s="2"/>
      <c r="B348" s="2"/>
      <c r="C348" s="2"/>
      <c r="D348" s="2"/>
      <c r="E348" s="4"/>
      <c r="F348" s="4"/>
      <c r="J348" s="6"/>
      <c r="K348" s="2"/>
    </row>
    <row r="349" spans="1:11" x14ac:dyDescent="0.2">
      <c r="A349" s="2"/>
      <c r="B349" s="2"/>
      <c r="C349" s="2"/>
      <c r="D349" s="2"/>
      <c r="E349" s="4"/>
      <c r="F349" s="4"/>
      <c r="J349" s="6"/>
      <c r="K349" s="2"/>
    </row>
    <row r="350" spans="1:11" x14ac:dyDescent="0.2">
      <c r="A350" s="2"/>
      <c r="B350" s="2"/>
      <c r="C350" s="2"/>
      <c r="D350" s="2"/>
      <c r="E350" s="4"/>
      <c r="F350" s="4"/>
      <c r="J350" s="6"/>
      <c r="K350" s="2"/>
    </row>
    <row r="351" spans="1:11" x14ac:dyDescent="0.2">
      <c r="A351" s="2"/>
      <c r="B351" s="2"/>
      <c r="C351" s="2"/>
      <c r="D351" s="2"/>
      <c r="E351" s="4"/>
      <c r="F351" s="4"/>
      <c r="J351" s="6"/>
      <c r="K351" s="2"/>
    </row>
    <row r="352" spans="1:11" x14ac:dyDescent="0.2">
      <c r="A352" s="2"/>
      <c r="B352" s="2"/>
      <c r="C352" s="2"/>
      <c r="D352" s="2"/>
      <c r="E352" s="4"/>
      <c r="F352" s="4"/>
      <c r="J352" s="6"/>
      <c r="K352" s="2"/>
    </row>
    <row r="353" spans="1:11" x14ac:dyDescent="0.2">
      <c r="A353" s="2"/>
      <c r="B353" s="2"/>
      <c r="C353" s="2"/>
      <c r="D353" s="2"/>
      <c r="E353" s="4"/>
      <c r="F353" s="4"/>
      <c r="J353" s="6"/>
      <c r="K353" s="2"/>
    </row>
    <row r="354" spans="1:11" x14ac:dyDescent="0.2">
      <c r="A354" s="2"/>
      <c r="B354" s="2"/>
      <c r="C354" s="2"/>
      <c r="D354" s="2"/>
      <c r="E354" s="4"/>
      <c r="F354" s="4"/>
      <c r="J354" s="6"/>
      <c r="K354" s="2"/>
    </row>
    <row r="355" spans="1:11" x14ac:dyDescent="0.2">
      <c r="A355" s="2"/>
      <c r="B355" s="2"/>
      <c r="C355" s="2"/>
      <c r="D355" s="2"/>
      <c r="E355" s="4"/>
      <c r="F355" s="4"/>
      <c r="J355" s="6"/>
      <c r="K355" s="2"/>
    </row>
    <row r="356" spans="1:11" x14ac:dyDescent="0.2">
      <c r="A356" s="2"/>
      <c r="B356" s="2"/>
      <c r="C356" s="2"/>
      <c r="D356" s="2"/>
      <c r="E356" s="4"/>
      <c r="F356" s="4"/>
      <c r="J356" s="6"/>
      <c r="K356" s="2"/>
    </row>
    <row r="357" spans="1:11" x14ac:dyDescent="0.2">
      <c r="A357" s="2"/>
      <c r="B357" s="2"/>
      <c r="C357" s="2"/>
      <c r="D357" s="2"/>
      <c r="E357" s="4"/>
      <c r="F357" s="4"/>
      <c r="J357" s="6"/>
      <c r="K357" s="2"/>
    </row>
    <row r="358" spans="1:11" x14ac:dyDescent="0.2">
      <c r="A358" s="2"/>
      <c r="B358" s="2"/>
      <c r="C358" s="2"/>
      <c r="D358" s="2"/>
      <c r="E358" s="4"/>
      <c r="F358" s="4"/>
      <c r="J358" s="6"/>
      <c r="K358" s="2"/>
    </row>
    <row r="359" spans="1:11" x14ac:dyDescent="0.2">
      <c r="A359" s="2"/>
      <c r="B359" s="2"/>
      <c r="C359" s="2"/>
      <c r="D359" s="2"/>
      <c r="E359" s="4"/>
      <c r="F359" s="4"/>
      <c r="J359" s="6"/>
      <c r="K359" s="2"/>
    </row>
    <row r="360" spans="1:11" x14ac:dyDescent="0.2">
      <c r="A360" s="2"/>
      <c r="B360" s="2"/>
      <c r="C360" s="2"/>
      <c r="D360" s="2"/>
      <c r="E360" s="4"/>
      <c r="F360" s="4"/>
      <c r="J360" s="6"/>
      <c r="K360" s="2"/>
    </row>
    <row r="361" spans="1:11" x14ac:dyDescent="0.2">
      <c r="A361" s="2"/>
      <c r="B361" s="2"/>
      <c r="C361" s="2"/>
      <c r="D361" s="2"/>
      <c r="E361" s="4"/>
      <c r="F361" s="4"/>
      <c r="J361" s="6"/>
      <c r="K361" s="2"/>
    </row>
    <row r="362" spans="1:11" x14ac:dyDescent="0.2">
      <c r="A362" s="2"/>
      <c r="B362" s="2"/>
      <c r="C362" s="2"/>
      <c r="D362" s="2"/>
      <c r="E362" s="4"/>
      <c r="F362" s="4"/>
      <c r="J362" s="6"/>
      <c r="K362" s="2"/>
    </row>
    <row r="363" spans="1:11" x14ac:dyDescent="0.2">
      <c r="A363" s="2"/>
      <c r="B363" s="2"/>
      <c r="C363" s="2"/>
      <c r="D363" s="2"/>
      <c r="E363" s="4"/>
      <c r="F363" s="4"/>
      <c r="J363" s="6"/>
      <c r="K363" s="2"/>
    </row>
    <row r="364" spans="1:11" x14ac:dyDescent="0.2">
      <c r="A364" s="2"/>
      <c r="B364" s="2"/>
      <c r="C364" s="2"/>
      <c r="D364" s="2"/>
      <c r="E364" s="4"/>
      <c r="F364" s="4"/>
      <c r="J364" s="6"/>
      <c r="K364" s="2"/>
    </row>
    <row r="365" spans="1:11" x14ac:dyDescent="0.2">
      <c r="A365" s="2"/>
      <c r="B365" s="2"/>
      <c r="C365" s="2"/>
      <c r="D365" s="2"/>
      <c r="E365" s="4"/>
      <c r="F365" s="4"/>
      <c r="J365" s="6"/>
      <c r="K365" s="2"/>
    </row>
    <row r="366" spans="1:11" x14ac:dyDescent="0.2">
      <c r="A366" s="2"/>
      <c r="B366" s="2"/>
      <c r="C366" s="2"/>
      <c r="D366" s="2"/>
      <c r="E366" s="4"/>
      <c r="F366" s="4"/>
      <c r="J366" s="6"/>
      <c r="K366" s="2"/>
    </row>
    <row r="367" spans="1:11" x14ac:dyDescent="0.2">
      <c r="A367" s="2"/>
      <c r="B367" s="2"/>
      <c r="C367" s="2"/>
      <c r="D367" s="2"/>
      <c r="E367" s="4"/>
      <c r="F367" s="4"/>
      <c r="J367" s="6"/>
      <c r="K367" s="2"/>
    </row>
    <row r="368" spans="1:11" x14ac:dyDescent="0.2">
      <c r="A368" s="2"/>
      <c r="B368" s="2"/>
      <c r="C368" s="2"/>
      <c r="D368" s="2"/>
      <c r="E368" s="4"/>
      <c r="F368" s="4"/>
      <c r="J368" s="6"/>
      <c r="K368" s="2"/>
    </row>
    <row r="369" spans="1:11" x14ac:dyDescent="0.2">
      <c r="A369" s="2"/>
      <c r="B369" s="2"/>
      <c r="C369" s="2"/>
      <c r="D369" s="2"/>
      <c r="E369" s="4"/>
      <c r="F369" s="4"/>
      <c r="J369" s="6"/>
      <c r="K369" s="2"/>
    </row>
    <row r="370" spans="1:11" x14ac:dyDescent="0.2">
      <c r="A370" s="2"/>
      <c r="B370" s="2"/>
      <c r="C370" s="2"/>
      <c r="D370" s="2"/>
      <c r="E370" s="4"/>
      <c r="F370" s="4"/>
      <c r="J370" s="6"/>
      <c r="K370" s="2"/>
    </row>
    <row r="371" spans="1:11" x14ac:dyDescent="0.2">
      <c r="A371" s="2"/>
      <c r="B371" s="2"/>
      <c r="C371" s="2"/>
      <c r="D371" s="2"/>
      <c r="E371" s="4"/>
      <c r="F371" s="4"/>
      <c r="J371" s="6"/>
      <c r="K371" s="2"/>
    </row>
    <row r="372" spans="1:11" x14ac:dyDescent="0.2">
      <c r="A372" s="2"/>
      <c r="B372" s="2"/>
      <c r="C372" s="2"/>
      <c r="D372" s="2"/>
      <c r="E372" s="4"/>
      <c r="F372" s="4"/>
      <c r="J372" s="6"/>
      <c r="K372" s="2"/>
    </row>
    <row r="373" spans="1:11" x14ac:dyDescent="0.2">
      <c r="A373" s="2"/>
      <c r="B373" s="2"/>
      <c r="C373" s="2"/>
      <c r="D373" s="2"/>
      <c r="E373" s="4"/>
      <c r="F373" s="4"/>
      <c r="J373" s="6"/>
      <c r="K373" s="2"/>
    </row>
    <row r="374" spans="1:11" x14ac:dyDescent="0.2">
      <c r="A374" s="2"/>
      <c r="B374" s="2"/>
      <c r="C374" s="2"/>
      <c r="D374" s="2"/>
      <c r="E374" s="4"/>
      <c r="F374" s="4"/>
      <c r="J374" s="6"/>
      <c r="K374" s="2"/>
    </row>
    <row r="375" spans="1:11" x14ac:dyDescent="0.2">
      <c r="A375" s="2"/>
      <c r="B375" s="2"/>
      <c r="C375" s="2"/>
      <c r="D375" s="2"/>
      <c r="E375" s="4"/>
      <c r="F375" s="4"/>
      <c r="J375" s="6"/>
      <c r="K375" s="2"/>
    </row>
    <row r="376" spans="1:11" x14ac:dyDescent="0.2">
      <c r="A376" s="2"/>
      <c r="B376" s="2"/>
      <c r="C376" s="2"/>
      <c r="D376" s="2"/>
      <c r="E376" s="4"/>
      <c r="F376" s="4"/>
      <c r="J376" s="6"/>
      <c r="K376" s="2"/>
    </row>
    <row r="377" spans="1:11" x14ac:dyDescent="0.2">
      <c r="A377" s="2"/>
      <c r="B377" s="2"/>
      <c r="C377" s="2"/>
      <c r="D377" s="2"/>
      <c r="E377" s="4"/>
      <c r="F377" s="4"/>
      <c r="J377" s="6"/>
      <c r="K377" s="2"/>
    </row>
    <row r="378" spans="1:11" x14ac:dyDescent="0.2">
      <c r="A378" s="2"/>
      <c r="B378" s="2"/>
      <c r="C378" s="2"/>
      <c r="D378" s="2"/>
      <c r="E378" s="4"/>
      <c r="F378" s="4"/>
      <c r="J378" s="6"/>
      <c r="K378" s="2"/>
    </row>
    <row r="379" spans="1:11" x14ac:dyDescent="0.2">
      <c r="A379" s="2"/>
      <c r="B379" s="2"/>
      <c r="C379" s="2"/>
      <c r="D379" s="2"/>
      <c r="E379" s="4"/>
      <c r="F379" s="4"/>
      <c r="J379" s="6"/>
      <c r="K379" s="2"/>
    </row>
    <row r="380" spans="1:11" x14ac:dyDescent="0.2">
      <c r="A380" s="2"/>
      <c r="B380" s="2"/>
      <c r="C380" s="2"/>
      <c r="D380" s="2"/>
      <c r="E380" s="4"/>
      <c r="F380" s="4"/>
      <c r="J380" s="6"/>
      <c r="K380" s="2"/>
    </row>
    <row r="381" spans="1:11" x14ac:dyDescent="0.2">
      <c r="A381" s="2"/>
      <c r="B381" s="2"/>
      <c r="C381" s="2"/>
      <c r="D381" s="2"/>
      <c r="E381" s="4"/>
      <c r="F381" s="4"/>
      <c r="J381" s="6"/>
      <c r="K381" s="2"/>
    </row>
    <row r="382" spans="1:11" x14ac:dyDescent="0.2">
      <c r="A382" s="2"/>
      <c r="B382" s="2"/>
      <c r="C382" s="2"/>
      <c r="D382" s="2"/>
      <c r="E382" s="4"/>
      <c r="F382" s="4"/>
      <c r="J382" s="6"/>
      <c r="K382" s="2"/>
    </row>
    <row r="383" spans="1:11" x14ac:dyDescent="0.2">
      <c r="A383" s="2"/>
      <c r="B383" s="2"/>
      <c r="C383" s="2"/>
      <c r="D383" s="2"/>
      <c r="E383" s="4"/>
      <c r="F383" s="4"/>
      <c r="J383" s="6"/>
      <c r="K383" s="2"/>
    </row>
    <row r="384" spans="1:11" x14ac:dyDescent="0.2">
      <c r="A384" s="2"/>
      <c r="B384" s="2"/>
      <c r="C384" s="2"/>
      <c r="D384" s="2"/>
      <c r="E384" s="4"/>
      <c r="F384" s="4"/>
      <c r="J384" s="6"/>
      <c r="K384" s="2"/>
    </row>
    <row r="385" spans="1:11" x14ac:dyDescent="0.2">
      <c r="A385" s="2"/>
      <c r="B385" s="2"/>
      <c r="C385" s="2"/>
      <c r="D385" s="2"/>
      <c r="E385" s="4"/>
      <c r="F385" s="4"/>
      <c r="J385" s="6"/>
      <c r="K385" s="2"/>
    </row>
    <row r="386" spans="1:11" x14ac:dyDescent="0.2">
      <c r="A386" s="2"/>
      <c r="B386" s="2"/>
      <c r="C386" s="2"/>
      <c r="D386" s="2"/>
      <c r="E386" s="4"/>
      <c r="F386" s="4"/>
      <c r="J386" s="6"/>
      <c r="K386" s="2"/>
    </row>
    <row r="387" spans="1:11" x14ac:dyDescent="0.2">
      <c r="A387" s="2"/>
      <c r="B387" s="2"/>
      <c r="C387" s="2"/>
      <c r="D387" s="2"/>
      <c r="E387" s="4"/>
      <c r="F387" s="4"/>
      <c r="J387" s="6"/>
      <c r="K387" s="2"/>
    </row>
    <row r="388" spans="1:11" x14ac:dyDescent="0.2">
      <c r="A388" s="2"/>
      <c r="B388" s="2"/>
      <c r="C388" s="2"/>
      <c r="D388" s="2"/>
      <c r="E388" s="4"/>
      <c r="F388" s="4"/>
      <c r="J388" s="6"/>
      <c r="K388" s="2"/>
    </row>
    <row r="389" spans="1:11" x14ac:dyDescent="0.2">
      <c r="A389" s="2"/>
      <c r="B389" s="2"/>
      <c r="C389" s="2"/>
      <c r="D389" s="2"/>
      <c r="E389" s="4"/>
      <c r="F389" s="4"/>
      <c r="J389" s="6"/>
      <c r="K389" s="2"/>
    </row>
    <row r="390" spans="1:11" x14ac:dyDescent="0.2">
      <c r="A390" s="2"/>
      <c r="B390" s="2"/>
      <c r="C390" s="2"/>
      <c r="D390" s="2"/>
      <c r="E390" s="4"/>
      <c r="F390" s="4"/>
      <c r="J390" s="6"/>
      <c r="K390" s="2"/>
    </row>
    <row r="391" spans="1:11" x14ac:dyDescent="0.2">
      <c r="A391" s="2"/>
      <c r="B391" s="2"/>
      <c r="C391" s="2"/>
      <c r="D391" s="2"/>
      <c r="E391" s="4"/>
      <c r="F391" s="4"/>
      <c r="J391" s="6"/>
      <c r="K391" s="2"/>
    </row>
    <row r="392" spans="1:11" x14ac:dyDescent="0.2">
      <c r="A392" s="2"/>
      <c r="B392" s="2"/>
      <c r="C392" s="2"/>
      <c r="D392" s="2"/>
      <c r="E392" s="4"/>
      <c r="F392" s="4"/>
      <c r="J392" s="6"/>
      <c r="K392" s="2"/>
    </row>
    <row r="393" spans="1:11" x14ac:dyDescent="0.2">
      <c r="A393" s="2"/>
      <c r="B393" s="2"/>
      <c r="C393" s="2"/>
      <c r="D393" s="2"/>
      <c r="E393" s="4"/>
      <c r="F393" s="4"/>
      <c r="J393" s="6"/>
      <c r="K393" s="2"/>
    </row>
    <row r="394" spans="1:11" x14ac:dyDescent="0.2">
      <c r="A394" s="2"/>
      <c r="B394" s="2"/>
      <c r="C394" s="2"/>
      <c r="D394" s="2"/>
      <c r="E394" s="4"/>
      <c r="F394" s="4"/>
      <c r="J394" s="6"/>
      <c r="K394" s="2"/>
    </row>
    <row r="395" spans="1:11" x14ac:dyDescent="0.2">
      <c r="A395" s="2"/>
      <c r="B395" s="2"/>
      <c r="C395" s="2"/>
      <c r="D395" s="2"/>
      <c r="E395" s="4"/>
      <c r="F395" s="4"/>
      <c r="J395" s="6"/>
      <c r="K395" s="2"/>
    </row>
    <row r="396" spans="1:11" x14ac:dyDescent="0.2">
      <c r="A396" s="2"/>
      <c r="B396" s="2"/>
      <c r="C396" s="2"/>
      <c r="D396" s="2"/>
      <c r="E396" s="4"/>
      <c r="F396" s="4"/>
      <c r="J396" s="6"/>
      <c r="K396" s="2"/>
    </row>
    <row r="397" spans="1:11" x14ac:dyDescent="0.2">
      <c r="A397" s="2"/>
      <c r="B397" s="2"/>
      <c r="C397" s="2"/>
      <c r="D397" s="2"/>
      <c r="E397" s="4"/>
      <c r="F397" s="4"/>
      <c r="J397" s="6"/>
      <c r="K397" s="2"/>
    </row>
    <row r="398" spans="1:11" x14ac:dyDescent="0.2">
      <c r="A398" s="2"/>
      <c r="B398" s="2"/>
      <c r="C398" s="2"/>
      <c r="D398" s="2"/>
      <c r="E398" s="4"/>
      <c r="F398" s="4"/>
      <c r="J398" s="6"/>
      <c r="K398" s="2"/>
    </row>
    <row r="399" spans="1:11" x14ac:dyDescent="0.2">
      <c r="A399" s="2"/>
      <c r="B399" s="2"/>
      <c r="C399" s="2"/>
      <c r="D399" s="2"/>
      <c r="E399" s="4"/>
      <c r="F399" s="4"/>
      <c r="J399" s="6"/>
      <c r="K399" s="2"/>
    </row>
    <row r="400" spans="1:11" x14ac:dyDescent="0.2">
      <c r="A400" s="2"/>
      <c r="B400" s="2"/>
      <c r="C400" s="2"/>
      <c r="D400" s="2"/>
      <c r="E400" s="4"/>
      <c r="F400" s="4"/>
      <c r="J400" s="6"/>
      <c r="K400" s="2"/>
    </row>
    <row r="401" spans="1:11" x14ac:dyDescent="0.2">
      <c r="A401" s="2"/>
      <c r="B401" s="2"/>
      <c r="C401" s="2"/>
      <c r="D401" s="2"/>
      <c r="E401" s="4"/>
      <c r="F401" s="4"/>
      <c r="J401" s="6"/>
      <c r="K401" s="2"/>
    </row>
    <row r="402" spans="1:11" x14ac:dyDescent="0.2">
      <c r="A402" s="2"/>
      <c r="B402" s="2"/>
      <c r="C402" s="2"/>
      <c r="D402" s="2"/>
      <c r="E402" s="4"/>
      <c r="F402" s="4"/>
      <c r="J402" s="6"/>
      <c r="K402" s="2"/>
    </row>
    <row r="403" spans="1:11" x14ac:dyDescent="0.2">
      <c r="A403" s="2"/>
      <c r="B403" s="2"/>
      <c r="C403" s="2"/>
      <c r="D403" s="2"/>
      <c r="E403" s="4"/>
      <c r="F403" s="4"/>
      <c r="J403" s="6"/>
      <c r="K403" s="2"/>
    </row>
    <row r="404" spans="1:11" x14ac:dyDescent="0.2">
      <c r="A404" s="2"/>
      <c r="B404" s="2"/>
      <c r="C404" s="2"/>
      <c r="D404" s="2"/>
      <c r="E404" s="4"/>
      <c r="F404" s="4"/>
      <c r="J404" s="6"/>
      <c r="K404" s="2"/>
    </row>
    <row r="405" spans="1:11" x14ac:dyDescent="0.2">
      <c r="A405" s="2"/>
      <c r="B405" s="2"/>
      <c r="C405" s="2"/>
      <c r="D405" s="2"/>
      <c r="E405" s="4"/>
      <c r="F405" s="4"/>
      <c r="J405" s="6"/>
      <c r="K405" s="2"/>
    </row>
    <row r="406" spans="1:11" x14ac:dyDescent="0.2">
      <c r="A406" s="2"/>
      <c r="B406" s="2"/>
      <c r="C406" s="2"/>
      <c r="D406" s="2"/>
      <c r="E406" s="4"/>
      <c r="F406" s="4"/>
      <c r="J406" s="6"/>
      <c r="K406" s="2"/>
    </row>
    <row r="407" spans="1:11" x14ac:dyDescent="0.2">
      <c r="A407" s="2"/>
      <c r="B407" s="2"/>
      <c r="C407" s="2"/>
      <c r="D407" s="2"/>
      <c r="E407" s="4"/>
      <c r="F407" s="4"/>
      <c r="J407" s="6"/>
      <c r="K407" s="2"/>
    </row>
    <row r="408" spans="1:11" x14ac:dyDescent="0.2">
      <c r="A408" s="2"/>
      <c r="B408" s="2"/>
      <c r="C408" s="2"/>
      <c r="D408" s="2"/>
      <c r="E408" s="4"/>
      <c r="F408" s="4"/>
      <c r="J408" s="6"/>
      <c r="K408" s="2"/>
    </row>
    <row r="409" spans="1:11" x14ac:dyDescent="0.2">
      <c r="A409" s="2"/>
      <c r="B409" s="2"/>
      <c r="C409" s="2"/>
      <c r="D409" s="2"/>
      <c r="E409" s="4"/>
      <c r="F409" s="4"/>
      <c r="J409" s="6"/>
      <c r="K409" s="2"/>
    </row>
    <row r="410" spans="1:11" x14ac:dyDescent="0.2">
      <c r="A410" s="2"/>
      <c r="B410" s="2"/>
      <c r="C410" s="2"/>
      <c r="D410" s="2"/>
      <c r="E410" s="4"/>
      <c r="F410" s="4"/>
      <c r="J410" s="6"/>
      <c r="K410" s="2"/>
    </row>
    <row r="411" spans="1:11" x14ac:dyDescent="0.2">
      <c r="A411" s="2"/>
      <c r="B411" s="2"/>
      <c r="C411" s="2"/>
      <c r="D411" s="2"/>
      <c r="E411" s="4"/>
      <c r="F411" s="4"/>
      <c r="J411" s="6"/>
      <c r="K411" s="2"/>
    </row>
    <row r="412" spans="1:11" x14ac:dyDescent="0.2">
      <c r="A412" s="2"/>
      <c r="B412" s="2"/>
      <c r="C412" s="2"/>
      <c r="D412" s="2"/>
      <c r="E412" s="4"/>
      <c r="F412" s="4"/>
      <c r="J412" s="6"/>
      <c r="K412" s="2"/>
    </row>
    <row r="413" spans="1:11" x14ac:dyDescent="0.2">
      <c r="A413" s="2"/>
      <c r="B413" s="2"/>
      <c r="C413" s="2"/>
      <c r="D413" s="2"/>
      <c r="E413" s="4"/>
      <c r="F413" s="4"/>
      <c r="J413" s="6"/>
      <c r="K413" s="2"/>
    </row>
    <row r="414" spans="1:11" x14ac:dyDescent="0.2">
      <c r="A414" s="2"/>
      <c r="B414" s="2"/>
      <c r="C414" s="2"/>
      <c r="D414" s="2"/>
      <c r="E414" s="4"/>
      <c r="F414" s="4"/>
      <c r="J414" s="6"/>
      <c r="K414" s="2"/>
    </row>
    <row r="415" spans="1:11" x14ac:dyDescent="0.2">
      <c r="A415" s="2"/>
      <c r="B415" s="2"/>
      <c r="C415" s="2"/>
      <c r="D415" s="2"/>
      <c r="E415" s="4"/>
      <c r="F415" s="4"/>
      <c r="J415" s="6"/>
      <c r="K415" s="2"/>
    </row>
    <row r="416" spans="1:11" x14ac:dyDescent="0.2">
      <c r="A416" s="2"/>
      <c r="B416" s="2"/>
      <c r="C416" s="2"/>
      <c r="D416" s="2"/>
      <c r="E416" s="4"/>
      <c r="F416" s="4"/>
      <c r="J416" s="6"/>
      <c r="K416" s="2"/>
    </row>
    <row r="417" spans="1:11" x14ac:dyDescent="0.2">
      <c r="A417" s="2"/>
      <c r="B417" s="2"/>
      <c r="C417" s="2"/>
      <c r="D417" s="2"/>
      <c r="E417" s="4"/>
      <c r="F417" s="4"/>
      <c r="J417" s="6"/>
      <c r="K417" s="2"/>
    </row>
    <row r="418" spans="1:11" x14ac:dyDescent="0.2">
      <c r="A418" s="2"/>
      <c r="B418" s="2"/>
      <c r="C418" s="2"/>
      <c r="D418" s="2"/>
      <c r="E418" s="4"/>
      <c r="F418" s="4"/>
      <c r="J418" s="6"/>
      <c r="K418" s="2"/>
    </row>
    <row r="419" spans="1:11" x14ac:dyDescent="0.2">
      <c r="A419" s="2"/>
      <c r="B419" s="2"/>
      <c r="C419" s="2"/>
      <c r="D419" s="2"/>
      <c r="E419" s="4"/>
      <c r="F419" s="4"/>
      <c r="J419" s="6"/>
      <c r="K419" s="2"/>
    </row>
    <row r="420" spans="1:11" x14ac:dyDescent="0.2">
      <c r="A420" s="2"/>
      <c r="B420" s="2"/>
      <c r="C420" s="2"/>
      <c r="D420" s="2"/>
      <c r="E420" s="4"/>
      <c r="F420" s="4"/>
      <c r="J420" s="6"/>
      <c r="K420" s="2"/>
    </row>
    <row r="421" spans="1:11" x14ac:dyDescent="0.2">
      <c r="A421" s="2"/>
      <c r="B421" s="2"/>
      <c r="C421" s="2"/>
      <c r="D421" s="2"/>
      <c r="E421" s="4"/>
      <c r="F421" s="4"/>
      <c r="J421" s="6"/>
      <c r="K421" s="2"/>
    </row>
    <row r="422" spans="1:11" x14ac:dyDescent="0.2">
      <c r="A422" s="2"/>
      <c r="B422" s="2"/>
      <c r="C422" s="2"/>
      <c r="D422" s="2"/>
      <c r="E422" s="4"/>
      <c r="F422" s="4"/>
      <c r="J422" s="6"/>
      <c r="K422" s="2"/>
    </row>
    <row r="423" spans="1:11" x14ac:dyDescent="0.2">
      <c r="A423" s="2"/>
      <c r="B423" s="2"/>
      <c r="C423" s="2"/>
      <c r="D423" s="2"/>
      <c r="E423" s="4"/>
      <c r="F423" s="4"/>
      <c r="J423" s="6"/>
      <c r="K423" s="2"/>
    </row>
    <row r="424" spans="1:11" x14ac:dyDescent="0.2">
      <c r="A424" s="2"/>
      <c r="B424" s="2"/>
      <c r="C424" s="2"/>
      <c r="D424" s="2"/>
      <c r="E424" s="4"/>
      <c r="F424" s="4"/>
      <c r="J424" s="6"/>
      <c r="K424" s="2"/>
    </row>
    <row r="425" spans="1:11" x14ac:dyDescent="0.2">
      <c r="A425" s="2"/>
      <c r="B425" s="2"/>
      <c r="C425" s="2"/>
      <c r="D425" s="2"/>
      <c r="E425" s="4"/>
      <c r="F425" s="4"/>
      <c r="J425" s="6"/>
      <c r="K425" s="2"/>
    </row>
    <row r="426" spans="1:11" x14ac:dyDescent="0.2">
      <c r="A426" s="2"/>
      <c r="B426" s="2"/>
      <c r="C426" s="2"/>
      <c r="D426" s="2"/>
      <c r="E426" s="4"/>
      <c r="F426" s="4"/>
      <c r="J426" s="6"/>
      <c r="K426" s="2"/>
    </row>
    <row r="427" spans="1:11" x14ac:dyDescent="0.2">
      <c r="A427" s="2"/>
      <c r="B427" s="2"/>
      <c r="C427" s="2"/>
      <c r="D427" s="2"/>
      <c r="E427" s="4"/>
      <c r="F427" s="4"/>
      <c r="J427" s="6"/>
      <c r="K427" s="2"/>
    </row>
    <row r="428" spans="1:11" x14ac:dyDescent="0.2">
      <c r="A428" s="2"/>
      <c r="B428" s="2"/>
      <c r="C428" s="2"/>
      <c r="D428" s="2"/>
      <c r="E428" s="4"/>
      <c r="F428" s="4"/>
      <c r="J428" s="6"/>
      <c r="K428" s="2"/>
    </row>
    <row r="429" spans="1:11" x14ac:dyDescent="0.2">
      <c r="A429" s="2"/>
      <c r="B429" s="2"/>
      <c r="C429" s="2"/>
      <c r="D429" s="2"/>
      <c r="E429" s="4"/>
      <c r="F429" s="4"/>
      <c r="J429" s="6"/>
      <c r="K429" s="2"/>
    </row>
    <row r="430" spans="1:11" x14ac:dyDescent="0.2">
      <c r="A430" s="2"/>
      <c r="B430" s="2"/>
      <c r="C430" s="2"/>
      <c r="D430" s="2"/>
      <c r="E430" s="4"/>
      <c r="F430" s="4"/>
      <c r="J430" s="6"/>
      <c r="K430" s="2"/>
    </row>
    <row r="431" spans="1:11" x14ac:dyDescent="0.2">
      <c r="A431" s="2"/>
      <c r="B431" s="2"/>
      <c r="C431" s="2"/>
      <c r="D431" s="2"/>
      <c r="E431" s="4"/>
      <c r="F431" s="4"/>
      <c r="J431" s="6"/>
      <c r="K431" s="2"/>
    </row>
    <row r="432" spans="1:11" x14ac:dyDescent="0.2">
      <c r="A432" s="2"/>
      <c r="B432" s="2"/>
      <c r="C432" s="2"/>
      <c r="D432" s="2"/>
      <c r="E432" s="4"/>
      <c r="F432" s="4"/>
      <c r="J432" s="6"/>
      <c r="K432" s="2"/>
    </row>
    <row r="433" spans="1:11" x14ac:dyDescent="0.2">
      <c r="A433" s="2"/>
      <c r="B433" s="2"/>
      <c r="C433" s="2"/>
      <c r="D433" s="2"/>
      <c r="E433" s="4"/>
      <c r="F433" s="4"/>
      <c r="J433" s="6"/>
      <c r="K433" s="2"/>
    </row>
    <row r="434" spans="1:11" x14ac:dyDescent="0.2">
      <c r="A434" s="2"/>
      <c r="B434" s="2"/>
      <c r="C434" s="2"/>
      <c r="D434" s="2"/>
      <c r="E434" s="4"/>
      <c r="F434" s="4"/>
      <c r="J434" s="6"/>
      <c r="K434" s="2"/>
    </row>
    <row r="435" spans="1:11" x14ac:dyDescent="0.2">
      <c r="A435" s="2"/>
      <c r="B435" s="2"/>
      <c r="C435" s="2"/>
      <c r="D435" s="2"/>
      <c r="E435" s="4"/>
      <c r="F435" s="4"/>
      <c r="J435" s="6"/>
      <c r="K435" s="2"/>
    </row>
    <row r="436" spans="1:11" x14ac:dyDescent="0.2">
      <c r="A436" s="2"/>
      <c r="B436" s="2"/>
      <c r="C436" s="2"/>
      <c r="D436" s="2"/>
      <c r="E436" s="4"/>
      <c r="F436" s="4"/>
      <c r="J436" s="6"/>
      <c r="K436" s="2"/>
    </row>
    <row r="437" spans="1:11" x14ac:dyDescent="0.2">
      <c r="A437" s="2"/>
      <c r="B437" s="2"/>
      <c r="C437" s="2"/>
      <c r="D437" s="2"/>
      <c r="E437" s="4"/>
      <c r="F437" s="4"/>
      <c r="J437" s="6"/>
      <c r="K437" s="2"/>
    </row>
    <row r="438" spans="1:11" x14ac:dyDescent="0.2">
      <c r="A438" s="2"/>
      <c r="B438" s="2"/>
      <c r="C438" s="2"/>
      <c r="D438" s="2"/>
      <c r="E438" s="4"/>
      <c r="F438" s="4"/>
      <c r="J438" s="6"/>
      <c r="K438" s="2"/>
    </row>
    <row r="439" spans="1:11" x14ac:dyDescent="0.2">
      <c r="A439" s="2"/>
      <c r="B439" s="2"/>
      <c r="C439" s="2"/>
      <c r="D439" s="2"/>
      <c r="E439" s="4"/>
      <c r="F439" s="4"/>
      <c r="J439" s="6"/>
      <c r="K439" s="2"/>
    </row>
    <row r="440" spans="1:11" x14ac:dyDescent="0.2">
      <c r="A440" s="2"/>
      <c r="B440" s="2"/>
      <c r="C440" s="2"/>
      <c r="D440" s="2"/>
      <c r="E440" s="4"/>
      <c r="F440" s="4"/>
      <c r="J440" s="6"/>
      <c r="K440" s="2"/>
    </row>
    <row r="441" spans="1:11" x14ac:dyDescent="0.2">
      <c r="A441" s="2"/>
      <c r="B441" s="2"/>
      <c r="C441" s="2"/>
      <c r="D441" s="2"/>
      <c r="E441" s="4"/>
      <c r="F441" s="4"/>
      <c r="J441" s="6"/>
      <c r="K441" s="2"/>
    </row>
    <row r="442" spans="1:11" x14ac:dyDescent="0.2">
      <c r="A442" s="2"/>
      <c r="B442" s="2"/>
      <c r="C442" s="2"/>
      <c r="D442" s="2"/>
      <c r="E442" s="4"/>
      <c r="F442" s="4"/>
      <c r="J442" s="6"/>
      <c r="K442" s="2"/>
    </row>
    <row r="443" spans="1:11" x14ac:dyDescent="0.2">
      <c r="A443" s="2"/>
      <c r="B443" s="2"/>
      <c r="C443" s="2"/>
      <c r="D443" s="2"/>
      <c r="E443" s="4"/>
      <c r="F443" s="4"/>
      <c r="J443" s="6"/>
      <c r="K443" s="2"/>
    </row>
    <row r="444" spans="1:11" x14ac:dyDescent="0.2">
      <c r="A444" s="2"/>
      <c r="B444" s="2"/>
      <c r="C444" s="2"/>
      <c r="D444" s="2"/>
      <c r="E444" s="4"/>
      <c r="F444" s="4"/>
      <c r="J444" s="6"/>
      <c r="K444" s="2"/>
    </row>
    <row r="445" spans="1:11" x14ac:dyDescent="0.2">
      <c r="A445" s="2"/>
      <c r="B445" s="2"/>
      <c r="C445" s="2"/>
      <c r="D445" s="2"/>
      <c r="E445" s="4"/>
      <c r="F445" s="4"/>
      <c r="J445" s="6"/>
      <c r="K445" s="2"/>
    </row>
    <row r="446" spans="1:11" x14ac:dyDescent="0.2">
      <c r="A446" s="2"/>
      <c r="B446" s="2"/>
      <c r="C446" s="2"/>
      <c r="D446" s="2"/>
      <c r="E446" s="4"/>
      <c r="F446" s="4"/>
      <c r="J446" s="6"/>
      <c r="K446" s="2"/>
    </row>
    <row r="447" spans="1:11" x14ac:dyDescent="0.2">
      <c r="A447" s="2"/>
      <c r="B447" s="2"/>
      <c r="C447" s="2"/>
      <c r="D447" s="2"/>
      <c r="E447" s="4"/>
      <c r="F447" s="4"/>
      <c r="J447" s="6"/>
      <c r="K447" s="2"/>
    </row>
    <row r="448" spans="1:11" x14ac:dyDescent="0.2">
      <c r="A448" s="2"/>
      <c r="B448" s="2"/>
      <c r="C448" s="2"/>
      <c r="D448" s="2"/>
      <c r="E448" s="4"/>
      <c r="F448" s="4"/>
      <c r="J448" s="6"/>
      <c r="K448" s="2"/>
    </row>
    <row r="449" spans="1:11" x14ac:dyDescent="0.2">
      <c r="A449" s="2"/>
      <c r="B449" s="2"/>
      <c r="C449" s="2"/>
      <c r="D449" s="2"/>
      <c r="E449" s="4"/>
      <c r="F449" s="4"/>
      <c r="J449" s="6"/>
      <c r="K449" s="2"/>
    </row>
    <row r="450" spans="1:11" x14ac:dyDescent="0.2">
      <c r="A450" s="2"/>
      <c r="B450" s="2"/>
      <c r="C450" s="2"/>
      <c r="D450" s="2"/>
      <c r="E450" s="4"/>
      <c r="F450" s="4"/>
      <c r="J450" s="6"/>
      <c r="K450" s="2"/>
    </row>
    <row r="451" spans="1:11" x14ac:dyDescent="0.2">
      <c r="A451" s="2"/>
      <c r="B451" s="2"/>
      <c r="C451" s="2"/>
      <c r="D451" s="2"/>
      <c r="E451" s="4"/>
      <c r="F451" s="4"/>
      <c r="J451" s="6"/>
      <c r="K451" s="2"/>
    </row>
    <row r="452" spans="1:11" x14ac:dyDescent="0.2">
      <c r="A452" s="2"/>
      <c r="B452" s="2"/>
      <c r="C452" s="2"/>
      <c r="D452" s="2"/>
      <c r="E452" s="4"/>
      <c r="F452" s="4"/>
      <c r="J452" s="6"/>
      <c r="K452" s="2"/>
    </row>
    <row r="453" spans="1:11" x14ac:dyDescent="0.2">
      <c r="A453" s="2"/>
      <c r="B453" s="2"/>
      <c r="C453" s="2"/>
      <c r="D453" s="2"/>
      <c r="E453" s="4"/>
      <c r="F453" s="4"/>
      <c r="J453" s="6"/>
      <c r="K453" s="2"/>
    </row>
    <row r="454" spans="1:11" x14ac:dyDescent="0.2">
      <c r="A454" s="2"/>
      <c r="B454" s="2"/>
      <c r="C454" s="2"/>
      <c r="D454" s="2"/>
      <c r="E454" s="4"/>
      <c r="F454" s="4"/>
      <c r="J454" s="6"/>
      <c r="K454" s="2"/>
    </row>
    <row r="455" spans="1:11" x14ac:dyDescent="0.2">
      <c r="A455" s="2"/>
      <c r="B455" s="2"/>
      <c r="C455" s="2"/>
      <c r="D455" s="2"/>
      <c r="E455" s="4"/>
      <c r="F455" s="4"/>
      <c r="J455" s="6"/>
      <c r="K455" s="2"/>
    </row>
    <row r="456" spans="1:11" x14ac:dyDescent="0.2">
      <c r="A456" s="2"/>
      <c r="B456" s="2"/>
      <c r="C456" s="2"/>
      <c r="D456" s="2"/>
      <c r="E456" s="4"/>
      <c r="F456" s="4"/>
      <c r="J456" s="6"/>
      <c r="K456" s="2"/>
    </row>
    <row r="457" spans="1:11" x14ac:dyDescent="0.2">
      <c r="A457" s="2"/>
      <c r="B457" s="2"/>
      <c r="C457" s="2"/>
      <c r="D457" s="2"/>
      <c r="E457" s="4"/>
      <c r="F457" s="4"/>
      <c r="J457" s="6"/>
      <c r="K457" s="2"/>
    </row>
    <row r="458" spans="1:11" x14ac:dyDescent="0.2">
      <c r="A458" s="2"/>
      <c r="B458" s="2"/>
      <c r="C458" s="2"/>
      <c r="D458" s="2"/>
      <c r="E458" s="4"/>
      <c r="F458" s="4"/>
      <c r="J458" s="6"/>
      <c r="K458" s="2"/>
    </row>
    <row r="459" spans="1:11" x14ac:dyDescent="0.2">
      <c r="A459" s="2"/>
      <c r="B459" s="2"/>
      <c r="C459" s="2"/>
      <c r="D459" s="2"/>
      <c r="E459" s="4"/>
      <c r="F459" s="4"/>
      <c r="J459" s="6"/>
      <c r="K459" s="2"/>
    </row>
    <row r="460" spans="1:11" x14ac:dyDescent="0.2">
      <c r="A460" s="2"/>
      <c r="B460" s="2"/>
      <c r="C460" s="2"/>
      <c r="D460" s="2"/>
      <c r="E460" s="4"/>
      <c r="F460" s="4"/>
      <c r="J460" s="6"/>
      <c r="K460" s="2"/>
    </row>
    <row r="461" spans="1:11" x14ac:dyDescent="0.2">
      <c r="A461" s="2"/>
      <c r="B461" s="2"/>
      <c r="C461" s="2"/>
      <c r="D461" s="2"/>
      <c r="E461" s="4"/>
      <c r="F461" s="4"/>
      <c r="J461" s="6"/>
      <c r="K461" s="2"/>
    </row>
    <row r="462" spans="1:11" x14ac:dyDescent="0.2">
      <c r="A462" s="2"/>
      <c r="B462" s="2"/>
      <c r="C462" s="2"/>
      <c r="D462" s="2"/>
      <c r="E462" s="4"/>
      <c r="F462" s="4"/>
      <c r="J462" s="6"/>
      <c r="K462" s="2"/>
    </row>
    <row r="463" spans="1:11" x14ac:dyDescent="0.2">
      <c r="A463" s="2"/>
      <c r="B463" s="2"/>
      <c r="C463" s="2"/>
      <c r="D463" s="2"/>
      <c r="E463" s="4"/>
      <c r="F463" s="4"/>
      <c r="J463" s="6"/>
      <c r="K463" s="2"/>
    </row>
    <row r="464" spans="1:11" x14ac:dyDescent="0.2">
      <c r="A464" s="2"/>
      <c r="B464" s="2"/>
      <c r="C464" s="2"/>
      <c r="D464" s="2"/>
      <c r="E464" s="4"/>
      <c r="F464" s="4"/>
      <c r="J464" s="6"/>
      <c r="K464" s="2"/>
    </row>
    <row r="465" spans="1:11" x14ac:dyDescent="0.2">
      <c r="A465" s="2"/>
      <c r="B465" s="2"/>
      <c r="C465" s="2"/>
      <c r="D465" s="2"/>
      <c r="E465" s="4"/>
      <c r="F465" s="4"/>
      <c r="J465" s="6"/>
      <c r="K465" s="2"/>
    </row>
    <row r="466" spans="1:11" x14ac:dyDescent="0.2">
      <c r="A466" s="2"/>
      <c r="B466" s="2"/>
      <c r="C466" s="2"/>
      <c r="D466" s="2"/>
      <c r="E466" s="4"/>
      <c r="F466" s="4"/>
      <c r="J466" s="6"/>
      <c r="K466" s="2"/>
    </row>
    <row r="467" spans="1:11" x14ac:dyDescent="0.2">
      <c r="A467" s="2"/>
      <c r="B467" s="2"/>
      <c r="C467" s="2"/>
      <c r="D467" s="2"/>
      <c r="E467" s="4"/>
      <c r="F467" s="4"/>
      <c r="J467" s="6"/>
      <c r="K467" s="2"/>
    </row>
    <row r="468" spans="1:11" x14ac:dyDescent="0.2">
      <c r="A468" s="2"/>
      <c r="B468" s="2"/>
      <c r="C468" s="2"/>
      <c r="D468" s="2"/>
      <c r="E468" s="4"/>
      <c r="F468" s="4"/>
      <c r="J468" s="6"/>
      <c r="K468" s="2"/>
    </row>
    <row r="469" spans="1:11" x14ac:dyDescent="0.2">
      <c r="A469" s="2"/>
      <c r="B469" s="2"/>
      <c r="C469" s="2"/>
      <c r="D469" s="2"/>
      <c r="E469" s="4"/>
      <c r="F469" s="4"/>
      <c r="J469" s="6"/>
      <c r="K469" s="2"/>
    </row>
    <row r="470" spans="1:11" x14ac:dyDescent="0.2">
      <c r="A470" s="2"/>
      <c r="B470" s="2"/>
      <c r="C470" s="2"/>
      <c r="D470" s="2"/>
      <c r="E470" s="4"/>
      <c r="F470" s="4"/>
      <c r="J470" s="6"/>
      <c r="K470" s="2"/>
    </row>
    <row r="471" spans="1:11" x14ac:dyDescent="0.2">
      <c r="A471" s="2"/>
      <c r="B471" s="2"/>
      <c r="C471" s="2"/>
      <c r="D471" s="2"/>
      <c r="E471" s="4"/>
      <c r="F471" s="4"/>
      <c r="J471" s="6"/>
      <c r="K471" s="2"/>
    </row>
    <row r="472" spans="1:11" x14ac:dyDescent="0.2">
      <c r="A472" s="2"/>
      <c r="B472" s="2"/>
      <c r="C472" s="2"/>
      <c r="D472" s="2"/>
      <c r="E472" s="4"/>
      <c r="F472" s="4"/>
      <c r="J472" s="6"/>
      <c r="K472" s="2"/>
    </row>
    <row r="473" spans="1:11" x14ac:dyDescent="0.2">
      <c r="A473" s="2"/>
      <c r="B473" s="2"/>
      <c r="C473" s="2"/>
      <c r="D473" s="2"/>
      <c r="E473" s="4"/>
      <c r="F473" s="4"/>
      <c r="J473" s="6"/>
      <c r="K473" s="2"/>
    </row>
    <row r="474" spans="1:11" x14ac:dyDescent="0.2">
      <c r="A474" s="2"/>
      <c r="B474" s="2"/>
      <c r="C474" s="2"/>
      <c r="D474" s="2"/>
      <c r="E474" s="4"/>
      <c r="F474" s="4"/>
      <c r="J474" s="6"/>
      <c r="K474" s="2"/>
    </row>
    <row r="475" spans="1:11" x14ac:dyDescent="0.2">
      <c r="A475" s="2"/>
      <c r="B475" s="2"/>
      <c r="C475" s="2"/>
      <c r="D475" s="2"/>
      <c r="E475" s="4"/>
      <c r="F475" s="4"/>
      <c r="J475" s="6"/>
      <c r="K475" s="2"/>
    </row>
    <row r="476" spans="1:11" x14ac:dyDescent="0.2">
      <c r="A476" s="2"/>
      <c r="B476" s="2"/>
      <c r="C476" s="2"/>
      <c r="D476" s="2"/>
      <c r="E476" s="4"/>
      <c r="F476" s="4"/>
      <c r="J476" s="6"/>
      <c r="K476" s="2"/>
    </row>
    <row r="477" spans="1:11" x14ac:dyDescent="0.2">
      <c r="A477" s="2"/>
      <c r="B477" s="2"/>
      <c r="C477" s="2"/>
      <c r="D477" s="2"/>
      <c r="E477" s="4"/>
      <c r="F477" s="4"/>
      <c r="J477" s="6"/>
      <c r="K477" s="2"/>
    </row>
    <row r="478" spans="1:11" x14ac:dyDescent="0.2">
      <c r="A478" s="2"/>
      <c r="B478" s="2"/>
      <c r="C478" s="2"/>
      <c r="D478" s="2"/>
      <c r="E478" s="4"/>
      <c r="F478" s="4"/>
      <c r="J478" s="6"/>
      <c r="K478" s="2"/>
    </row>
    <row r="479" spans="1:11" x14ac:dyDescent="0.2">
      <c r="A479" s="2"/>
      <c r="B479" s="2"/>
      <c r="C479" s="2"/>
      <c r="D479" s="2"/>
      <c r="E479" s="4"/>
      <c r="F479" s="4"/>
      <c r="J479" s="6"/>
      <c r="K479" s="2"/>
    </row>
    <row r="480" spans="1:11" x14ac:dyDescent="0.2">
      <c r="A480" s="2"/>
      <c r="B480" s="2"/>
      <c r="C480" s="2"/>
      <c r="D480" s="2"/>
      <c r="E480" s="4"/>
      <c r="F480" s="4"/>
      <c r="J480" s="6"/>
      <c r="K480" s="2"/>
    </row>
    <row r="481" spans="1:11" x14ac:dyDescent="0.2">
      <c r="A481" s="2"/>
      <c r="B481" s="2"/>
      <c r="C481" s="2"/>
      <c r="D481" s="2"/>
      <c r="E481" s="4"/>
      <c r="F481" s="4"/>
      <c r="J481" s="6"/>
      <c r="K481" s="2"/>
    </row>
    <row r="482" spans="1:11" x14ac:dyDescent="0.2">
      <c r="A482" s="2"/>
      <c r="B482" s="2"/>
      <c r="C482" s="2"/>
      <c r="D482" s="2"/>
      <c r="E482" s="4"/>
      <c r="F482" s="4"/>
      <c r="J482" s="6"/>
      <c r="K482" s="2"/>
    </row>
    <row r="483" spans="1:11" x14ac:dyDescent="0.2">
      <c r="A483" s="2"/>
      <c r="B483" s="2"/>
      <c r="C483" s="2"/>
      <c r="D483" s="2"/>
      <c r="E483" s="4"/>
      <c r="F483" s="4"/>
      <c r="J483" s="6"/>
      <c r="K483" s="2"/>
    </row>
    <row r="484" spans="1:11" x14ac:dyDescent="0.2">
      <c r="A484" s="2"/>
      <c r="B484" s="2"/>
      <c r="C484" s="2"/>
      <c r="D484" s="2"/>
      <c r="E484" s="4"/>
      <c r="F484" s="4"/>
      <c r="J484" s="6"/>
      <c r="K484" s="2"/>
    </row>
    <row r="485" spans="1:11" x14ac:dyDescent="0.2">
      <c r="A485" s="2"/>
      <c r="B485" s="2"/>
      <c r="C485" s="2"/>
      <c r="D485" s="2"/>
      <c r="E485" s="4"/>
      <c r="F485" s="4"/>
      <c r="J485" s="6"/>
      <c r="K485" s="2"/>
    </row>
    <row r="486" spans="1:11" x14ac:dyDescent="0.2">
      <c r="A486" s="2"/>
      <c r="B486" s="2"/>
      <c r="C486" s="2"/>
      <c r="D486" s="2"/>
      <c r="E486" s="4"/>
      <c r="F486" s="4"/>
      <c r="J486" s="6"/>
      <c r="K486" s="2"/>
    </row>
    <row r="487" spans="1:11" x14ac:dyDescent="0.2">
      <c r="A487" s="2"/>
      <c r="B487" s="2"/>
      <c r="C487" s="2"/>
      <c r="D487" s="2"/>
      <c r="E487" s="4"/>
      <c r="F487" s="4"/>
      <c r="J487" s="6"/>
      <c r="K487" s="2"/>
    </row>
    <row r="488" spans="1:11" x14ac:dyDescent="0.2">
      <c r="A488" s="2"/>
      <c r="B488" s="2"/>
      <c r="C488" s="2"/>
      <c r="D488" s="2"/>
      <c r="E488" s="4"/>
      <c r="F488" s="4"/>
      <c r="J488" s="6"/>
      <c r="K488" s="2"/>
    </row>
    <row r="489" spans="1:11" x14ac:dyDescent="0.2">
      <c r="A489" s="2"/>
      <c r="B489" s="2"/>
      <c r="C489" s="2"/>
      <c r="D489" s="2"/>
      <c r="E489" s="4"/>
      <c r="F489" s="4"/>
      <c r="J489" s="6"/>
      <c r="K489" s="2"/>
    </row>
    <row r="490" spans="1:11" x14ac:dyDescent="0.2">
      <c r="A490" s="2"/>
      <c r="B490" s="2"/>
      <c r="C490" s="2"/>
      <c r="D490" s="2"/>
      <c r="E490" s="4"/>
      <c r="F490" s="4"/>
      <c r="J490" s="6"/>
      <c r="K490" s="2"/>
    </row>
    <row r="491" spans="1:11" x14ac:dyDescent="0.2">
      <c r="A491" s="2"/>
      <c r="B491" s="2"/>
      <c r="C491" s="2"/>
      <c r="D491" s="2"/>
      <c r="E491" s="4"/>
      <c r="F491" s="4"/>
      <c r="J491" s="6"/>
      <c r="K491" s="2"/>
    </row>
    <row r="492" spans="1:11" x14ac:dyDescent="0.2">
      <c r="A492" s="2"/>
      <c r="B492" s="2"/>
      <c r="C492" s="2"/>
      <c r="D492" s="2"/>
      <c r="E492" s="4"/>
      <c r="F492" s="4"/>
      <c r="J492" s="6"/>
      <c r="K492" s="2"/>
    </row>
    <row r="493" spans="1:11" x14ac:dyDescent="0.2">
      <c r="A493" s="2"/>
      <c r="B493" s="2"/>
      <c r="C493" s="2"/>
      <c r="D493" s="2"/>
      <c r="E493" s="4"/>
      <c r="F493" s="4"/>
      <c r="J493" s="6"/>
      <c r="K493" s="2"/>
    </row>
    <row r="494" spans="1:11" x14ac:dyDescent="0.2">
      <c r="A494" s="2"/>
      <c r="B494" s="2"/>
      <c r="C494" s="2"/>
      <c r="D494" s="2"/>
      <c r="E494" s="4"/>
      <c r="F494" s="4"/>
      <c r="J494" s="6"/>
      <c r="K494" s="2"/>
    </row>
    <row r="495" spans="1:11" x14ac:dyDescent="0.2">
      <c r="A495" s="2"/>
      <c r="B495" s="2"/>
      <c r="C495" s="2"/>
      <c r="D495" s="2"/>
      <c r="E495" s="4"/>
      <c r="F495" s="4"/>
      <c r="J495" s="6"/>
      <c r="K495" s="2"/>
    </row>
    <row r="496" spans="1:11" x14ac:dyDescent="0.2">
      <c r="A496" s="2"/>
      <c r="B496" s="2"/>
      <c r="C496" s="2"/>
      <c r="D496" s="2"/>
      <c r="E496" s="4"/>
      <c r="F496" s="4"/>
      <c r="J496" s="6"/>
      <c r="K496" s="2"/>
    </row>
    <row r="497" spans="1:11" x14ac:dyDescent="0.2">
      <c r="A497" s="2"/>
      <c r="B497" s="2"/>
      <c r="C497" s="2"/>
      <c r="D497" s="2"/>
      <c r="E497" s="4"/>
      <c r="F497" s="4"/>
      <c r="J497" s="6"/>
      <c r="K497" s="2"/>
    </row>
    <row r="498" spans="1:11" x14ac:dyDescent="0.2">
      <c r="A498" s="2"/>
      <c r="B498" s="2"/>
      <c r="C498" s="2"/>
      <c r="D498" s="2"/>
      <c r="E498" s="4"/>
      <c r="F498" s="4"/>
      <c r="J498" s="6"/>
      <c r="K498" s="2"/>
    </row>
    <row r="499" spans="1:11" x14ac:dyDescent="0.2">
      <c r="A499" s="2"/>
      <c r="B499" s="2"/>
      <c r="C499" s="2"/>
      <c r="D499" s="2"/>
      <c r="E499" s="4"/>
      <c r="F499" s="4"/>
      <c r="J499" s="6"/>
      <c r="K499" s="2"/>
    </row>
    <row r="500" spans="1:11" x14ac:dyDescent="0.2">
      <c r="A500" s="2"/>
      <c r="B500" s="2"/>
      <c r="C500" s="2"/>
      <c r="D500" s="2"/>
      <c r="E500" s="4"/>
      <c r="F500" s="4"/>
      <c r="J500" s="6"/>
      <c r="K500" s="2"/>
    </row>
    <row r="501" spans="1:11" x14ac:dyDescent="0.2">
      <c r="A501" s="2"/>
      <c r="B501" s="2"/>
      <c r="C501" s="2"/>
      <c r="D501" s="2"/>
      <c r="E501" s="4"/>
      <c r="F501" s="4"/>
      <c r="J501" s="6"/>
      <c r="K501" s="2"/>
    </row>
    <row r="502" spans="1:11" x14ac:dyDescent="0.2">
      <c r="A502" s="2"/>
      <c r="B502" s="2"/>
      <c r="C502" s="2"/>
      <c r="D502" s="2"/>
      <c r="E502" s="4"/>
      <c r="F502" s="4"/>
      <c r="J502" s="6"/>
      <c r="K502" s="2"/>
    </row>
    <row r="503" spans="1:11" x14ac:dyDescent="0.2">
      <c r="A503" s="2"/>
      <c r="B503" s="2"/>
      <c r="C503" s="2"/>
      <c r="D503" s="2"/>
      <c r="E503" s="4"/>
      <c r="F503" s="4"/>
      <c r="J503" s="6"/>
      <c r="K503" s="2"/>
    </row>
    <row r="504" spans="1:11" x14ac:dyDescent="0.2">
      <c r="A504" s="2"/>
      <c r="B504" s="2"/>
      <c r="C504" s="2"/>
      <c r="D504" s="2"/>
      <c r="E504" s="4"/>
      <c r="F504" s="4"/>
      <c r="J504" s="6"/>
      <c r="K504" s="2"/>
    </row>
    <row r="505" spans="1:11" x14ac:dyDescent="0.2">
      <c r="A505" s="2"/>
      <c r="B505" s="2"/>
      <c r="C505" s="2"/>
      <c r="D505" s="2"/>
      <c r="E505" s="4"/>
      <c r="F505" s="4"/>
      <c r="J505" s="6"/>
      <c r="K505" s="2"/>
    </row>
    <row r="506" spans="1:11" x14ac:dyDescent="0.2">
      <c r="A506" s="2"/>
      <c r="B506" s="2"/>
      <c r="C506" s="2"/>
      <c r="D506" s="2"/>
      <c r="E506" s="4"/>
      <c r="F506" s="4"/>
      <c r="J506" s="6"/>
      <c r="K506" s="2"/>
    </row>
    <row r="507" spans="1:11" x14ac:dyDescent="0.2">
      <c r="A507" s="2"/>
      <c r="B507" s="2"/>
      <c r="C507" s="2"/>
      <c r="D507" s="2"/>
      <c r="E507" s="4"/>
      <c r="F507" s="4"/>
      <c r="J507" s="6"/>
      <c r="K507" s="2"/>
    </row>
    <row r="508" spans="1:11" x14ac:dyDescent="0.2">
      <c r="A508" s="2"/>
      <c r="B508" s="2"/>
      <c r="C508" s="2"/>
      <c r="D508" s="2"/>
      <c r="E508" s="4"/>
      <c r="F508" s="4"/>
      <c r="J508" s="6"/>
      <c r="K508" s="2"/>
    </row>
    <row r="509" spans="1:11" x14ac:dyDescent="0.2">
      <c r="A509" s="2"/>
      <c r="B509" s="2"/>
      <c r="C509" s="2"/>
      <c r="D509" s="2"/>
      <c r="E509" s="4"/>
      <c r="F509" s="4"/>
      <c r="J509" s="6"/>
      <c r="K509" s="2"/>
    </row>
    <row r="510" spans="1:11" x14ac:dyDescent="0.2">
      <c r="A510" s="2"/>
      <c r="B510" s="2"/>
      <c r="C510" s="2"/>
      <c r="D510" s="2"/>
      <c r="E510" s="4"/>
      <c r="F510" s="4"/>
      <c r="J510" s="6"/>
      <c r="K510" s="2"/>
    </row>
    <row r="511" spans="1:11" x14ac:dyDescent="0.2">
      <c r="A511" s="2"/>
      <c r="B511" s="2"/>
      <c r="C511" s="2"/>
      <c r="D511" s="2"/>
      <c r="E511" s="4"/>
      <c r="F511" s="4"/>
      <c r="J511" s="6"/>
      <c r="K511" s="2"/>
    </row>
    <row r="512" spans="1:11" x14ac:dyDescent="0.2">
      <c r="A512" s="2"/>
      <c r="B512" s="2"/>
      <c r="C512" s="2"/>
      <c r="D512" s="2"/>
      <c r="E512" s="4"/>
      <c r="F512" s="4"/>
      <c r="J512" s="6"/>
      <c r="K512" s="2"/>
    </row>
    <row r="513" spans="1:11" x14ac:dyDescent="0.2">
      <c r="A513" s="2"/>
      <c r="B513" s="2"/>
      <c r="C513" s="2"/>
      <c r="D513" s="2"/>
      <c r="E513" s="4"/>
      <c r="F513" s="4"/>
      <c r="J513" s="6"/>
      <c r="K513" s="2"/>
    </row>
    <row r="514" spans="1:11" x14ac:dyDescent="0.2">
      <c r="A514" s="2"/>
      <c r="B514" s="2"/>
      <c r="C514" s="2"/>
      <c r="D514" s="2"/>
      <c r="E514" s="4"/>
      <c r="F514" s="4"/>
      <c r="J514" s="6"/>
      <c r="K514" s="2"/>
    </row>
    <row r="515" spans="1:11" x14ac:dyDescent="0.2">
      <c r="A515" s="2"/>
      <c r="B515" s="2"/>
      <c r="C515" s="2"/>
      <c r="D515" s="2"/>
      <c r="E515" s="4"/>
      <c r="F515" s="4"/>
      <c r="J515" s="6"/>
      <c r="K515" s="2"/>
    </row>
    <row r="516" spans="1:11" x14ac:dyDescent="0.2">
      <c r="A516" s="2"/>
      <c r="B516" s="2"/>
      <c r="C516" s="2"/>
      <c r="D516" s="2"/>
      <c r="E516" s="4"/>
      <c r="F516" s="4"/>
      <c r="J516" s="6"/>
      <c r="K516" s="2"/>
    </row>
    <row r="517" spans="1:11" x14ac:dyDescent="0.2">
      <c r="A517" s="2"/>
      <c r="B517" s="2"/>
      <c r="C517" s="2"/>
      <c r="D517" s="2"/>
      <c r="E517" s="4"/>
      <c r="F517" s="4"/>
      <c r="J517" s="6"/>
      <c r="K517" s="2"/>
    </row>
    <row r="518" spans="1:11" x14ac:dyDescent="0.2">
      <c r="A518" s="2"/>
      <c r="B518" s="2"/>
      <c r="C518" s="2"/>
      <c r="D518" s="2"/>
      <c r="E518" s="4"/>
      <c r="F518" s="4"/>
      <c r="J518" s="6"/>
      <c r="K518" s="2"/>
    </row>
    <row r="519" spans="1:11" x14ac:dyDescent="0.2">
      <c r="A519" s="2"/>
      <c r="B519" s="2"/>
      <c r="C519" s="2"/>
      <c r="D519" s="2"/>
      <c r="E519" s="4"/>
      <c r="F519" s="4"/>
      <c r="J519" s="6"/>
      <c r="K519" s="2"/>
    </row>
    <row r="520" spans="1:11" x14ac:dyDescent="0.2">
      <c r="A520" s="2"/>
      <c r="B520" s="2"/>
      <c r="C520" s="2"/>
      <c r="D520" s="2"/>
      <c r="E520" s="4"/>
      <c r="F520" s="4"/>
      <c r="J520" s="6"/>
      <c r="K520" s="2"/>
    </row>
    <row r="521" spans="1:11" x14ac:dyDescent="0.2">
      <c r="A521" s="2"/>
      <c r="B521" s="2"/>
      <c r="C521" s="2"/>
      <c r="D521" s="2"/>
      <c r="E521" s="4"/>
      <c r="F521" s="4"/>
      <c r="J521" s="6"/>
      <c r="K521" s="2"/>
    </row>
    <row r="522" spans="1:11" x14ac:dyDescent="0.2">
      <c r="A522" s="2"/>
      <c r="B522" s="2"/>
      <c r="C522" s="2"/>
      <c r="D522" s="2"/>
      <c r="E522" s="4"/>
      <c r="F522" s="4"/>
      <c r="J522" s="6"/>
      <c r="K522" s="2"/>
    </row>
    <row r="523" spans="1:11" x14ac:dyDescent="0.2">
      <c r="A523" s="2"/>
      <c r="B523" s="2"/>
      <c r="C523" s="2"/>
      <c r="D523" s="2"/>
      <c r="E523" s="4"/>
      <c r="F523" s="4"/>
      <c r="J523" s="6"/>
      <c r="K523" s="2"/>
    </row>
    <row r="524" spans="1:11" x14ac:dyDescent="0.2">
      <c r="A524" s="2"/>
      <c r="B524" s="2"/>
      <c r="C524" s="2"/>
      <c r="D524" s="2"/>
      <c r="E524" s="4"/>
      <c r="F524" s="4"/>
      <c r="J524" s="6"/>
      <c r="K524" s="2"/>
    </row>
    <row r="525" spans="1:11" x14ac:dyDescent="0.2">
      <c r="A525" s="2"/>
      <c r="B525" s="2"/>
      <c r="C525" s="2"/>
      <c r="D525" s="2"/>
      <c r="E525" s="4"/>
      <c r="F525" s="4"/>
      <c r="J525" s="6"/>
      <c r="K525" s="2"/>
    </row>
    <row r="526" spans="1:11" x14ac:dyDescent="0.2">
      <c r="A526" s="2"/>
      <c r="B526" s="2"/>
      <c r="C526" s="2"/>
      <c r="D526" s="2"/>
      <c r="E526" s="4"/>
      <c r="F526" s="4"/>
      <c r="J526" s="6"/>
      <c r="K526" s="2"/>
    </row>
    <row r="527" spans="1:11" x14ac:dyDescent="0.2">
      <c r="A527" s="2"/>
      <c r="B527" s="2"/>
      <c r="C527" s="2"/>
      <c r="D527" s="2"/>
      <c r="E527" s="4"/>
      <c r="F527" s="4"/>
      <c r="J527" s="6"/>
      <c r="K527" s="2"/>
    </row>
    <row r="528" spans="1:11" x14ac:dyDescent="0.2">
      <c r="A528" s="2"/>
      <c r="B528" s="2"/>
      <c r="C528" s="2"/>
      <c r="D528" s="2"/>
      <c r="E528" s="4"/>
      <c r="F528" s="4"/>
      <c r="J528" s="6"/>
      <c r="K528" s="2"/>
    </row>
    <row r="529" spans="1:11" x14ac:dyDescent="0.2">
      <c r="A529" s="2"/>
      <c r="B529" s="2"/>
      <c r="C529" s="2"/>
      <c r="D529" s="2"/>
      <c r="E529" s="4"/>
      <c r="F529" s="4"/>
      <c r="J529" s="6"/>
      <c r="K529" s="2"/>
    </row>
    <row r="530" spans="1:11" x14ac:dyDescent="0.2">
      <c r="A530" s="2"/>
      <c r="B530" s="2"/>
      <c r="C530" s="2"/>
      <c r="D530" s="2"/>
      <c r="E530" s="4"/>
      <c r="F530" s="4"/>
      <c r="J530" s="6"/>
      <c r="K530" s="2"/>
    </row>
    <row r="531" spans="1:11" x14ac:dyDescent="0.2">
      <c r="A531" s="2"/>
      <c r="B531" s="2"/>
      <c r="C531" s="2"/>
      <c r="D531" s="2"/>
      <c r="E531" s="4"/>
      <c r="F531" s="4"/>
      <c r="J531" s="6"/>
      <c r="K531" s="2"/>
    </row>
    <row r="532" spans="1:11" x14ac:dyDescent="0.2">
      <c r="A532" s="2"/>
      <c r="B532" s="2"/>
      <c r="C532" s="2"/>
      <c r="D532" s="2"/>
      <c r="E532" s="4"/>
      <c r="F532" s="4"/>
      <c r="J532" s="6"/>
      <c r="K532" s="2"/>
    </row>
    <row r="533" spans="1:11" x14ac:dyDescent="0.2">
      <c r="A533" s="2"/>
      <c r="B533" s="2"/>
      <c r="C533" s="2"/>
      <c r="D533" s="2"/>
      <c r="E533" s="4"/>
      <c r="F533" s="4"/>
      <c r="J533" s="6"/>
      <c r="K533" s="2"/>
    </row>
    <row r="534" spans="1:11" x14ac:dyDescent="0.2">
      <c r="A534" s="2"/>
      <c r="B534" s="2"/>
      <c r="C534" s="2"/>
      <c r="D534" s="2"/>
      <c r="E534" s="4"/>
      <c r="F534" s="4"/>
      <c r="J534" s="6"/>
      <c r="K534" s="2"/>
    </row>
    <row r="535" spans="1:11" x14ac:dyDescent="0.2">
      <c r="A535" s="2"/>
      <c r="B535" s="2"/>
      <c r="C535" s="2"/>
      <c r="D535" s="2"/>
      <c r="E535" s="4"/>
      <c r="F535" s="4"/>
      <c r="J535" s="6"/>
      <c r="K535" s="2"/>
    </row>
    <row r="536" spans="1:11" x14ac:dyDescent="0.2">
      <c r="A536" s="2"/>
      <c r="B536" s="2"/>
      <c r="C536" s="2"/>
      <c r="D536" s="2"/>
      <c r="E536" s="4"/>
      <c r="F536" s="4"/>
      <c r="J536" s="6"/>
      <c r="K536" s="2"/>
    </row>
    <row r="537" spans="1:11" x14ac:dyDescent="0.2">
      <c r="A537" s="2"/>
      <c r="B537" s="2"/>
      <c r="C537" s="2"/>
      <c r="D537" s="2"/>
      <c r="E537" s="4"/>
      <c r="F537" s="4"/>
      <c r="J537" s="6"/>
      <c r="K537" s="2"/>
    </row>
    <row r="538" spans="1:11" x14ac:dyDescent="0.2">
      <c r="A538" s="2"/>
      <c r="B538" s="2"/>
      <c r="C538" s="2"/>
      <c r="D538" s="2"/>
      <c r="E538" s="4"/>
      <c r="F538" s="4"/>
      <c r="J538" s="6"/>
      <c r="K538" s="2"/>
    </row>
    <row r="539" spans="1:11" x14ac:dyDescent="0.2">
      <c r="A539" s="2"/>
      <c r="B539" s="2"/>
      <c r="C539" s="2"/>
      <c r="D539" s="2"/>
      <c r="E539" s="4"/>
      <c r="F539" s="4"/>
      <c r="J539" s="6"/>
      <c r="K539" s="2"/>
    </row>
    <row r="540" spans="1:11" x14ac:dyDescent="0.2">
      <c r="A540" s="2"/>
      <c r="B540" s="2"/>
      <c r="C540" s="2"/>
      <c r="D540" s="2"/>
      <c r="E540" s="4"/>
      <c r="F540" s="4"/>
      <c r="J540" s="6"/>
      <c r="K540" s="2"/>
    </row>
    <row r="541" spans="1:11" x14ac:dyDescent="0.2">
      <c r="A541" s="2"/>
      <c r="B541" s="2"/>
      <c r="C541" s="2"/>
      <c r="D541" s="2"/>
      <c r="E541" s="4"/>
      <c r="F541" s="4"/>
      <c r="J541" s="6"/>
      <c r="K541" s="2"/>
    </row>
    <row r="542" spans="1:11" x14ac:dyDescent="0.2">
      <c r="A542" s="2"/>
      <c r="B542" s="2"/>
      <c r="C542" s="2"/>
      <c r="D542" s="2"/>
      <c r="E542" s="4"/>
      <c r="F542" s="4"/>
      <c r="J542" s="6"/>
      <c r="K542" s="2"/>
    </row>
    <row r="543" spans="1:11" x14ac:dyDescent="0.2">
      <c r="A543" s="2"/>
      <c r="B543" s="2"/>
      <c r="C543" s="2"/>
      <c r="D543" s="2"/>
      <c r="E543" s="4"/>
      <c r="F543" s="4"/>
      <c r="J543" s="6"/>
      <c r="K543" s="2"/>
    </row>
    <row r="544" spans="1:11" x14ac:dyDescent="0.2">
      <c r="A544" s="2"/>
      <c r="B544" s="2"/>
      <c r="C544" s="2"/>
      <c r="D544" s="2"/>
      <c r="E544" s="4"/>
      <c r="F544" s="4"/>
      <c r="J544" s="6"/>
      <c r="K544" s="2"/>
    </row>
    <row r="545" spans="1:11" x14ac:dyDescent="0.2">
      <c r="A545" s="2"/>
      <c r="B545" s="2"/>
      <c r="C545" s="2"/>
      <c r="D545" s="2"/>
      <c r="E545" s="4"/>
      <c r="F545" s="4"/>
      <c r="J545" s="6"/>
      <c r="K545" s="2"/>
    </row>
    <row r="546" spans="1:11" x14ac:dyDescent="0.2">
      <c r="A546" s="2"/>
      <c r="B546" s="2"/>
      <c r="C546" s="2"/>
      <c r="D546" s="2"/>
      <c r="E546" s="4"/>
      <c r="F546" s="4"/>
      <c r="J546" s="6"/>
      <c r="K546" s="2"/>
    </row>
    <row r="547" spans="1:11" x14ac:dyDescent="0.2">
      <c r="A547" s="2"/>
      <c r="B547" s="2"/>
      <c r="C547" s="2"/>
      <c r="D547" s="2"/>
      <c r="E547" s="4"/>
      <c r="F547" s="4"/>
      <c r="J547" s="6"/>
      <c r="K547" s="2"/>
    </row>
    <row r="548" spans="1:11" x14ac:dyDescent="0.2">
      <c r="A548" s="2"/>
      <c r="B548" s="2"/>
      <c r="C548" s="2"/>
      <c r="D548" s="2"/>
      <c r="E548" s="4"/>
      <c r="F548" s="4"/>
      <c r="J548" s="6"/>
      <c r="K548" s="2"/>
    </row>
    <row r="549" spans="1:11" x14ac:dyDescent="0.2">
      <c r="A549" s="2"/>
      <c r="B549" s="2"/>
      <c r="C549" s="2"/>
      <c r="D549" s="2"/>
      <c r="E549" s="4"/>
      <c r="F549" s="4"/>
      <c r="J549" s="6"/>
      <c r="K549" s="2"/>
    </row>
    <row r="550" spans="1:11" x14ac:dyDescent="0.2">
      <c r="A550" s="2"/>
      <c r="B550" s="2"/>
      <c r="C550" s="2"/>
      <c r="D550" s="2"/>
      <c r="E550" s="4"/>
      <c r="F550" s="4"/>
      <c r="J550" s="6"/>
      <c r="K550" s="2"/>
    </row>
    <row r="551" spans="1:11" x14ac:dyDescent="0.2">
      <c r="A551" s="2"/>
      <c r="B551" s="2"/>
      <c r="C551" s="2"/>
      <c r="D551" s="2"/>
      <c r="E551" s="4"/>
      <c r="F551" s="4"/>
      <c r="J551" s="6"/>
      <c r="K551" s="2"/>
    </row>
    <row r="552" spans="1:11" x14ac:dyDescent="0.2">
      <c r="A552" s="2"/>
      <c r="B552" s="2"/>
      <c r="C552" s="2"/>
      <c r="D552" s="2"/>
      <c r="E552" s="4"/>
      <c r="F552" s="4"/>
      <c r="J552" s="6"/>
      <c r="K552" s="2"/>
    </row>
    <row r="553" spans="1:11" x14ac:dyDescent="0.2">
      <c r="A553" s="2"/>
      <c r="B553" s="2"/>
      <c r="C553" s="2"/>
      <c r="D553" s="2"/>
      <c r="E553" s="4"/>
      <c r="F553" s="4"/>
      <c r="J553" s="6"/>
      <c r="K553" s="2"/>
    </row>
    <row r="554" spans="1:11" x14ac:dyDescent="0.2">
      <c r="A554" s="2"/>
      <c r="B554" s="2"/>
      <c r="C554" s="2"/>
      <c r="D554" s="2"/>
      <c r="E554" s="4"/>
      <c r="F554" s="4"/>
      <c r="J554" s="6"/>
      <c r="K554" s="2"/>
    </row>
    <row r="555" spans="1:11" x14ac:dyDescent="0.2">
      <c r="A555" s="2"/>
      <c r="B555" s="2"/>
      <c r="C555" s="2"/>
      <c r="D555" s="2"/>
      <c r="E555" s="4"/>
      <c r="F555" s="4"/>
      <c r="J555" s="6"/>
      <c r="K555" s="2"/>
    </row>
    <row r="556" spans="1:11" x14ac:dyDescent="0.2">
      <c r="A556" s="2"/>
      <c r="B556" s="2"/>
      <c r="C556" s="2"/>
      <c r="D556" s="2"/>
      <c r="E556" s="4"/>
      <c r="F556" s="4"/>
      <c r="J556" s="6"/>
      <c r="K556" s="2"/>
    </row>
    <row r="557" spans="1:11" x14ac:dyDescent="0.2">
      <c r="A557" s="2"/>
      <c r="B557" s="2"/>
      <c r="C557" s="2"/>
      <c r="D557" s="2"/>
      <c r="E557" s="4"/>
      <c r="F557" s="4"/>
      <c r="J557" s="6"/>
      <c r="K557" s="2"/>
    </row>
    <row r="558" spans="1:11" x14ac:dyDescent="0.2">
      <c r="A558" s="2"/>
      <c r="B558" s="2"/>
      <c r="C558" s="2"/>
      <c r="D558" s="2"/>
      <c r="E558" s="4"/>
      <c r="F558" s="4"/>
      <c r="J558" s="6"/>
      <c r="K558" s="2"/>
    </row>
    <row r="559" spans="1:11" x14ac:dyDescent="0.2">
      <c r="A559" s="2"/>
      <c r="B559" s="2"/>
      <c r="C559" s="2"/>
      <c r="D559" s="2"/>
      <c r="E559" s="4"/>
      <c r="F559" s="4"/>
      <c r="J559" s="6"/>
      <c r="K559" s="2"/>
    </row>
    <row r="560" spans="1:11" x14ac:dyDescent="0.2">
      <c r="A560" s="2"/>
      <c r="B560" s="2"/>
      <c r="C560" s="2"/>
      <c r="D560" s="2"/>
      <c r="E560" s="4"/>
      <c r="F560" s="4"/>
      <c r="J560" s="6"/>
      <c r="K560" s="2"/>
    </row>
    <row r="561" spans="1:11" x14ac:dyDescent="0.2">
      <c r="A561" s="2"/>
      <c r="B561" s="2"/>
      <c r="C561" s="2"/>
      <c r="D561" s="2"/>
      <c r="E561" s="4"/>
      <c r="F561" s="4"/>
      <c r="J561" s="6"/>
      <c r="K561" s="2"/>
    </row>
    <row r="562" spans="1:11" x14ac:dyDescent="0.2">
      <c r="A562" s="2"/>
      <c r="B562" s="2"/>
      <c r="C562" s="2"/>
      <c r="D562" s="2"/>
      <c r="E562" s="4"/>
      <c r="F562" s="4"/>
      <c r="J562" s="6"/>
      <c r="K562" s="2"/>
    </row>
    <row r="563" spans="1:11" x14ac:dyDescent="0.2">
      <c r="A563" s="2"/>
      <c r="B563" s="2"/>
      <c r="C563" s="2"/>
      <c r="D563" s="2"/>
      <c r="E563" s="4"/>
      <c r="F563" s="4"/>
      <c r="J563" s="6"/>
      <c r="K563" s="2"/>
    </row>
    <row r="564" spans="1:11" x14ac:dyDescent="0.2">
      <c r="A564" s="2"/>
      <c r="B564" s="2"/>
      <c r="C564" s="2"/>
      <c r="D564" s="2"/>
      <c r="E564" s="4"/>
      <c r="F564" s="4"/>
      <c r="J564" s="6"/>
      <c r="K564" s="2"/>
    </row>
    <row r="565" spans="1:11" x14ac:dyDescent="0.2">
      <c r="A565" s="2"/>
      <c r="B565" s="2"/>
      <c r="C565" s="2"/>
      <c r="D565" s="2"/>
      <c r="E565" s="4"/>
      <c r="F565" s="4"/>
      <c r="J565" s="6"/>
      <c r="K565" s="2"/>
    </row>
    <row r="566" spans="1:11" x14ac:dyDescent="0.2">
      <c r="A566" s="2"/>
      <c r="B566" s="2"/>
      <c r="C566" s="2"/>
      <c r="D566" s="2"/>
      <c r="E566" s="4"/>
      <c r="F566" s="4"/>
      <c r="J566" s="6"/>
      <c r="K566" s="2"/>
    </row>
    <row r="567" spans="1:11" x14ac:dyDescent="0.2">
      <c r="A567" s="2"/>
      <c r="B567" s="2"/>
      <c r="C567" s="2"/>
      <c r="D567" s="2"/>
      <c r="E567" s="4"/>
      <c r="F567" s="4"/>
      <c r="J567" s="6"/>
      <c r="K567" s="2"/>
    </row>
    <row r="568" spans="1:11" x14ac:dyDescent="0.2">
      <c r="A568" s="2"/>
      <c r="B568" s="2"/>
      <c r="C568" s="2"/>
      <c r="D568" s="2"/>
      <c r="E568" s="4"/>
      <c r="F568" s="4"/>
      <c r="J568" s="6"/>
      <c r="K568" s="2"/>
    </row>
    <row r="569" spans="1:11" x14ac:dyDescent="0.2">
      <c r="A569" s="2"/>
      <c r="B569" s="2"/>
      <c r="C569" s="2"/>
      <c r="D569" s="2"/>
      <c r="E569" s="4"/>
      <c r="F569" s="4"/>
      <c r="J569" s="6"/>
      <c r="K569" s="2"/>
    </row>
    <row r="570" spans="1:11" x14ac:dyDescent="0.2">
      <c r="A570" s="2"/>
      <c r="B570" s="2"/>
      <c r="C570" s="2"/>
      <c r="D570" s="2"/>
      <c r="E570" s="4"/>
      <c r="F570" s="4"/>
      <c r="J570" s="6"/>
      <c r="K570" s="2"/>
    </row>
    <row r="571" spans="1:11" x14ac:dyDescent="0.2">
      <c r="A571" s="2"/>
      <c r="B571" s="2"/>
      <c r="C571" s="2"/>
      <c r="D571" s="2"/>
      <c r="E571" s="4"/>
      <c r="F571" s="4"/>
      <c r="J571" s="6"/>
      <c r="K571" s="2"/>
    </row>
    <row r="572" spans="1:11" x14ac:dyDescent="0.2">
      <c r="A572" s="2"/>
      <c r="B572" s="2"/>
      <c r="C572" s="2"/>
      <c r="D572" s="2"/>
      <c r="E572" s="4"/>
      <c r="F572" s="4"/>
      <c r="J572" s="6"/>
      <c r="K572" s="2"/>
    </row>
    <row r="573" spans="1:11" x14ac:dyDescent="0.2">
      <c r="A573" s="2"/>
      <c r="B573" s="2"/>
      <c r="C573" s="2"/>
      <c r="D573" s="2"/>
      <c r="E573" s="4"/>
      <c r="F573" s="4"/>
      <c r="J573" s="6"/>
      <c r="K573" s="2"/>
    </row>
    <row r="574" spans="1:11" x14ac:dyDescent="0.2">
      <c r="A574" s="2"/>
      <c r="B574" s="2"/>
      <c r="C574" s="2"/>
      <c r="D574" s="2"/>
      <c r="E574" s="4"/>
      <c r="F574" s="4"/>
      <c r="J574" s="6"/>
      <c r="K574" s="2"/>
    </row>
    <row r="575" spans="1:11" x14ac:dyDescent="0.2">
      <c r="A575" s="2"/>
      <c r="B575" s="2"/>
      <c r="C575" s="2"/>
      <c r="D575" s="2"/>
      <c r="E575" s="4"/>
      <c r="F575" s="4"/>
      <c r="J575" s="6"/>
      <c r="K575" s="2"/>
    </row>
    <row r="576" spans="1:11" x14ac:dyDescent="0.2">
      <c r="A576" s="2"/>
      <c r="B576" s="2"/>
      <c r="C576" s="2"/>
      <c r="D576" s="2"/>
      <c r="E576" s="4"/>
      <c r="F576" s="4"/>
      <c r="J576" s="6"/>
      <c r="K576" s="2"/>
    </row>
    <row r="577" spans="1:11" x14ac:dyDescent="0.2">
      <c r="A577" s="2"/>
      <c r="B577" s="2"/>
      <c r="C577" s="2"/>
      <c r="D577" s="2"/>
      <c r="E577" s="4"/>
      <c r="F577" s="4"/>
      <c r="J577" s="6"/>
      <c r="K577" s="2"/>
    </row>
    <row r="578" spans="1:11" x14ac:dyDescent="0.2">
      <c r="A578" s="2"/>
      <c r="B578" s="2"/>
      <c r="C578" s="2"/>
      <c r="D578" s="2"/>
      <c r="E578" s="4"/>
      <c r="F578" s="4"/>
      <c r="J578" s="6"/>
      <c r="K578" s="2"/>
    </row>
    <row r="579" spans="1:11" x14ac:dyDescent="0.2">
      <c r="A579" s="2"/>
      <c r="B579" s="2"/>
      <c r="C579" s="2"/>
      <c r="D579" s="2"/>
      <c r="E579" s="4"/>
      <c r="F579" s="4"/>
      <c r="J579" s="6"/>
      <c r="K579" s="2"/>
    </row>
    <row r="580" spans="1:11" x14ac:dyDescent="0.2">
      <c r="A580" s="2"/>
      <c r="B580" s="2"/>
      <c r="C580" s="2"/>
      <c r="D580" s="2"/>
      <c r="E580" s="4"/>
      <c r="F580" s="4"/>
      <c r="J580" s="6"/>
      <c r="K580" s="2"/>
    </row>
    <row r="581" spans="1:11" x14ac:dyDescent="0.2">
      <c r="A581" s="2"/>
      <c r="B581" s="2"/>
      <c r="C581" s="2"/>
      <c r="D581" s="2"/>
      <c r="E581" s="4"/>
      <c r="F581" s="4"/>
      <c r="J581" s="6"/>
      <c r="K581" s="2"/>
    </row>
    <row r="582" spans="1:11" x14ac:dyDescent="0.2">
      <c r="A582" s="2"/>
      <c r="B582" s="2"/>
      <c r="C582" s="2"/>
      <c r="D582" s="2"/>
      <c r="E582" s="4"/>
      <c r="F582" s="4"/>
      <c r="J582" s="6"/>
      <c r="K582" s="2"/>
    </row>
    <row r="583" spans="1:11" x14ac:dyDescent="0.2">
      <c r="A583" s="2"/>
      <c r="B583" s="2"/>
      <c r="C583" s="2"/>
      <c r="D583" s="2"/>
      <c r="E583" s="4"/>
      <c r="F583" s="4"/>
      <c r="J583" s="6"/>
      <c r="K583" s="2"/>
    </row>
    <row r="584" spans="1:11" x14ac:dyDescent="0.2">
      <c r="A584" s="2"/>
      <c r="B584" s="2"/>
      <c r="C584" s="2"/>
      <c r="D584" s="2"/>
      <c r="E584" s="4"/>
      <c r="F584" s="4"/>
      <c r="J584" s="6"/>
      <c r="K584" s="2"/>
    </row>
    <row r="585" spans="1:11" x14ac:dyDescent="0.2">
      <c r="A585" s="2"/>
      <c r="B585" s="2"/>
      <c r="C585" s="2"/>
      <c r="D585" s="2"/>
      <c r="E585" s="4"/>
      <c r="F585" s="4"/>
      <c r="J585" s="6"/>
      <c r="K585" s="2"/>
    </row>
    <row r="586" spans="1:11" x14ac:dyDescent="0.2">
      <c r="A586" s="2"/>
      <c r="B586" s="2"/>
      <c r="C586" s="2"/>
      <c r="D586" s="2"/>
      <c r="E586" s="4"/>
      <c r="F586" s="4"/>
      <c r="J586" s="6"/>
      <c r="K586" s="2"/>
    </row>
    <row r="587" spans="1:11" x14ac:dyDescent="0.2">
      <c r="A587" s="2"/>
      <c r="B587" s="2"/>
      <c r="C587" s="2"/>
      <c r="D587" s="2"/>
      <c r="E587" s="4"/>
      <c r="F587" s="4"/>
      <c r="J587" s="6"/>
      <c r="K587" s="2"/>
    </row>
    <row r="588" spans="1:11" x14ac:dyDescent="0.2">
      <c r="A588" s="2"/>
      <c r="B588" s="2"/>
      <c r="C588" s="2"/>
      <c r="D588" s="2"/>
      <c r="E588" s="4"/>
      <c r="F588" s="4"/>
      <c r="J588" s="6"/>
      <c r="K588" s="2"/>
    </row>
    <row r="589" spans="1:11" x14ac:dyDescent="0.2">
      <c r="A589" s="2"/>
      <c r="B589" s="2"/>
      <c r="C589" s="2"/>
      <c r="D589" s="2"/>
      <c r="E589" s="4"/>
      <c r="F589" s="4"/>
      <c r="J589" s="6"/>
      <c r="K589" s="2"/>
    </row>
    <row r="590" spans="1:11" x14ac:dyDescent="0.2">
      <c r="A590" s="2"/>
      <c r="B590" s="2"/>
      <c r="C590" s="2"/>
      <c r="D590" s="2"/>
      <c r="E590" s="4"/>
      <c r="F590" s="4"/>
      <c r="J590" s="6"/>
      <c r="K590" s="2"/>
    </row>
    <row r="591" spans="1:11" x14ac:dyDescent="0.2">
      <c r="A591" s="2"/>
      <c r="B591" s="2"/>
      <c r="C591" s="2"/>
      <c r="D591" s="2"/>
      <c r="E591" s="4"/>
      <c r="F591" s="4"/>
      <c r="J591" s="6"/>
      <c r="K591" s="2"/>
    </row>
    <row r="592" spans="1:11" x14ac:dyDescent="0.2">
      <c r="A592" s="2"/>
      <c r="B592" s="2"/>
      <c r="C592" s="2"/>
      <c r="D592" s="2"/>
      <c r="E592" s="4"/>
      <c r="F592" s="4"/>
      <c r="J592" s="6"/>
      <c r="K592" s="2"/>
    </row>
    <row r="593" spans="1:11" x14ac:dyDescent="0.2">
      <c r="A593" s="2"/>
      <c r="B593" s="2"/>
      <c r="C593" s="2"/>
      <c r="D593" s="2"/>
      <c r="E593" s="4"/>
      <c r="F593" s="4"/>
      <c r="J593" s="6"/>
      <c r="K593" s="2"/>
    </row>
    <row r="594" spans="1:11" x14ac:dyDescent="0.2">
      <c r="A594" s="2"/>
      <c r="B594" s="2"/>
      <c r="C594" s="2"/>
      <c r="D594" s="2"/>
      <c r="E594" s="4"/>
      <c r="F594" s="4"/>
      <c r="J594" s="6"/>
      <c r="K594" s="2"/>
    </row>
    <row r="595" spans="1:11" x14ac:dyDescent="0.2">
      <c r="A595" s="2"/>
      <c r="B595" s="2"/>
      <c r="C595" s="2"/>
      <c r="D595" s="2"/>
      <c r="E595" s="4"/>
      <c r="F595" s="4"/>
      <c r="J595" s="6"/>
      <c r="K595" s="2"/>
    </row>
    <row r="596" spans="1:11" x14ac:dyDescent="0.2">
      <c r="A596" s="2"/>
      <c r="B596" s="2"/>
      <c r="C596" s="2"/>
      <c r="D596" s="2"/>
      <c r="E596" s="4"/>
      <c r="F596" s="4"/>
      <c r="J596" s="6"/>
      <c r="K596" s="2"/>
    </row>
    <row r="597" spans="1:11" x14ac:dyDescent="0.2">
      <c r="A597" s="2"/>
      <c r="B597" s="2"/>
      <c r="C597" s="2"/>
      <c r="D597" s="2"/>
      <c r="E597" s="4"/>
      <c r="F597" s="4"/>
      <c r="J597" s="6"/>
      <c r="K597" s="2"/>
    </row>
    <row r="598" spans="1:11" x14ac:dyDescent="0.2">
      <c r="A598" s="2"/>
      <c r="B598" s="2"/>
      <c r="C598" s="2"/>
      <c r="D598" s="2"/>
      <c r="E598" s="4"/>
      <c r="F598" s="4"/>
      <c r="J598" s="6"/>
      <c r="K598" s="2"/>
    </row>
    <row r="599" spans="1:11" x14ac:dyDescent="0.2">
      <c r="A599" s="2"/>
      <c r="B599" s="2"/>
      <c r="C599" s="2"/>
      <c r="D599" s="2"/>
      <c r="E599" s="4"/>
      <c r="F599" s="4"/>
      <c r="J599" s="6"/>
      <c r="K599" s="2"/>
    </row>
    <row r="600" spans="1:11" x14ac:dyDescent="0.2">
      <c r="A600" s="2"/>
      <c r="B600" s="2"/>
      <c r="C600" s="2"/>
      <c r="D600" s="2"/>
      <c r="E600" s="4"/>
      <c r="F600" s="4"/>
      <c r="J600" s="6"/>
      <c r="K600" s="2"/>
    </row>
    <row r="601" spans="1:11" x14ac:dyDescent="0.2">
      <c r="A601" s="2"/>
      <c r="B601" s="2"/>
      <c r="C601" s="2"/>
      <c r="D601" s="2"/>
      <c r="E601" s="4"/>
      <c r="F601" s="4"/>
      <c r="J601" s="6"/>
      <c r="K601" s="2"/>
    </row>
    <row r="602" spans="1:11" x14ac:dyDescent="0.2">
      <c r="A602" s="2"/>
      <c r="B602" s="2"/>
      <c r="C602" s="2"/>
      <c r="D602" s="2"/>
      <c r="E602" s="4"/>
      <c r="F602" s="4"/>
      <c r="J602" s="6"/>
      <c r="K602" s="2"/>
    </row>
    <row r="603" spans="1:11" x14ac:dyDescent="0.2">
      <c r="A603" s="2"/>
      <c r="B603" s="2"/>
      <c r="C603" s="2"/>
      <c r="D603" s="2"/>
      <c r="E603" s="4"/>
      <c r="F603" s="4"/>
      <c r="J603" s="6"/>
      <c r="K603" s="2"/>
    </row>
    <row r="604" spans="1:11" x14ac:dyDescent="0.2">
      <c r="A604" s="2"/>
      <c r="B604" s="2"/>
      <c r="C604" s="2"/>
      <c r="D604" s="2"/>
      <c r="E604" s="4"/>
      <c r="F604" s="4"/>
      <c r="J604" s="6"/>
      <c r="K604" s="2"/>
    </row>
    <row r="605" spans="1:11" x14ac:dyDescent="0.2">
      <c r="A605" s="2"/>
      <c r="B605" s="2"/>
      <c r="C605" s="2"/>
      <c r="D605" s="2"/>
      <c r="E605" s="4"/>
      <c r="F605" s="4"/>
      <c r="J605" s="6"/>
      <c r="K605" s="2"/>
    </row>
    <row r="606" spans="1:11" x14ac:dyDescent="0.2">
      <c r="A606" s="2"/>
      <c r="B606" s="2"/>
      <c r="C606" s="2"/>
      <c r="D606" s="2"/>
      <c r="E606" s="4"/>
      <c r="F606" s="4"/>
      <c r="J606" s="6"/>
      <c r="K606" s="2"/>
    </row>
    <row r="607" spans="1:11" x14ac:dyDescent="0.2">
      <c r="A607" s="2"/>
      <c r="B607" s="2"/>
      <c r="C607" s="2"/>
      <c r="D607" s="2"/>
      <c r="E607" s="4"/>
      <c r="F607" s="4"/>
      <c r="J607" s="6"/>
      <c r="K607" s="2"/>
    </row>
    <row r="608" spans="1:11" x14ac:dyDescent="0.2">
      <c r="A608" s="2"/>
      <c r="B608" s="2"/>
      <c r="C608" s="2"/>
      <c r="D608" s="2"/>
      <c r="E608" s="4"/>
      <c r="F608" s="4"/>
      <c r="J608" s="6"/>
      <c r="K608" s="2"/>
    </row>
    <row r="609" spans="1:11" x14ac:dyDescent="0.2">
      <c r="A609" s="2"/>
      <c r="B609" s="2"/>
      <c r="C609" s="2"/>
      <c r="D609" s="2"/>
      <c r="E609" s="4"/>
      <c r="F609" s="4"/>
      <c r="J609" s="6"/>
      <c r="K609" s="2"/>
    </row>
    <row r="610" spans="1:11" x14ac:dyDescent="0.2">
      <c r="A610" s="2"/>
      <c r="B610" s="2"/>
      <c r="C610" s="2"/>
      <c r="D610" s="2"/>
      <c r="E610" s="4"/>
      <c r="F610" s="4"/>
      <c r="J610" s="6"/>
      <c r="K610" s="2"/>
    </row>
    <row r="611" spans="1:11" x14ac:dyDescent="0.2">
      <c r="A611" s="2"/>
      <c r="B611" s="2"/>
      <c r="C611" s="2"/>
      <c r="D611" s="2"/>
      <c r="E611" s="4"/>
      <c r="F611" s="4"/>
      <c r="J611" s="6"/>
      <c r="K611" s="2"/>
    </row>
    <row r="612" spans="1:11" x14ac:dyDescent="0.2">
      <c r="A612" s="2"/>
      <c r="B612" s="2"/>
      <c r="C612" s="2"/>
      <c r="D612" s="2"/>
      <c r="E612" s="4"/>
      <c r="F612" s="4"/>
      <c r="J612" s="6"/>
      <c r="K612" s="2"/>
    </row>
    <row r="613" spans="1:11" x14ac:dyDescent="0.2">
      <c r="A613" s="2"/>
      <c r="B613" s="2"/>
      <c r="C613" s="2"/>
      <c r="D613" s="2"/>
      <c r="E613" s="4"/>
      <c r="F613" s="4"/>
      <c r="J613" s="6"/>
      <c r="K613" s="2"/>
    </row>
    <row r="614" spans="1:11" x14ac:dyDescent="0.2">
      <c r="A614" s="2"/>
      <c r="B614" s="2"/>
      <c r="C614" s="2"/>
      <c r="D614" s="2"/>
      <c r="E614" s="4"/>
      <c r="F614" s="4"/>
      <c r="J614" s="6"/>
      <c r="K614" s="2"/>
    </row>
    <row r="615" spans="1:11" x14ac:dyDescent="0.2">
      <c r="A615" s="2"/>
      <c r="B615" s="2"/>
      <c r="C615" s="2"/>
      <c r="D615" s="2"/>
      <c r="E615" s="4"/>
      <c r="F615" s="4"/>
      <c r="J615" s="6"/>
      <c r="K615" s="2"/>
    </row>
    <row r="616" spans="1:11" x14ac:dyDescent="0.2">
      <c r="A616" s="2"/>
      <c r="B616" s="2"/>
      <c r="C616" s="2"/>
      <c r="D616" s="2"/>
      <c r="E616" s="4"/>
      <c r="F616" s="4"/>
      <c r="J616" s="6"/>
      <c r="K616" s="2"/>
    </row>
    <row r="617" spans="1:11" x14ac:dyDescent="0.2">
      <c r="A617" s="2"/>
      <c r="B617" s="2"/>
      <c r="C617" s="2"/>
      <c r="D617" s="2"/>
      <c r="E617" s="4"/>
      <c r="F617" s="4"/>
      <c r="J617" s="6"/>
      <c r="K617" s="2"/>
    </row>
    <row r="618" spans="1:11" x14ac:dyDescent="0.2">
      <c r="A618" s="2"/>
      <c r="B618" s="2"/>
      <c r="C618" s="2"/>
      <c r="D618" s="2"/>
      <c r="E618" s="4"/>
      <c r="F618" s="4"/>
      <c r="J618" s="6"/>
      <c r="K618" s="2"/>
    </row>
    <row r="619" spans="1:11" x14ac:dyDescent="0.2">
      <c r="A619" s="2"/>
      <c r="B619" s="2"/>
      <c r="C619" s="2"/>
      <c r="D619" s="2"/>
      <c r="E619" s="4"/>
      <c r="F619" s="4"/>
      <c r="J619" s="6"/>
      <c r="K619" s="2"/>
    </row>
    <row r="620" spans="1:11" x14ac:dyDescent="0.2">
      <c r="A620" s="2"/>
      <c r="B620" s="2"/>
      <c r="C620" s="2"/>
      <c r="D620" s="2"/>
      <c r="E620" s="4"/>
      <c r="F620" s="4"/>
      <c r="J620" s="6"/>
      <c r="K620" s="2"/>
    </row>
    <row r="621" spans="1:11" x14ac:dyDescent="0.2">
      <c r="A621" s="2"/>
      <c r="B621" s="2"/>
      <c r="C621" s="2"/>
      <c r="D621" s="2"/>
      <c r="E621" s="4"/>
      <c r="F621" s="4"/>
      <c r="J621" s="6"/>
      <c r="K621" s="2"/>
    </row>
    <row r="622" spans="1:11" x14ac:dyDescent="0.2">
      <c r="A622" s="2"/>
      <c r="B622" s="2"/>
      <c r="C622" s="2"/>
      <c r="D622" s="2"/>
      <c r="E622" s="4"/>
      <c r="F622" s="4"/>
      <c r="J622" s="6"/>
      <c r="K622" s="2"/>
    </row>
    <row r="623" spans="1:11" x14ac:dyDescent="0.2">
      <c r="A623" s="2"/>
      <c r="B623" s="2"/>
      <c r="C623" s="2"/>
      <c r="D623" s="2"/>
      <c r="E623" s="4"/>
      <c r="F623" s="4"/>
      <c r="J623" s="6"/>
      <c r="K623" s="2"/>
    </row>
    <row r="624" spans="1:11" x14ac:dyDescent="0.2">
      <c r="A624" s="2"/>
      <c r="B624" s="2"/>
      <c r="C624" s="2"/>
      <c r="D624" s="2"/>
      <c r="E624" s="4"/>
      <c r="F624" s="4"/>
      <c r="J624" s="6"/>
      <c r="K624" s="2"/>
    </row>
    <row r="625" spans="1:11" x14ac:dyDescent="0.2">
      <c r="A625" s="2"/>
      <c r="B625" s="2"/>
      <c r="C625" s="2"/>
      <c r="D625" s="2"/>
      <c r="E625" s="4"/>
      <c r="F625" s="4"/>
      <c r="J625" s="6"/>
      <c r="K625" s="2"/>
    </row>
    <row r="626" spans="1:11" x14ac:dyDescent="0.2">
      <c r="A626" s="2"/>
      <c r="B626" s="2"/>
      <c r="C626" s="2"/>
      <c r="D626" s="2"/>
      <c r="E626" s="4"/>
      <c r="F626" s="4"/>
      <c r="J626" s="6"/>
      <c r="K626" s="2"/>
    </row>
    <row r="627" spans="1:11" x14ac:dyDescent="0.2">
      <c r="A627" s="2"/>
      <c r="B627" s="2"/>
      <c r="C627" s="2"/>
      <c r="D627" s="2"/>
      <c r="E627" s="4"/>
      <c r="F627" s="4"/>
      <c r="J627" s="6"/>
      <c r="K627" s="2"/>
    </row>
    <row r="628" spans="1:11" x14ac:dyDescent="0.2">
      <c r="A628" s="2"/>
      <c r="B628" s="2"/>
      <c r="C628" s="2"/>
      <c r="D628" s="2"/>
      <c r="E628" s="4"/>
      <c r="F628" s="4"/>
      <c r="J628" s="6"/>
      <c r="K628" s="2"/>
    </row>
    <row r="629" spans="1:11" x14ac:dyDescent="0.2">
      <c r="A629" s="2"/>
      <c r="B629" s="2"/>
      <c r="C629" s="2"/>
      <c r="D629" s="2"/>
      <c r="E629" s="4"/>
      <c r="F629" s="4"/>
      <c r="J629" s="6"/>
      <c r="K629" s="2"/>
    </row>
    <row r="630" spans="1:11" x14ac:dyDescent="0.2">
      <c r="A630" s="2"/>
      <c r="B630" s="2"/>
      <c r="C630" s="2"/>
      <c r="D630" s="2"/>
      <c r="E630" s="4"/>
      <c r="F630" s="4"/>
      <c r="J630" s="6"/>
      <c r="K630" s="2"/>
    </row>
    <row r="631" spans="1:11" x14ac:dyDescent="0.2">
      <c r="A631" s="2"/>
      <c r="B631" s="2"/>
      <c r="C631" s="2"/>
      <c r="D631" s="2"/>
      <c r="E631" s="4"/>
      <c r="F631" s="4"/>
      <c r="J631" s="6"/>
      <c r="K631" s="2"/>
    </row>
    <row r="632" spans="1:11" x14ac:dyDescent="0.2">
      <c r="A632" s="2"/>
      <c r="B632" s="2"/>
      <c r="C632" s="2"/>
      <c r="D632" s="2"/>
      <c r="E632" s="4"/>
      <c r="F632" s="4"/>
      <c r="J632" s="6"/>
      <c r="K632" s="2"/>
    </row>
    <row r="633" spans="1:11" x14ac:dyDescent="0.2">
      <c r="A633" s="2"/>
      <c r="B633" s="2"/>
      <c r="C633" s="2"/>
      <c r="D633" s="2"/>
      <c r="E633" s="4"/>
      <c r="F633" s="4"/>
      <c r="J633" s="6"/>
      <c r="K633" s="2"/>
    </row>
    <row r="634" spans="1:11" x14ac:dyDescent="0.2">
      <c r="A634" s="2"/>
      <c r="B634" s="2"/>
      <c r="C634" s="2"/>
      <c r="D634" s="2"/>
      <c r="E634" s="4"/>
      <c r="F634" s="4"/>
      <c r="J634" s="6"/>
      <c r="K634" s="2"/>
    </row>
    <row r="635" spans="1:11" x14ac:dyDescent="0.2">
      <c r="A635" s="2"/>
      <c r="B635" s="2"/>
      <c r="C635" s="2"/>
      <c r="D635" s="2"/>
      <c r="E635" s="4"/>
      <c r="F635" s="4"/>
      <c r="J635" s="6"/>
      <c r="K635" s="2"/>
    </row>
    <row r="636" spans="1:11" x14ac:dyDescent="0.2">
      <c r="A636" s="2"/>
      <c r="B636" s="2"/>
      <c r="C636" s="2"/>
      <c r="D636" s="2"/>
      <c r="E636" s="4"/>
      <c r="F636" s="4"/>
      <c r="J636" s="6"/>
      <c r="K636" s="2"/>
    </row>
    <row r="637" spans="1:11" x14ac:dyDescent="0.2">
      <c r="A637" s="2"/>
      <c r="B637" s="2"/>
      <c r="C637" s="2"/>
      <c r="D637" s="2"/>
      <c r="E637" s="4"/>
      <c r="F637" s="4"/>
      <c r="J637" s="6"/>
      <c r="K637" s="2"/>
    </row>
    <row r="638" spans="1:11" x14ac:dyDescent="0.2">
      <c r="A638" s="2"/>
      <c r="B638" s="2"/>
      <c r="C638" s="2"/>
      <c r="D638" s="2"/>
      <c r="E638" s="4"/>
      <c r="F638" s="4"/>
      <c r="J638" s="6"/>
      <c r="K638" s="2"/>
    </row>
    <row r="639" spans="1:11" x14ac:dyDescent="0.2">
      <c r="A639" s="2"/>
      <c r="B639" s="2"/>
      <c r="C639" s="2"/>
      <c r="D639" s="2"/>
      <c r="E639" s="4"/>
      <c r="F639" s="4"/>
      <c r="J639" s="6"/>
      <c r="K639" s="2"/>
    </row>
    <row r="640" spans="1:11" x14ac:dyDescent="0.2">
      <c r="A640" s="2"/>
      <c r="B640" s="2"/>
      <c r="C640" s="2"/>
      <c r="D640" s="2"/>
      <c r="E640" s="4"/>
      <c r="F640" s="4"/>
      <c r="J640" s="6"/>
      <c r="K640" s="2"/>
    </row>
    <row r="641" spans="1:11" x14ac:dyDescent="0.2">
      <c r="A641" s="2"/>
      <c r="B641" s="2"/>
      <c r="C641" s="2"/>
      <c r="D641" s="2"/>
      <c r="E641" s="4"/>
      <c r="F641" s="4"/>
      <c r="J641" s="6"/>
      <c r="K641" s="2"/>
    </row>
    <row r="642" spans="1:11" x14ac:dyDescent="0.2">
      <c r="A642" s="2"/>
      <c r="B642" s="2"/>
      <c r="C642" s="2"/>
      <c r="D642" s="2"/>
      <c r="E642" s="4"/>
      <c r="F642" s="4"/>
      <c r="J642" s="6"/>
      <c r="K642" s="2"/>
    </row>
    <row r="643" spans="1:11" x14ac:dyDescent="0.2">
      <c r="A643" s="2"/>
      <c r="B643" s="2"/>
      <c r="C643" s="2"/>
      <c r="D643" s="2"/>
      <c r="E643" s="4"/>
      <c r="F643" s="4"/>
      <c r="J643" s="6"/>
      <c r="K643" s="2"/>
    </row>
    <row r="644" spans="1:11" x14ac:dyDescent="0.2">
      <c r="A644" s="2"/>
      <c r="B644" s="2"/>
      <c r="C644" s="2"/>
      <c r="D644" s="2"/>
      <c r="E644" s="4"/>
      <c r="F644" s="4"/>
      <c r="J644" s="6"/>
      <c r="K644" s="2"/>
    </row>
    <row r="645" spans="1:11" x14ac:dyDescent="0.2">
      <c r="A645" s="2"/>
      <c r="B645" s="2"/>
      <c r="C645" s="2"/>
      <c r="D645" s="2"/>
      <c r="E645" s="4"/>
      <c r="F645" s="4"/>
      <c r="J645" s="6"/>
      <c r="K645" s="2"/>
    </row>
    <row r="646" spans="1:11" x14ac:dyDescent="0.2">
      <c r="A646" s="2"/>
      <c r="B646" s="2"/>
      <c r="C646" s="2"/>
      <c r="D646" s="2"/>
      <c r="E646" s="4"/>
      <c r="F646" s="4"/>
      <c r="J646" s="6"/>
      <c r="K646" s="2"/>
    </row>
    <row r="647" spans="1:11" x14ac:dyDescent="0.2">
      <c r="A647" s="2"/>
      <c r="B647" s="2"/>
      <c r="C647" s="2"/>
      <c r="D647" s="2"/>
      <c r="E647" s="4"/>
      <c r="F647" s="4"/>
      <c r="J647" s="6"/>
      <c r="K647" s="2"/>
    </row>
    <row r="648" spans="1:11" x14ac:dyDescent="0.2">
      <c r="A648" s="2"/>
      <c r="B648" s="2"/>
      <c r="C648" s="2"/>
      <c r="D648" s="2"/>
      <c r="E648" s="4"/>
      <c r="F648" s="4"/>
      <c r="J648" s="6"/>
      <c r="K648" s="2"/>
    </row>
    <row r="649" spans="1:11" x14ac:dyDescent="0.2">
      <c r="A649" s="2"/>
      <c r="B649" s="2"/>
      <c r="C649" s="2"/>
      <c r="D649" s="2"/>
      <c r="E649" s="4"/>
      <c r="F649" s="4"/>
      <c r="J649" s="6"/>
      <c r="K649" s="2"/>
    </row>
    <row r="650" spans="1:11" x14ac:dyDescent="0.2">
      <c r="A650" s="2"/>
      <c r="B650" s="2"/>
      <c r="C650" s="2"/>
      <c r="D650" s="2"/>
      <c r="E650" s="4"/>
      <c r="F650" s="4"/>
      <c r="J650" s="6"/>
      <c r="K650" s="2"/>
    </row>
    <row r="651" spans="1:11" x14ac:dyDescent="0.2">
      <c r="A651" s="2"/>
      <c r="B651" s="2"/>
      <c r="C651" s="2"/>
      <c r="D651" s="2"/>
      <c r="E651" s="4"/>
      <c r="F651" s="4"/>
      <c r="J651" s="6"/>
      <c r="K651" s="2"/>
    </row>
    <row r="652" spans="1:11" x14ac:dyDescent="0.2">
      <c r="A652" s="2"/>
      <c r="B652" s="2"/>
      <c r="C652" s="2"/>
      <c r="D652" s="2"/>
      <c r="E652" s="4"/>
      <c r="F652" s="4"/>
      <c r="J652" s="6"/>
      <c r="K652" s="2"/>
    </row>
    <row r="653" spans="1:11" x14ac:dyDescent="0.2">
      <c r="A653" s="2"/>
      <c r="B653" s="2"/>
      <c r="C653" s="2"/>
      <c r="D653" s="2"/>
      <c r="E653" s="4"/>
      <c r="F653" s="4"/>
      <c r="J653" s="6"/>
      <c r="K653" s="2"/>
    </row>
    <row r="654" spans="1:11" x14ac:dyDescent="0.2">
      <c r="A654" s="2"/>
      <c r="B654" s="2"/>
      <c r="C654" s="2"/>
      <c r="D654" s="2"/>
      <c r="E654" s="4"/>
      <c r="F654" s="4"/>
      <c r="J654" s="6"/>
      <c r="K654" s="2"/>
    </row>
    <row r="655" spans="1:11" x14ac:dyDescent="0.2">
      <c r="A655" s="2"/>
      <c r="B655" s="2"/>
      <c r="C655" s="2"/>
      <c r="D655" s="2"/>
      <c r="E655" s="4"/>
      <c r="F655" s="4"/>
      <c r="J655" s="6"/>
      <c r="K655" s="2"/>
    </row>
    <row r="656" spans="1:11" x14ac:dyDescent="0.2">
      <c r="A656" s="2"/>
      <c r="B656" s="2"/>
      <c r="C656" s="2"/>
      <c r="D656" s="2"/>
      <c r="E656" s="4"/>
      <c r="F656" s="4"/>
      <c r="J656" s="6"/>
      <c r="K656" s="2"/>
    </row>
    <row r="657" spans="1:11" x14ac:dyDescent="0.2">
      <c r="A657" s="2"/>
      <c r="B657" s="2"/>
      <c r="C657" s="2"/>
      <c r="D657" s="2"/>
      <c r="E657" s="4"/>
      <c r="F657" s="4"/>
      <c r="J657" s="6"/>
      <c r="K657" s="2"/>
    </row>
    <row r="658" spans="1:11" x14ac:dyDescent="0.2">
      <c r="A658" s="2"/>
      <c r="B658" s="2"/>
      <c r="C658" s="2"/>
      <c r="D658" s="2"/>
      <c r="E658" s="4"/>
      <c r="F658" s="4"/>
      <c r="J658" s="6"/>
      <c r="K658" s="2"/>
    </row>
    <row r="659" spans="1:11" x14ac:dyDescent="0.2">
      <c r="A659" s="2"/>
      <c r="B659" s="2"/>
      <c r="C659" s="2"/>
      <c r="D659" s="2"/>
      <c r="E659" s="4"/>
      <c r="F659" s="4"/>
      <c r="J659" s="6"/>
      <c r="K659" s="2"/>
    </row>
    <row r="660" spans="1:11" x14ac:dyDescent="0.2">
      <c r="A660" s="2"/>
      <c r="B660" s="2"/>
      <c r="C660" s="2"/>
      <c r="D660" s="2"/>
      <c r="E660" s="4"/>
      <c r="F660" s="4"/>
      <c r="J660" s="6"/>
      <c r="K660" s="2"/>
    </row>
    <row r="661" spans="1:11" x14ac:dyDescent="0.2">
      <c r="A661" s="2"/>
      <c r="B661" s="2"/>
      <c r="C661" s="2"/>
      <c r="D661" s="2"/>
      <c r="E661" s="4"/>
      <c r="F661" s="4"/>
      <c r="J661" s="6"/>
      <c r="K661" s="2"/>
    </row>
    <row r="662" spans="1:11" x14ac:dyDescent="0.2">
      <c r="A662" s="2"/>
      <c r="B662" s="2"/>
      <c r="C662" s="2"/>
      <c r="D662" s="2"/>
      <c r="E662" s="4"/>
      <c r="F662" s="4"/>
      <c r="J662" s="6"/>
      <c r="K662" s="2"/>
    </row>
    <row r="663" spans="1:11" x14ac:dyDescent="0.2">
      <c r="A663" s="2"/>
      <c r="B663" s="2"/>
      <c r="C663" s="2"/>
      <c r="D663" s="2"/>
      <c r="E663" s="4"/>
      <c r="F663" s="4"/>
      <c r="J663" s="6"/>
      <c r="K663" s="2"/>
    </row>
    <row r="664" spans="1:11" x14ac:dyDescent="0.2">
      <c r="A664" s="2"/>
      <c r="B664" s="2"/>
      <c r="C664" s="2"/>
      <c r="D664" s="2"/>
      <c r="E664" s="4"/>
      <c r="F664" s="4"/>
      <c r="J664" s="6"/>
      <c r="K664" s="2"/>
    </row>
    <row r="665" spans="1:11" x14ac:dyDescent="0.2">
      <c r="A665" s="2"/>
      <c r="B665" s="2"/>
      <c r="C665" s="2"/>
      <c r="D665" s="2"/>
      <c r="E665" s="4"/>
      <c r="F665" s="4"/>
      <c r="J665" s="6"/>
      <c r="K665" s="2"/>
    </row>
    <row r="666" spans="1:11" x14ac:dyDescent="0.2">
      <c r="A666" s="2"/>
      <c r="B666" s="2"/>
      <c r="C666" s="2"/>
      <c r="D666" s="2"/>
      <c r="E666" s="4"/>
      <c r="F666" s="4"/>
      <c r="J666" s="6"/>
      <c r="K666" s="2"/>
    </row>
    <row r="667" spans="1:11" x14ac:dyDescent="0.2">
      <c r="A667" s="2"/>
      <c r="B667" s="2"/>
      <c r="C667" s="2"/>
      <c r="D667" s="2"/>
      <c r="E667" s="4"/>
      <c r="F667" s="4"/>
      <c r="J667" s="6"/>
      <c r="K667" s="2"/>
    </row>
    <row r="668" spans="1:11" x14ac:dyDescent="0.2">
      <c r="A668" s="2"/>
      <c r="B668" s="2"/>
      <c r="C668" s="2"/>
      <c r="D668" s="2"/>
      <c r="E668" s="4"/>
      <c r="F668" s="4"/>
      <c r="J668" s="6"/>
      <c r="K668" s="2"/>
    </row>
    <row r="669" spans="1:11" x14ac:dyDescent="0.2">
      <c r="A669" s="2"/>
      <c r="B669" s="2"/>
      <c r="C669" s="2"/>
      <c r="D669" s="2"/>
      <c r="E669" s="4"/>
      <c r="F669" s="4"/>
      <c r="J669" s="6"/>
      <c r="K669" s="2"/>
    </row>
    <row r="670" spans="1:11" x14ac:dyDescent="0.2">
      <c r="A670" s="2"/>
      <c r="B670" s="2"/>
      <c r="C670" s="2"/>
      <c r="D670" s="2"/>
      <c r="E670" s="4"/>
      <c r="F670" s="4"/>
      <c r="J670" s="6"/>
      <c r="K670" s="2"/>
    </row>
    <row r="671" spans="1:11" x14ac:dyDescent="0.2">
      <c r="A671" s="2"/>
      <c r="B671" s="2"/>
      <c r="C671" s="2"/>
      <c r="D671" s="2"/>
      <c r="E671" s="4"/>
      <c r="F671" s="4"/>
      <c r="J671" s="6"/>
      <c r="K671" s="2"/>
    </row>
    <row r="672" spans="1:11" x14ac:dyDescent="0.2">
      <c r="A672" s="2"/>
      <c r="B672" s="2"/>
      <c r="C672" s="2"/>
      <c r="D672" s="2"/>
      <c r="E672" s="4"/>
      <c r="F672" s="4"/>
      <c r="J672" s="6"/>
      <c r="K672" s="2"/>
    </row>
    <row r="673" spans="1:11" x14ac:dyDescent="0.2">
      <c r="A673" s="2"/>
      <c r="B673" s="2"/>
      <c r="C673" s="2"/>
      <c r="D673" s="2"/>
      <c r="E673" s="4"/>
      <c r="F673" s="4"/>
      <c r="J673" s="6"/>
      <c r="K673" s="2"/>
    </row>
    <row r="674" spans="1:11" x14ac:dyDescent="0.2">
      <c r="A674" s="2"/>
      <c r="B674" s="2"/>
      <c r="C674" s="2"/>
      <c r="D674" s="2"/>
      <c r="E674" s="4"/>
      <c r="F674" s="4"/>
      <c r="J674" s="6"/>
      <c r="K674" s="2"/>
    </row>
    <row r="675" spans="1:11" x14ac:dyDescent="0.2">
      <c r="A675" s="2"/>
      <c r="B675" s="2"/>
      <c r="C675" s="2"/>
      <c r="D675" s="2"/>
      <c r="E675" s="4"/>
      <c r="F675" s="4"/>
      <c r="J675" s="6"/>
      <c r="K675" s="2"/>
    </row>
    <row r="676" spans="1:11" x14ac:dyDescent="0.2">
      <c r="A676" s="2"/>
      <c r="B676" s="2"/>
      <c r="C676" s="2"/>
      <c r="D676" s="2"/>
      <c r="E676" s="4"/>
      <c r="F676" s="4"/>
      <c r="J676" s="6"/>
      <c r="K676" s="2"/>
    </row>
    <row r="677" spans="1:11" x14ac:dyDescent="0.2">
      <c r="A677" s="2"/>
      <c r="B677" s="2"/>
      <c r="C677" s="2"/>
      <c r="D677" s="2"/>
      <c r="E677" s="4"/>
      <c r="F677" s="4"/>
      <c r="J677" s="6"/>
      <c r="K677" s="2"/>
    </row>
    <row r="678" spans="1:11" x14ac:dyDescent="0.2">
      <c r="A678" s="2"/>
      <c r="B678" s="2"/>
      <c r="C678" s="2"/>
      <c r="D678" s="2"/>
      <c r="E678" s="4"/>
      <c r="F678" s="4"/>
      <c r="J678" s="6"/>
      <c r="K678" s="2"/>
    </row>
    <row r="679" spans="1:11" x14ac:dyDescent="0.2">
      <c r="A679" s="2"/>
      <c r="B679" s="2"/>
      <c r="C679" s="2"/>
      <c r="D679" s="2"/>
      <c r="E679" s="4"/>
      <c r="F679" s="4"/>
      <c r="J679" s="6"/>
      <c r="K679" s="2"/>
    </row>
    <row r="680" spans="1:11" x14ac:dyDescent="0.2">
      <c r="A680" s="2"/>
      <c r="B680" s="2"/>
      <c r="C680" s="2"/>
      <c r="D680" s="2"/>
      <c r="E680" s="4"/>
      <c r="F680" s="4"/>
      <c r="J680" s="6"/>
      <c r="K680" s="2"/>
    </row>
    <row r="681" spans="1:11" x14ac:dyDescent="0.2">
      <c r="A681" s="2"/>
      <c r="B681" s="2"/>
      <c r="C681" s="2"/>
      <c r="D681" s="2"/>
      <c r="E681" s="4"/>
      <c r="F681" s="4"/>
      <c r="J681" s="6"/>
      <c r="K681" s="2"/>
    </row>
    <row r="682" spans="1:11" x14ac:dyDescent="0.2">
      <c r="A682" s="2"/>
      <c r="B682" s="2"/>
      <c r="C682" s="2"/>
      <c r="D682" s="2"/>
      <c r="E682" s="4"/>
      <c r="F682" s="4"/>
      <c r="J682" s="6"/>
      <c r="K682" s="2"/>
    </row>
    <row r="683" spans="1:11" x14ac:dyDescent="0.2">
      <c r="A683" s="2"/>
      <c r="B683" s="2"/>
      <c r="C683" s="2"/>
      <c r="D683" s="2"/>
      <c r="E683" s="4"/>
      <c r="F683" s="4"/>
      <c r="J683" s="6"/>
      <c r="K683" s="2"/>
    </row>
    <row r="684" spans="1:11" x14ac:dyDescent="0.2">
      <c r="A684" s="2"/>
      <c r="B684" s="2"/>
      <c r="C684" s="2"/>
      <c r="D684" s="2"/>
      <c r="E684" s="4"/>
      <c r="F684" s="4"/>
      <c r="J684" s="6"/>
      <c r="K684" s="2"/>
    </row>
    <row r="685" spans="1:11" x14ac:dyDescent="0.2">
      <c r="A685" s="2"/>
      <c r="B685" s="2"/>
      <c r="C685" s="2"/>
      <c r="D685" s="2"/>
      <c r="E685" s="4"/>
      <c r="F685" s="4"/>
      <c r="J685" s="6"/>
      <c r="K685" s="2"/>
    </row>
    <row r="686" spans="1:11" x14ac:dyDescent="0.2">
      <c r="A686" s="2"/>
      <c r="B686" s="2"/>
      <c r="C686" s="2"/>
      <c r="D686" s="2"/>
      <c r="E686" s="4"/>
      <c r="F686" s="4"/>
      <c r="J686" s="6"/>
      <c r="K686" s="2"/>
    </row>
    <row r="687" spans="1:11" x14ac:dyDescent="0.2">
      <c r="A687" s="2"/>
      <c r="B687" s="2"/>
      <c r="C687" s="2"/>
      <c r="D687" s="2"/>
      <c r="E687" s="4"/>
      <c r="F687" s="4"/>
      <c r="J687" s="6"/>
      <c r="K687" s="2"/>
    </row>
    <row r="688" spans="1:11" x14ac:dyDescent="0.2">
      <c r="A688" s="2"/>
      <c r="B688" s="2"/>
      <c r="C688" s="2"/>
      <c r="D688" s="2"/>
      <c r="E688" s="4"/>
      <c r="F688" s="4"/>
      <c r="J688" s="6"/>
      <c r="K688" s="2"/>
    </row>
    <row r="689" spans="1:11" x14ac:dyDescent="0.2">
      <c r="A689" s="2"/>
      <c r="B689" s="2"/>
      <c r="C689" s="2"/>
      <c r="D689" s="2"/>
      <c r="E689" s="4"/>
      <c r="F689" s="4"/>
      <c r="J689" s="6"/>
      <c r="K689" s="2"/>
    </row>
    <row r="690" spans="1:11" x14ac:dyDescent="0.2">
      <c r="A690" s="2"/>
      <c r="B690" s="2"/>
      <c r="C690" s="2"/>
      <c r="D690" s="2"/>
      <c r="E690" s="4"/>
      <c r="F690" s="4"/>
      <c r="J690" s="6"/>
      <c r="K690" s="2"/>
    </row>
    <row r="691" spans="1:11" x14ac:dyDescent="0.2">
      <c r="A691" s="2"/>
      <c r="B691" s="2"/>
      <c r="C691" s="2"/>
      <c r="D691" s="2"/>
      <c r="E691" s="4"/>
      <c r="F691" s="4"/>
      <c r="J691" s="6"/>
      <c r="K691" s="2"/>
    </row>
    <row r="692" spans="1:11" x14ac:dyDescent="0.2">
      <c r="A692" s="2"/>
      <c r="B692" s="2"/>
      <c r="C692" s="2"/>
      <c r="D692" s="2"/>
      <c r="E692" s="4"/>
      <c r="F692" s="4"/>
      <c r="J692" s="6"/>
      <c r="K692" s="2"/>
    </row>
    <row r="693" spans="1:11" x14ac:dyDescent="0.2">
      <c r="A693" s="2"/>
      <c r="B693" s="2"/>
      <c r="C693" s="2"/>
      <c r="D693" s="2"/>
      <c r="E693" s="4"/>
      <c r="F693" s="4"/>
      <c r="J693" s="6"/>
      <c r="K693" s="2"/>
    </row>
    <row r="694" spans="1:11" x14ac:dyDescent="0.2">
      <c r="A694" s="2"/>
      <c r="B694" s="2"/>
      <c r="C694" s="2"/>
      <c r="D694" s="2"/>
      <c r="E694" s="4"/>
      <c r="F694" s="4"/>
      <c r="J694" s="6"/>
      <c r="K694" s="2"/>
    </row>
    <row r="695" spans="1:11" x14ac:dyDescent="0.2">
      <c r="A695" s="2"/>
      <c r="B695" s="2"/>
      <c r="C695" s="2"/>
      <c r="D695" s="2"/>
      <c r="E695" s="4"/>
      <c r="F695" s="4"/>
      <c r="J695" s="6"/>
      <c r="K695" s="2"/>
    </row>
    <row r="696" spans="1:11" x14ac:dyDescent="0.2">
      <c r="A696" s="2"/>
      <c r="B696" s="2"/>
      <c r="C696" s="2"/>
      <c r="D696" s="2"/>
      <c r="E696" s="4"/>
      <c r="F696" s="4"/>
      <c r="J696" s="6"/>
      <c r="K696" s="2"/>
    </row>
    <row r="697" spans="1:11" x14ac:dyDescent="0.2">
      <c r="A697" s="2"/>
      <c r="B697" s="2"/>
      <c r="C697" s="2"/>
      <c r="D697" s="2"/>
      <c r="E697" s="4"/>
      <c r="F697" s="4"/>
      <c r="J697" s="6"/>
      <c r="K697" s="2"/>
    </row>
    <row r="698" spans="1:11" x14ac:dyDescent="0.2">
      <c r="A698" s="2"/>
      <c r="B698" s="2"/>
      <c r="C698" s="2"/>
      <c r="D698" s="2"/>
      <c r="E698" s="4"/>
      <c r="F698" s="4"/>
      <c r="J698" s="6"/>
      <c r="K698" s="2"/>
    </row>
    <row r="699" spans="1:11" x14ac:dyDescent="0.2">
      <c r="A699" s="2"/>
      <c r="B699" s="2"/>
      <c r="C699" s="2"/>
      <c r="D699" s="2"/>
      <c r="E699" s="4"/>
      <c r="F699" s="4"/>
      <c r="J699" s="6"/>
      <c r="K699" s="2"/>
    </row>
    <row r="700" spans="1:11" x14ac:dyDescent="0.2">
      <c r="A700" s="2"/>
      <c r="B700" s="2"/>
      <c r="C700" s="2"/>
      <c r="D700" s="2"/>
      <c r="E700" s="4"/>
      <c r="F700" s="4"/>
      <c r="J700" s="6"/>
      <c r="K700" s="2"/>
    </row>
    <row r="701" spans="1:11" x14ac:dyDescent="0.2">
      <c r="A701" s="2"/>
      <c r="B701" s="2"/>
      <c r="C701" s="2"/>
      <c r="D701" s="2"/>
      <c r="E701" s="4"/>
      <c r="F701" s="4"/>
      <c r="J701" s="6"/>
      <c r="K701" s="2"/>
    </row>
    <row r="702" spans="1:11" x14ac:dyDescent="0.2">
      <c r="A702" s="2"/>
      <c r="B702" s="2"/>
      <c r="C702" s="2"/>
      <c r="D702" s="2"/>
      <c r="E702" s="4"/>
      <c r="F702" s="4"/>
      <c r="J702" s="6"/>
      <c r="K702" s="2"/>
    </row>
    <row r="703" spans="1:11" x14ac:dyDescent="0.2">
      <c r="A703" s="2"/>
      <c r="B703" s="2"/>
      <c r="C703" s="2"/>
      <c r="D703" s="2"/>
      <c r="E703" s="4"/>
      <c r="F703" s="4"/>
      <c r="J703" s="6"/>
      <c r="K703" s="2"/>
    </row>
    <row r="704" spans="1:11" x14ac:dyDescent="0.2">
      <c r="A704" s="2"/>
      <c r="B704" s="2"/>
      <c r="C704" s="2"/>
      <c r="D704" s="2"/>
      <c r="E704" s="4"/>
      <c r="F704" s="4"/>
      <c r="J704" s="6"/>
      <c r="K704" s="2"/>
    </row>
    <row r="705" spans="1:11" x14ac:dyDescent="0.2">
      <c r="A705" s="2"/>
      <c r="B705" s="2"/>
      <c r="C705" s="2"/>
      <c r="D705" s="2"/>
      <c r="E705" s="4"/>
      <c r="F705" s="4"/>
      <c r="J705" s="6"/>
      <c r="K705" s="2"/>
    </row>
    <row r="706" spans="1:11" x14ac:dyDescent="0.2">
      <c r="A706" s="2"/>
      <c r="B706" s="2"/>
      <c r="C706" s="2"/>
      <c r="D706" s="2"/>
      <c r="E706" s="4"/>
      <c r="F706" s="4"/>
      <c r="J706" s="6"/>
      <c r="K706" s="2"/>
    </row>
    <row r="707" spans="1:11" x14ac:dyDescent="0.2">
      <c r="A707" s="2"/>
      <c r="B707" s="2"/>
      <c r="C707" s="2"/>
      <c r="D707" s="2"/>
      <c r="E707" s="4"/>
      <c r="F707" s="4"/>
      <c r="J707" s="6"/>
      <c r="K707" s="2"/>
    </row>
    <row r="708" spans="1:11" x14ac:dyDescent="0.2">
      <c r="A708" s="2"/>
      <c r="B708" s="2"/>
      <c r="C708" s="2"/>
      <c r="D708" s="2"/>
      <c r="E708" s="4"/>
      <c r="F708" s="4"/>
      <c r="J708" s="6"/>
      <c r="K708" s="2"/>
    </row>
    <row r="709" spans="1:11" x14ac:dyDescent="0.2">
      <c r="A709" s="2"/>
      <c r="B709" s="2"/>
      <c r="C709" s="2"/>
      <c r="D709" s="2"/>
      <c r="E709" s="4"/>
      <c r="F709" s="4"/>
      <c r="J709" s="6"/>
      <c r="K709" s="2"/>
    </row>
    <row r="710" spans="1:11" x14ac:dyDescent="0.2">
      <c r="A710" s="2"/>
      <c r="B710" s="2"/>
      <c r="C710" s="2"/>
      <c r="D710" s="2"/>
      <c r="E710" s="4"/>
      <c r="F710" s="4"/>
      <c r="J710" s="6"/>
      <c r="K710" s="2"/>
    </row>
    <row r="711" spans="1:11" x14ac:dyDescent="0.2">
      <c r="A711" s="2"/>
      <c r="B711" s="2"/>
      <c r="C711" s="2"/>
      <c r="D711" s="2"/>
      <c r="E711" s="4"/>
      <c r="F711" s="4"/>
      <c r="J711" s="6"/>
      <c r="K711" s="2"/>
    </row>
    <row r="712" spans="1:11" x14ac:dyDescent="0.2">
      <c r="A712" s="2"/>
      <c r="B712" s="2"/>
      <c r="C712" s="2"/>
      <c r="D712" s="2"/>
      <c r="E712" s="4"/>
      <c r="F712" s="4"/>
      <c r="J712" s="6"/>
      <c r="K712" s="2"/>
    </row>
    <row r="713" spans="1:11" x14ac:dyDescent="0.2">
      <c r="A713" s="2"/>
      <c r="B713" s="2"/>
      <c r="C713" s="2"/>
      <c r="D713" s="2"/>
      <c r="E713" s="4"/>
      <c r="F713" s="4"/>
      <c r="J713" s="6"/>
      <c r="K713" s="2"/>
    </row>
    <row r="714" spans="1:11" x14ac:dyDescent="0.2">
      <c r="A714" s="2"/>
      <c r="B714" s="2"/>
      <c r="C714" s="2"/>
      <c r="D714" s="2"/>
      <c r="E714" s="4"/>
      <c r="F714" s="4"/>
      <c r="J714" s="6"/>
      <c r="K714" s="2"/>
    </row>
    <row r="715" spans="1:11" x14ac:dyDescent="0.2">
      <c r="A715" s="2"/>
      <c r="B715" s="2"/>
      <c r="C715" s="2"/>
      <c r="D715" s="2"/>
      <c r="E715" s="4"/>
      <c r="F715" s="4"/>
      <c r="J715" s="6"/>
      <c r="K715" s="2"/>
    </row>
    <row r="716" spans="1:11" x14ac:dyDescent="0.2">
      <c r="A716" s="2"/>
      <c r="B716" s="2"/>
      <c r="C716" s="2"/>
      <c r="D716" s="2"/>
      <c r="E716" s="4"/>
      <c r="F716" s="4"/>
      <c r="J716" s="6"/>
      <c r="K716" s="2"/>
    </row>
    <row r="717" spans="1:11" x14ac:dyDescent="0.2">
      <c r="A717" s="2"/>
      <c r="B717" s="2"/>
      <c r="C717" s="2"/>
      <c r="D717" s="2"/>
      <c r="E717" s="4"/>
      <c r="F717" s="4"/>
      <c r="J717" s="6"/>
      <c r="K717" s="2"/>
    </row>
    <row r="718" spans="1:11" x14ac:dyDescent="0.2">
      <c r="A718" s="2"/>
      <c r="B718" s="2"/>
      <c r="C718" s="2"/>
      <c r="D718" s="2"/>
      <c r="E718" s="4"/>
      <c r="F718" s="4"/>
      <c r="J718" s="6"/>
      <c r="K718" s="2"/>
    </row>
    <row r="719" spans="1:11" x14ac:dyDescent="0.2">
      <c r="A719" s="2"/>
      <c r="B719" s="2"/>
      <c r="C719" s="2"/>
      <c r="D719" s="2"/>
      <c r="E719" s="4"/>
      <c r="F719" s="4"/>
      <c r="J719" s="6"/>
      <c r="K719" s="2"/>
    </row>
    <row r="720" spans="1:11" x14ac:dyDescent="0.2">
      <c r="A720" s="2"/>
      <c r="B720" s="2"/>
      <c r="C720" s="2"/>
      <c r="D720" s="2"/>
      <c r="E720" s="4"/>
      <c r="F720" s="4"/>
      <c r="J720" s="6"/>
      <c r="K720" s="2"/>
    </row>
    <row r="721" spans="1:11" x14ac:dyDescent="0.2">
      <c r="A721" s="2"/>
      <c r="B721" s="2"/>
      <c r="C721" s="2"/>
      <c r="D721" s="2"/>
      <c r="E721" s="4"/>
      <c r="F721" s="4"/>
      <c r="J721" s="6"/>
      <c r="K721" s="2"/>
    </row>
    <row r="722" spans="1:11" x14ac:dyDescent="0.2">
      <c r="A722" s="2"/>
      <c r="B722" s="2"/>
      <c r="C722" s="2"/>
      <c r="D722" s="2"/>
      <c r="E722" s="4"/>
      <c r="F722" s="4"/>
      <c r="J722" s="6"/>
      <c r="K722" s="2"/>
    </row>
    <row r="723" spans="1:11" x14ac:dyDescent="0.2">
      <c r="A723" s="2"/>
      <c r="B723" s="2"/>
      <c r="C723" s="2"/>
      <c r="D723" s="2"/>
      <c r="E723" s="4"/>
      <c r="F723" s="4"/>
      <c r="J723" s="6"/>
      <c r="K723" s="2"/>
    </row>
    <row r="724" spans="1:11" x14ac:dyDescent="0.2">
      <c r="A724" s="2"/>
      <c r="B724" s="2"/>
      <c r="C724" s="2"/>
      <c r="D724" s="2"/>
      <c r="E724" s="4"/>
      <c r="F724" s="4"/>
      <c r="J724" s="6"/>
      <c r="K724" s="2"/>
    </row>
    <row r="725" spans="1:11" x14ac:dyDescent="0.2">
      <c r="A725" s="2"/>
      <c r="B725" s="2"/>
      <c r="C725" s="2"/>
      <c r="D725" s="2"/>
      <c r="E725" s="4"/>
      <c r="F725" s="4"/>
      <c r="J725" s="6"/>
      <c r="K725" s="2"/>
    </row>
    <row r="726" spans="1:11" x14ac:dyDescent="0.2">
      <c r="A726" s="2"/>
      <c r="B726" s="2"/>
      <c r="C726" s="2"/>
      <c r="D726" s="2"/>
      <c r="E726" s="4"/>
      <c r="F726" s="4"/>
      <c r="J726" s="6"/>
      <c r="K726" s="2"/>
    </row>
    <row r="727" spans="1:11" x14ac:dyDescent="0.2">
      <c r="A727" s="2"/>
      <c r="B727" s="2"/>
      <c r="C727" s="2"/>
      <c r="D727" s="2"/>
      <c r="E727" s="4"/>
      <c r="F727" s="4"/>
      <c r="J727" s="6"/>
      <c r="K727" s="2"/>
    </row>
    <row r="728" spans="1:11" x14ac:dyDescent="0.2">
      <c r="A728" s="2"/>
      <c r="B728" s="2"/>
      <c r="C728" s="2"/>
      <c r="D728" s="2"/>
      <c r="E728" s="4"/>
      <c r="F728" s="4"/>
      <c r="J728" s="6"/>
      <c r="K728" s="2"/>
    </row>
    <row r="729" spans="1:11" x14ac:dyDescent="0.2">
      <c r="A729" s="2"/>
      <c r="B729" s="2"/>
      <c r="C729" s="2"/>
      <c r="D729" s="2"/>
      <c r="E729" s="4"/>
      <c r="F729" s="4"/>
      <c r="J729" s="6"/>
      <c r="K729" s="2"/>
    </row>
    <row r="730" spans="1:11" x14ac:dyDescent="0.2">
      <c r="A730" s="2"/>
      <c r="B730" s="2"/>
      <c r="C730" s="2"/>
      <c r="D730" s="2"/>
      <c r="E730" s="4"/>
      <c r="F730" s="4"/>
      <c r="J730" s="6"/>
      <c r="K730" s="2"/>
    </row>
    <row r="731" spans="1:11" x14ac:dyDescent="0.2">
      <c r="A731" s="2"/>
      <c r="B731" s="2"/>
      <c r="C731" s="2"/>
      <c r="D731" s="2"/>
      <c r="E731" s="4"/>
      <c r="F731" s="4"/>
      <c r="J731" s="6"/>
      <c r="K731" s="2"/>
    </row>
    <row r="732" spans="1:11" x14ac:dyDescent="0.2">
      <c r="A732" s="2"/>
      <c r="B732" s="2"/>
      <c r="C732" s="2"/>
      <c r="D732" s="2"/>
      <c r="E732" s="4"/>
      <c r="F732" s="4"/>
      <c r="J732" s="6"/>
      <c r="K732" s="2"/>
    </row>
    <row r="733" spans="1:11" x14ac:dyDescent="0.2">
      <c r="A733" s="2"/>
      <c r="B733" s="2"/>
      <c r="C733" s="2"/>
      <c r="D733" s="2"/>
      <c r="E733" s="4"/>
      <c r="F733" s="4"/>
      <c r="J733" s="6"/>
      <c r="K733" s="2"/>
    </row>
    <row r="734" spans="1:11" x14ac:dyDescent="0.2">
      <c r="A734" s="2"/>
      <c r="B734" s="2"/>
      <c r="C734" s="2"/>
      <c r="D734" s="2"/>
      <c r="E734" s="4"/>
      <c r="F734" s="4"/>
      <c r="J734" s="6"/>
      <c r="K734" s="2"/>
    </row>
    <row r="735" spans="1:11" x14ac:dyDescent="0.2">
      <c r="A735" s="2"/>
      <c r="B735" s="2"/>
      <c r="C735" s="2"/>
      <c r="D735" s="2"/>
      <c r="E735" s="4"/>
      <c r="F735" s="4"/>
      <c r="J735" s="6"/>
      <c r="K735" s="2"/>
    </row>
    <row r="736" spans="1:11" x14ac:dyDescent="0.2">
      <c r="A736" s="2"/>
      <c r="B736" s="2"/>
      <c r="C736" s="2"/>
      <c r="D736" s="2"/>
      <c r="E736" s="4"/>
      <c r="F736" s="4"/>
      <c r="J736" s="6"/>
      <c r="K736" s="2"/>
    </row>
    <row r="737" spans="1:11" x14ac:dyDescent="0.2">
      <c r="A737" s="2"/>
      <c r="B737" s="2"/>
      <c r="C737" s="2"/>
      <c r="D737" s="2"/>
      <c r="E737" s="4"/>
      <c r="F737" s="4"/>
      <c r="J737" s="6"/>
      <c r="K737" s="2"/>
    </row>
    <row r="738" spans="1:11" x14ac:dyDescent="0.2">
      <c r="A738" s="2"/>
      <c r="B738" s="2"/>
      <c r="C738" s="2"/>
      <c r="D738" s="2"/>
      <c r="E738" s="4"/>
      <c r="F738" s="4"/>
      <c r="J738" s="6"/>
      <c r="K738" s="2"/>
    </row>
    <row r="739" spans="1:11" x14ac:dyDescent="0.2">
      <c r="A739" s="2"/>
      <c r="B739" s="2"/>
      <c r="C739" s="2"/>
      <c r="D739" s="2"/>
      <c r="E739" s="4"/>
      <c r="F739" s="4"/>
      <c r="J739" s="6"/>
      <c r="K739" s="2"/>
    </row>
    <row r="740" spans="1:11" x14ac:dyDescent="0.2">
      <c r="A740" s="2"/>
      <c r="B740" s="2"/>
      <c r="C740" s="2"/>
      <c r="D740" s="2"/>
      <c r="E740" s="4"/>
      <c r="F740" s="4"/>
      <c r="J740" s="6"/>
      <c r="K740" s="2"/>
    </row>
    <row r="741" spans="1:11" x14ac:dyDescent="0.2">
      <c r="A741" s="2"/>
      <c r="B741" s="2"/>
      <c r="C741" s="2"/>
      <c r="D741" s="2"/>
      <c r="E741" s="4"/>
      <c r="F741" s="4"/>
      <c r="J741" s="6"/>
      <c r="K741" s="2"/>
    </row>
    <row r="742" spans="1:11" x14ac:dyDescent="0.2">
      <c r="A742" s="2"/>
      <c r="B742" s="2"/>
      <c r="C742" s="2"/>
      <c r="D742" s="2"/>
      <c r="E742" s="4"/>
      <c r="F742" s="4"/>
      <c r="J742" s="6"/>
      <c r="K742" s="2"/>
    </row>
    <row r="743" spans="1:11" x14ac:dyDescent="0.2">
      <c r="A743" s="2"/>
      <c r="B743" s="2"/>
      <c r="C743" s="2"/>
      <c r="D743" s="2"/>
      <c r="E743" s="4"/>
      <c r="F743" s="4"/>
      <c r="J743" s="6"/>
      <c r="K743" s="2"/>
    </row>
    <row r="744" spans="1:11" x14ac:dyDescent="0.2">
      <c r="A744" s="2"/>
      <c r="B744" s="2"/>
      <c r="C744" s="2"/>
      <c r="D744" s="2"/>
      <c r="E744" s="4"/>
      <c r="F744" s="4"/>
      <c r="J744" s="6"/>
      <c r="K744" s="2"/>
    </row>
    <row r="745" spans="1:11" x14ac:dyDescent="0.2">
      <c r="A745" s="2"/>
      <c r="B745" s="2"/>
      <c r="C745" s="2"/>
      <c r="D745" s="2"/>
      <c r="E745" s="4"/>
      <c r="F745" s="4"/>
      <c r="J745" s="6"/>
      <c r="K745" s="2"/>
    </row>
    <row r="746" spans="1:11" x14ac:dyDescent="0.2">
      <c r="A746" s="2"/>
      <c r="B746" s="2"/>
      <c r="C746" s="2"/>
      <c r="D746" s="2"/>
      <c r="E746" s="4"/>
      <c r="F746" s="4"/>
      <c r="J746" s="6"/>
      <c r="K746" s="2"/>
    </row>
    <row r="747" spans="1:11" x14ac:dyDescent="0.2">
      <c r="A747" s="2"/>
      <c r="B747" s="2"/>
      <c r="C747" s="2"/>
      <c r="D747" s="2"/>
      <c r="E747" s="4"/>
      <c r="F747" s="4"/>
      <c r="J747" s="6"/>
      <c r="K747" s="2"/>
    </row>
    <row r="748" spans="1:11" x14ac:dyDescent="0.2">
      <c r="A748" s="2"/>
      <c r="B748" s="2"/>
      <c r="C748" s="2"/>
      <c r="D748" s="2"/>
      <c r="E748" s="4"/>
      <c r="F748" s="4"/>
      <c r="J748" s="6"/>
      <c r="K748" s="2"/>
    </row>
    <row r="749" spans="1:11" x14ac:dyDescent="0.2">
      <c r="A749" s="2"/>
      <c r="B749" s="2"/>
      <c r="C749" s="2"/>
      <c r="D749" s="2"/>
      <c r="E749" s="4"/>
      <c r="F749" s="4"/>
      <c r="J749" s="6"/>
      <c r="K749" s="2"/>
    </row>
    <row r="750" spans="1:11" x14ac:dyDescent="0.2">
      <c r="A750" s="2"/>
      <c r="B750" s="2"/>
      <c r="C750" s="2"/>
      <c r="D750" s="2"/>
      <c r="E750" s="4"/>
      <c r="F750" s="4"/>
      <c r="J750" s="6"/>
      <c r="K750" s="2"/>
    </row>
    <row r="751" spans="1:11" x14ac:dyDescent="0.2">
      <c r="A751" s="2"/>
      <c r="B751" s="2"/>
      <c r="C751" s="2"/>
      <c r="D751" s="2"/>
      <c r="E751" s="4"/>
      <c r="F751" s="4"/>
      <c r="J751" s="6"/>
      <c r="K751" s="2"/>
    </row>
    <row r="752" spans="1:11" x14ac:dyDescent="0.2">
      <c r="A752" s="2"/>
      <c r="B752" s="2"/>
      <c r="C752" s="2"/>
      <c r="D752" s="2"/>
      <c r="E752" s="4"/>
      <c r="F752" s="4"/>
      <c r="J752" s="6"/>
      <c r="K752" s="2"/>
    </row>
    <row r="753" spans="1:11" x14ac:dyDescent="0.2">
      <c r="A753" s="2"/>
      <c r="B753" s="2"/>
      <c r="C753" s="2"/>
      <c r="D753" s="2"/>
      <c r="E753" s="4"/>
      <c r="F753" s="4"/>
      <c r="J753" s="6"/>
      <c r="K753" s="2"/>
    </row>
    <row r="754" spans="1:11" x14ac:dyDescent="0.2">
      <c r="A754" s="2"/>
      <c r="B754" s="2"/>
      <c r="C754" s="2"/>
      <c r="D754" s="2"/>
      <c r="E754" s="4"/>
      <c r="F754" s="4"/>
      <c r="J754" s="6"/>
      <c r="K754" s="2"/>
    </row>
    <row r="755" spans="1:11" x14ac:dyDescent="0.2">
      <c r="A755" s="2"/>
      <c r="B755" s="2"/>
      <c r="C755" s="2"/>
      <c r="D755" s="2"/>
      <c r="E755" s="4"/>
      <c r="F755" s="4"/>
      <c r="J755" s="6"/>
      <c r="K755" s="2"/>
    </row>
    <row r="756" spans="1:11" x14ac:dyDescent="0.2">
      <c r="A756" s="2"/>
      <c r="B756" s="2"/>
      <c r="C756" s="2"/>
      <c r="D756" s="2"/>
      <c r="E756" s="4"/>
      <c r="F756" s="4"/>
      <c r="J756" s="6"/>
      <c r="K756" s="2"/>
    </row>
    <row r="757" spans="1:11" x14ac:dyDescent="0.2">
      <c r="A757" s="2"/>
      <c r="B757" s="2"/>
      <c r="C757" s="2"/>
      <c r="D757" s="2"/>
      <c r="E757" s="4"/>
      <c r="F757" s="4"/>
      <c r="J757" s="6"/>
      <c r="K757" s="2"/>
    </row>
    <row r="758" spans="1:11" x14ac:dyDescent="0.2">
      <c r="A758" s="2"/>
      <c r="B758" s="2"/>
      <c r="C758" s="2"/>
      <c r="D758" s="2"/>
      <c r="E758" s="4"/>
      <c r="F758" s="4"/>
      <c r="J758" s="6"/>
      <c r="K758" s="2"/>
    </row>
    <row r="759" spans="1:11" x14ac:dyDescent="0.2">
      <c r="A759" s="2"/>
      <c r="B759" s="2"/>
      <c r="C759" s="2"/>
      <c r="D759" s="2"/>
      <c r="E759" s="4"/>
      <c r="F759" s="4"/>
      <c r="J759" s="6"/>
      <c r="K759" s="2"/>
    </row>
    <row r="760" spans="1:11" x14ac:dyDescent="0.2">
      <c r="A760" s="2"/>
      <c r="B760" s="2"/>
      <c r="C760" s="2"/>
      <c r="D760" s="2"/>
      <c r="E760" s="4"/>
      <c r="F760" s="4"/>
      <c r="J760" s="6"/>
      <c r="K760" s="2"/>
    </row>
    <row r="761" spans="1:11" x14ac:dyDescent="0.2">
      <c r="A761" s="2"/>
      <c r="B761" s="2"/>
      <c r="C761" s="2"/>
      <c r="D761" s="2"/>
      <c r="E761" s="4"/>
      <c r="F761" s="4"/>
      <c r="J761" s="6"/>
      <c r="K761" s="2"/>
    </row>
    <row r="762" spans="1:11" x14ac:dyDescent="0.2">
      <c r="A762" s="2"/>
      <c r="B762" s="2"/>
      <c r="C762" s="2"/>
      <c r="D762" s="2"/>
      <c r="E762" s="4"/>
      <c r="F762" s="4"/>
      <c r="J762" s="6"/>
      <c r="K762" s="2"/>
    </row>
    <row r="763" spans="1:11" x14ac:dyDescent="0.2">
      <c r="A763" s="2"/>
      <c r="B763" s="2"/>
      <c r="C763" s="2"/>
      <c r="D763" s="2"/>
      <c r="E763" s="4"/>
      <c r="F763" s="4"/>
      <c r="J763" s="6"/>
      <c r="K763" s="2"/>
    </row>
    <row r="764" spans="1:11" x14ac:dyDescent="0.2">
      <c r="A764" s="2"/>
      <c r="B764" s="2"/>
      <c r="C764" s="2"/>
      <c r="D764" s="2"/>
      <c r="E764" s="4"/>
      <c r="F764" s="4"/>
      <c r="J764" s="6"/>
      <c r="K764" s="2"/>
    </row>
    <row r="765" spans="1:11" x14ac:dyDescent="0.2">
      <c r="A765" s="2"/>
      <c r="B765" s="2"/>
      <c r="C765" s="2"/>
      <c r="D765" s="2"/>
      <c r="E765" s="4"/>
      <c r="F765" s="4"/>
      <c r="J765" s="6"/>
      <c r="K765" s="2"/>
    </row>
    <row r="766" spans="1:11" x14ac:dyDescent="0.2">
      <c r="A766" s="2"/>
      <c r="B766" s="2"/>
      <c r="C766" s="2"/>
      <c r="D766" s="2"/>
      <c r="E766" s="4"/>
      <c r="F766" s="4"/>
      <c r="J766" s="6"/>
      <c r="K766" s="2"/>
    </row>
    <row r="767" spans="1:11" x14ac:dyDescent="0.2">
      <c r="A767" s="2"/>
      <c r="B767" s="2"/>
      <c r="C767" s="2"/>
      <c r="D767" s="2"/>
      <c r="E767" s="4"/>
      <c r="F767" s="4"/>
      <c r="J767" s="6"/>
      <c r="K767" s="2"/>
    </row>
    <row r="768" spans="1:11" x14ac:dyDescent="0.2">
      <c r="A768" s="2"/>
      <c r="B768" s="2"/>
      <c r="C768" s="2"/>
      <c r="D768" s="2"/>
      <c r="E768" s="4"/>
      <c r="F768" s="4"/>
      <c r="J768" s="6"/>
      <c r="K768" s="2"/>
    </row>
    <row r="769" spans="1:11" x14ac:dyDescent="0.2">
      <c r="A769" s="2"/>
      <c r="B769" s="2"/>
      <c r="C769" s="2"/>
      <c r="D769" s="2"/>
      <c r="E769" s="4"/>
      <c r="F769" s="4"/>
      <c r="J769" s="6"/>
      <c r="K769" s="2"/>
    </row>
    <row r="770" spans="1:11" x14ac:dyDescent="0.2">
      <c r="A770" s="2"/>
      <c r="B770" s="2"/>
      <c r="C770" s="2"/>
      <c r="D770" s="2"/>
      <c r="E770" s="4"/>
      <c r="F770" s="4"/>
      <c r="J770" s="6"/>
      <c r="K770" s="2"/>
    </row>
    <row r="771" spans="1:11" x14ac:dyDescent="0.2">
      <c r="A771" s="2"/>
      <c r="B771" s="2"/>
      <c r="C771" s="2"/>
      <c r="D771" s="2"/>
      <c r="E771" s="4"/>
      <c r="F771" s="4"/>
      <c r="J771" s="6"/>
      <c r="K771" s="2"/>
    </row>
    <row r="772" spans="1:11" x14ac:dyDescent="0.2">
      <c r="A772" s="2"/>
      <c r="B772" s="2"/>
      <c r="C772" s="2"/>
      <c r="D772" s="2"/>
      <c r="E772" s="4"/>
      <c r="F772" s="4"/>
      <c r="J772" s="6"/>
      <c r="K772" s="2"/>
    </row>
    <row r="773" spans="1:11" x14ac:dyDescent="0.2">
      <c r="A773" s="2"/>
      <c r="B773" s="2"/>
      <c r="C773" s="2"/>
      <c r="D773" s="2"/>
      <c r="E773" s="4"/>
      <c r="F773" s="4"/>
      <c r="J773" s="6"/>
      <c r="K773" s="2"/>
    </row>
    <row r="774" spans="1:11" x14ac:dyDescent="0.2">
      <c r="A774" s="2"/>
      <c r="B774" s="2"/>
      <c r="C774" s="2"/>
      <c r="D774" s="2"/>
      <c r="E774" s="4"/>
      <c r="F774" s="4"/>
      <c r="J774" s="6"/>
      <c r="K774" s="2"/>
    </row>
    <row r="775" spans="1:11" x14ac:dyDescent="0.2">
      <c r="A775" s="2"/>
      <c r="B775" s="2"/>
      <c r="C775" s="2"/>
      <c r="D775" s="2"/>
      <c r="E775" s="4"/>
      <c r="F775" s="4"/>
      <c r="J775" s="6"/>
      <c r="K775" s="2"/>
    </row>
    <row r="776" spans="1:11" x14ac:dyDescent="0.2">
      <c r="A776" s="2"/>
      <c r="B776" s="2"/>
      <c r="C776" s="2"/>
      <c r="D776" s="2"/>
      <c r="E776" s="4"/>
      <c r="F776" s="4"/>
      <c r="J776" s="6"/>
      <c r="K776" s="2"/>
    </row>
    <row r="777" spans="1:11" x14ac:dyDescent="0.2">
      <c r="A777" s="2"/>
      <c r="B777" s="2"/>
      <c r="C777" s="2"/>
      <c r="D777" s="2"/>
      <c r="E777" s="4"/>
      <c r="F777" s="4"/>
      <c r="J777" s="6"/>
      <c r="K777" s="2"/>
    </row>
    <row r="778" spans="1:11" x14ac:dyDescent="0.2">
      <c r="A778" s="2"/>
      <c r="B778" s="2"/>
      <c r="C778" s="2"/>
      <c r="D778" s="2"/>
      <c r="E778" s="4"/>
      <c r="F778" s="4"/>
      <c r="J778" s="6"/>
      <c r="K778" s="2"/>
    </row>
    <row r="779" spans="1:11" x14ac:dyDescent="0.2">
      <c r="A779" s="2"/>
      <c r="B779" s="2"/>
      <c r="C779" s="2"/>
      <c r="D779" s="2"/>
      <c r="E779" s="4"/>
      <c r="F779" s="4"/>
      <c r="J779" s="6"/>
      <c r="K779" s="2"/>
    </row>
    <row r="780" spans="1:11" x14ac:dyDescent="0.2">
      <c r="A780" s="2"/>
      <c r="B780" s="2"/>
      <c r="C780" s="2"/>
      <c r="D780" s="2"/>
      <c r="E780" s="4"/>
      <c r="F780" s="4"/>
      <c r="J780" s="6"/>
      <c r="K780" s="2"/>
    </row>
    <row r="781" spans="1:11" x14ac:dyDescent="0.2">
      <c r="A781" s="2"/>
      <c r="B781" s="2"/>
      <c r="C781" s="2"/>
      <c r="D781" s="2"/>
      <c r="E781" s="4"/>
      <c r="F781" s="4"/>
      <c r="J781" s="6"/>
      <c r="K781" s="2"/>
    </row>
    <row r="782" spans="1:11" x14ac:dyDescent="0.2">
      <c r="A782" s="2"/>
      <c r="B782" s="2"/>
      <c r="C782" s="2"/>
      <c r="D782" s="2"/>
      <c r="E782" s="4"/>
      <c r="F782" s="4"/>
      <c r="J782" s="6"/>
      <c r="K782" s="2"/>
    </row>
    <row r="783" spans="1:11" x14ac:dyDescent="0.2">
      <c r="A783" s="2"/>
      <c r="B783" s="2"/>
      <c r="C783" s="2"/>
      <c r="D783" s="2"/>
      <c r="E783" s="4"/>
      <c r="F783" s="4"/>
      <c r="J783" s="6"/>
      <c r="K783" s="2"/>
    </row>
    <row r="784" spans="1:11" x14ac:dyDescent="0.2">
      <c r="A784" s="2"/>
      <c r="B784" s="2"/>
      <c r="C784" s="2"/>
      <c r="D784" s="2"/>
      <c r="E784" s="4"/>
      <c r="F784" s="4"/>
      <c r="J784" s="6"/>
      <c r="K784" s="2"/>
    </row>
    <row r="785" spans="1:11" x14ac:dyDescent="0.2">
      <c r="A785" s="2"/>
      <c r="B785" s="2"/>
      <c r="C785" s="2"/>
      <c r="D785" s="2"/>
      <c r="E785" s="4"/>
      <c r="F785" s="4"/>
      <c r="J785" s="6"/>
      <c r="K785" s="2"/>
    </row>
    <row r="786" spans="1:11" x14ac:dyDescent="0.2">
      <c r="A786" s="2"/>
      <c r="B786" s="2"/>
      <c r="C786" s="2"/>
      <c r="D786" s="2"/>
      <c r="E786" s="4"/>
      <c r="F786" s="4"/>
      <c r="J786" s="6"/>
      <c r="K786" s="2"/>
    </row>
    <row r="787" spans="1:11" x14ac:dyDescent="0.2">
      <c r="A787" s="2"/>
      <c r="B787" s="2"/>
      <c r="C787" s="2"/>
      <c r="D787" s="2"/>
      <c r="E787" s="4"/>
      <c r="F787" s="4"/>
      <c r="J787" s="6"/>
      <c r="K787" s="2"/>
    </row>
    <row r="788" spans="1:11" x14ac:dyDescent="0.2">
      <c r="A788" s="2"/>
      <c r="B788" s="2"/>
      <c r="C788" s="2"/>
      <c r="D788" s="2"/>
      <c r="E788" s="4"/>
      <c r="F788" s="4"/>
      <c r="J788" s="6"/>
      <c r="K788" s="2"/>
    </row>
    <row r="789" spans="1:11" x14ac:dyDescent="0.2">
      <c r="A789" s="2"/>
      <c r="B789" s="2"/>
      <c r="C789" s="2"/>
      <c r="D789" s="2"/>
      <c r="E789" s="4"/>
      <c r="F789" s="4"/>
      <c r="J789" s="6"/>
      <c r="K789" s="2"/>
    </row>
    <row r="790" spans="1:11" x14ac:dyDescent="0.2">
      <c r="A790" s="2"/>
      <c r="B790" s="2"/>
      <c r="C790" s="2"/>
      <c r="D790" s="2"/>
      <c r="E790" s="4"/>
      <c r="F790" s="4"/>
      <c r="J790" s="6"/>
      <c r="K790" s="2"/>
    </row>
    <row r="791" spans="1:11" x14ac:dyDescent="0.2">
      <c r="A791" s="2"/>
      <c r="B791" s="2"/>
      <c r="C791" s="2"/>
      <c r="D791" s="2"/>
      <c r="E791" s="4"/>
      <c r="F791" s="4"/>
      <c r="J791" s="6"/>
      <c r="K791" s="2"/>
    </row>
    <row r="792" spans="1:11" x14ac:dyDescent="0.2">
      <c r="A792" s="2"/>
      <c r="B792" s="2"/>
      <c r="C792" s="2"/>
      <c r="D792" s="2"/>
      <c r="E792" s="4"/>
      <c r="F792" s="4"/>
      <c r="J792" s="6"/>
      <c r="K792" s="2"/>
    </row>
    <row r="793" spans="1:11" x14ac:dyDescent="0.2">
      <c r="A793" s="2"/>
      <c r="B793" s="2"/>
      <c r="C793" s="2"/>
      <c r="D793" s="2"/>
      <c r="E793" s="4"/>
      <c r="F793" s="4"/>
      <c r="J793" s="6"/>
      <c r="K793" s="2"/>
    </row>
    <row r="794" spans="1:11" x14ac:dyDescent="0.2">
      <c r="A794" s="2"/>
      <c r="B794" s="2"/>
      <c r="C794" s="2"/>
      <c r="D794" s="2"/>
      <c r="E794" s="4"/>
      <c r="F794" s="4"/>
      <c r="J794" s="6"/>
      <c r="K794" s="2"/>
    </row>
    <row r="795" spans="1:11" x14ac:dyDescent="0.2">
      <c r="A795" s="2"/>
      <c r="B795" s="2"/>
      <c r="C795" s="2"/>
      <c r="D795" s="2"/>
      <c r="E795" s="4"/>
      <c r="F795" s="4"/>
      <c r="J795" s="6"/>
      <c r="K795" s="2"/>
    </row>
    <row r="796" spans="1:11" x14ac:dyDescent="0.2">
      <c r="A796" s="2"/>
      <c r="B796" s="2"/>
      <c r="C796" s="2"/>
      <c r="D796" s="2"/>
      <c r="E796" s="4"/>
      <c r="F796" s="4"/>
      <c r="J796" s="6"/>
      <c r="K796" s="2"/>
    </row>
    <row r="797" spans="1:11" x14ac:dyDescent="0.2">
      <c r="A797" s="2"/>
      <c r="B797" s="2"/>
      <c r="C797" s="2"/>
      <c r="D797" s="2"/>
      <c r="E797" s="4"/>
      <c r="F797" s="4"/>
      <c r="J797" s="6"/>
      <c r="K797" s="2"/>
    </row>
    <row r="798" spans="1:11" x14ac:dyDescent="0.2">
      <c r="A798" s="2"/>
      <c r="B798" s="2"/>
      <c r="C798" s="2"/>
      <c r="D798" s="2"/>
      <c r="E798" s="4"/>
      <c r="F798" s="4"/>
      <c r="J798" s="6"/>
      <c r="K798" s="2"/>
    </row>
    <row r="799" spans="1:11" x14ac:dyDescent="0.2">
      <c r="A799" s="2"/>
      <c r="B799" s="2"/>
      <c r="C799" s="2"/>
      <c r="D799" s="2"/>
      <c r="E799" s="4"/>
      <c r="F799" s="4"/>
      <c r="J799" s="6"/>
      <c r="K799" s="2"/>
    </row>
    <row r="800" spans="1:11" x14ac:dyDescent="0.2">
      <c r="A800" s="2"/>
      <c r="B800" s="2"/>
      <c r="C800" s="2"/>
      <c r="D800" s="2"/>
      <c r="E800" s="4"/>
      <c r="F800" s="4"/>
      <c r="J800" s="6"/>
      <c r="K800" s="2"/>
    </row>
    <row r="801" spans="1:11" x14ac:dyDescent="0.2">
      <c r="A801" s="2"/>
      <c r="B801" s="2"/>
      <c r="C801" s="2"/>
      <c r="D801" s="2"/>
      <c r="E801" s="4"/>
      <c r="F801" s="4"/>
      <c r="J801" s="6"/>
      <c r="K801" s="2"/>
    </row>
    <row r="802" spans="1:11" x14ac:dyDescent="0.2">
      <c r="A802" s="2"/>
      <c r="B802" s="2"/>
      <c r="C802" s="2"/>
      <c r="D802" s="2"/>
      <c r="E802" s="4"/>
      <c r="F802" s="4"/>
      <c r="J802" s="6"/>
      <c r="K802" s="2"/>
    </row>
    <row r="803" spans="1:11" x14ac:dyDescent="0.2">
      <c r="A803" s="2"/>
      <c r="B803" s="2"/>
      <c r="C803" s="2"/>
      <c r="D803" s="2"/>
      <c r="E803" s="4"/>
      <c r="F803" s="4"/>
      <c r="J803" s="6"/>
      <c r="K803" s="2"/>
    </row>
    <row r="804" spans="1:11" x14ac:dyDescent="0.2">
      <c r="A804" s="2"/>
      <c r="B804" s="2"/>
      <c r="C804" s="2"/>
      <c r="D804" s="2"/>
      <c r="E804" s="4"/>
      <c r="F804" s="4"/>
      <c r="J804" s="6"/>
      <c r="K804" s="2"/>
    </row>
    <row r="805" spans="1:11" x14ac:dyDescent="0.2">
      <c r="A805" s="2"/>
      <c r="B805" s="2"/>
      <c r="C805" s="2"/>
      <c r="D805" s="2"/>
      <c r="E805" s="4"/>
      <c r="F805" s="4"/>
      <c r="J805" s="6"/>
      <c r="K805" s="2"/>
    </row>
    <row r="806" spans="1:11" x14ac:dyDescent="0.2">
      <c r="A806" s="2"/>
      <c r="B806" s="2"/>
      <c r="C806" s="2"/>
      <c r="D806" s="2"/>
      <c r="E806" s="4"/>
      <c r="F806" s="4"/>
      <c r="J806" s="6"/>
      <c r="K806" s="2"/>
    </row>
    <row r="807" spans="1:11" x14ac:dyDescent="0.2">
      <c r="A807" s="2"/>
      <c r="B807" s="2"/>
      <c r="C807" s="2"/>
      <c r="D807" s="2"/>
      <c r="E807" s="4"/>
      <c r="F807" s="4"/>
      <c r="J807" s="6"/>
      <c r="K807" s="2"/>
    </row>
    <row r="808" spans="1:11" x14ac:dyDescent="0.2">
      <c r="A808" s="2"/>
      <c r="B808" s="2"/>
      <c r="C808" s="2"/>
      <c r="D808" s="2"/>
      <c r="E808" s="4"/>
      <c r="F808" s="4"/>
      <c r="J808" s="6"/>
      <c r="K808" s="2"/>
    </row>
    <row r="809" spans="1:11" x14ac:dyDescent="0.2">
      <c r="A809" s="2"/>
      <c r="B809" s="2"/>
      <c r="C809" s="2"/>
      <c r="D809" s="2"/>
      <c r="E809" s="4"/>
      <c r="F809" s="4"/>
      <c r="J809" s="6"/>
      <c r="K809" s="2"/>
    </row>
    <row r="810" spans="1:11" x14ac:dyDescent="0.2">
      <c r="A810" s="2"/>
      <c r="B810" s="2"/>
      <c r="C810" s="2"/>
      <c r="D810" s="2"/>
      <c r="E810" s="4"/>
      <c r="F810" s="4"/>
      <c r="J810" s="6"/>
      <c r="K810" s="2"/>
    </row>
    <row r="811" spans="1:11" x14ac:dyDescent="0.2">
      <c r="A811" s="2"/>
      <c r="B811" s="2"/>
      <c r="C811" s="2"/>
      <c r="D811" s="2"/>
      <c r="E811" s="4"/>
      <c r="F811" s="4"/>
      <c r="J811" s="6"/>
      <c r="K811" s="2"/>
    </row>
    <row r="812" spans="1:11" x14ac:dyDescent="0.2">
      <c r="A812" s="2"/>
      <c r="B812" s="2"/>
      <c r="C812" s="2"/>
      <c r="D812" s="2"/>
      <c r="E812" s="4"/>
      <c r="F812" s="4"/>
      <c r="J812" s="6"/>
      <c r="K812" s="2"/>
    </row>
    <row r="813" spans="1:11" x14ac:dyDescent="0.2">
      <c r="A813" s="2"/>
      <c r="B813" s="2"/>
      <c r="C813" s="2"/>
      <c r="D813" s="2"/>
      <c r="E813" s="4"/>
      <c r="F813" s="4"/>
      <c r="J813" s="6"/>
      <c r="K813" s="2"/>
    </row>
    <row r="814" spans="1:11" x14ac:dyDescent="0.2">
      <c r="A814" s="2"/>
      <c r="B814" s="2"/>
      <c r="C814" s="2"/>
      <c r="D814" s="2"/>
      <c r="E814" s="4"/>
      <c r="F814" s="4"/>
      <c r="J814" s="6"/>
      <c r="K814" s="2"/>
    </row>
    <row r="815" spans="1:11" x14ac:dyDescent="0.2">
      <c r="A815" s="2"/>
      <c r="B815" s="2"/>
      <c r="C815" s="2"/>
      <c r="D815" s="2"/>
      <c r="E815" s="4"/>
      <c r="F815" s="4"/>
      <c r="J815" s="6"/>
      <c r="K815" s="2"/>
    </row>
    <row r="816" spans="1:11" x14ac:dyDescent="0.2">
      <c r="A816" s="2"/>
      <c r="B816" s="2"/>
      <c r="C816" s="2"/>
      <c r="D816" s="2"/>
      <c r="E816" s="4"/>
      <c r="F816" s="4"/>
      <c r="J816" s="6"/>
      <c r="K816" s="2"/>
    </row>
    <row r="817" spans="1:11" x14ac:dyDescent="0.2">
      <c r="A817" s="2"/>
      <c r="B817" s="2"/>
      <c r="C817" s="2"/>
      <c r="D817" s="2"/>
      <c r="E817" s="4"/>
      <c r="F817" s="4"/>
      <c r="J817" s="6"/>
      <c r="K817" s="2"/>
    </row>
    <row r="818" spans="1:11" x14ac:dyDescent="0.2">
      <c r="A818" s="2"/>
      <c r="B818" s="2"/>
      <c r="C818" s="2"/>
      <c r="D818" s="2"/>
      <c r="E818" s="4"/>
      <c r="F818" s="4"/>
      <c r="J818" s="6"/>
      <c r="K818" s="2"/>
    </row>
    <row r="819" spans="1:11" x14ac:dyDescent="0.2">
      <c r="A819" s="2"/>
      <c r="B819" s="2"/>
      <c r="C819" s="2"/>
      <c r="D819" s="2"/>
      <c r="E819" s="4"/>
      <c r="F819" s="4"/>
      <c r="J819" s="6"/>
      <c r="K819" s="2"/>
    </row>
    <row r="820" spans="1:11" x14ac:dyDescent="0.2">
      <c r="A820" s="2"/>
      <c r="B820" s="2"/>
      <c r="C820" s="2"/>
      <c r="D820" s="2"/>
      <c r="E820" s="4"/>
      <c r="F820" s="4"/>
      <c r="J820" s="6"/>
      <c r="K820" s="2"/>
    </row>
    <row r="821" spans="1:11" x14ac:dyDescent="0.2">
      <c r="A821" s="2"/>
      <c r="B821" s="2"/>
      <c r="C821" s="2"/>
      <c r="D821" s="2"/>
      <c r="E821" s="4"/>
      <c r="F821" s="4"/>
      <c r="J821" s="6"/>
      <c r="K821" s="2"/>
    </row>
    <row r="822" spans="1:11" x14ac:dyDescent="0.2">
      <c r="A822" s="2"/>
      <c r="B822" s="2"/>
      <c r="C822" s="2"/>
      <c r="D822" s="2"/>
      <c r="E822" s="4"/>
      <c r="F822" s="4"/>
      <c r="J822" s="6"/>
      <c r="K822" s="2"/>
    </row>
    <row r="823" spans="1:11" x14ac:dyDescent="0.2">
      <c r="A823" s="2"/>
      <c r="B823" s="2"/>
      <c r="C823" s="2"/>
      <c r="D823" s="2"/>
      <c r="E823" s="4"/>
      <c r="F823" s="4"/>
      <c r="J823" s="6"/>
      <c r="K823" s="2"/>
    </row>
    <row r="824" spans="1:11" x14ac:dyDescent="0.2">
      <c r="A824" s="2"/>
      <c r="B824" s="2"/>
      <c r="C824" s="2"/>
      <c r="D824" s="2"/>
      <c r="E824" s="4"/>
      <c r="F824" s="4"/>
      <c r="J824" s="6"/>
      <c r="K824" s="2"/>
    </row>
    <row r="825" spans="1:11" x14ac:dyDescent="0.2">
      <c r="A825" s="2"/>
      <c r="B825" s="2"/>
      <c r="C825" s="2"/>
      <c r="D825" s="2"/>
      <c r="E825" s="4"/>
      <c r="F825" s="4"/>
      <c r="J825" s="6"/>
      <c r="K825" s="2"/>
    </row>
    <row r="826" spans="1:11" x14ac:dyDescent="0.2">
      <c r="A826" s="2"/>
      <c r="B826" s="2"/>
      <c r="C826" s="2"/>
      <c r="D826" s="2"/>
      <c r="E826" s="4"/>
      <c r="F826" s="4"/>
      <c r="J826" s="6"/>
      <c r="K826" s="2"/>
    </row>
    <row r="827" spans="1:11" x14ac:dyDescent="0.2">
      <c r="A827" s="2"/>
      <c r="B827" s="2"/>
      <c r="C827" s="2"/>
      <c r="D827" s="2"/>
      <c r="E827" s="4"/>
      <c r="F827" s="4"/>
      <c r="J827" s="6"/>
      <c r="K827" s="2"/>
    </row>
    <row r="828" spans="1:11" x14ac:dyDescent="0.2">
      <c r="A828" s="2"/>
      <c r="B828" s="2"/>
      <c r="C828" s="2"/>
      <c r="D828" s="2"/>
      <c r="E828" s="4"/>
      <c r="F828" s="4"/>
      <c r="J828" s="6"/>
      <c r="K828" s="2"/>
    </row>
    <row r="829" spans="1:11" x14ac:dyDescent="0.2">
      <c r="A829" s="2"/>
      <c r="B829" s="2"/>
      <c r="C829" s="2"/>
      <c r="D829" s="2"/>
      <c r="E829" s="4"/>
      <c r="F829" s="4"/>
      <c r="J829" s="6"/>
      <c r="K829" s="2"/>
    </row>
    <row r="830" spans="1:11" x14ac:dyDescent="0.2">
      <c r="A830" s="2"/>
      <c r="B830" s="2"/>
      <c r="C830" s="2"/>
      <c r="D830" s="2"/>
      <c r="E830" s="4"/>
      <c r="F830" s="4"/>
      <c r="J830" s="6"/>
      <c r="K830" s="2"/>
    </row>
    <row r="831" spans="1:11" x14ac:dyDescent="0.2">
      <c r="A831" s="2"/>
      <c r="B831" s="2"/>
      <c r="C831" s="2"/>
      <c r="D831" s="2"/>
      <c r="E831" s="4"/>
      <c r="F831" s="4"/>
      <c r="J831" s="6"/>
      <c r="K831" s="2"/>
    </row>
    <row r="832" spans="1:11" x14ac:dyDescent="0.2">
      <c r="A832" s="2"/>
      <c r="B832" s="2"/>
      <c r="C832" s="2"/>
      <c r="D832" s="2"/>
      <c r="E832" s="4"/>
      <c r="F832" s="4"/>
      <c r="J832" s="6"/>
      <c r="K832" s="2"/>
    </row>
    <row r="833" spans="1:11" x14ac:dyDescent="0.2">
      <c r="A833" s="2"/>
      <c r="B833" s="2"/>
      <c r="C833" s="2"/>
      <c r="D833" s="2"/>
      <c r="E833" s="4"/>
      <c r="F833" s="4"/>
      <c r="J833" s="6"/>
      <c r="K833" s="2"/>
    </row>
    <row r="834" spans="1:11" x14ac:dyDescent="0.2">
      <c r="A834" s="2"/>
      <c r="B834" s="2"/>
      <c r="C834" s="2"/>
      <c r="D834" s="2"/>
      <c r="E834" s="4"/>
      <c r="F834" s="4"/>
      <c r="J834" s="6"/>
      <c r="K834" s="2"/>
    </row>
    <row r="835" spans="1:11" x14ac:dyDescent="0.2">
      <c r="A835" s="2"/>
      <c r="B835" s="2"/>
      <c r="C835" s="2"/>
      <c r="D835" s="2"/>
      <c r="E835" s="4"/>
      <c r="F835" s="4"/>
      <c r="J835" s="6"/>
      <c r="K835" s="2"/>
    </row>
    <row r="836" spans="1:11" x14ac:dyDescent="0.2">
      <c r="A836" s="2"/>
      <c r="B836" s="2"/>
      <c r="C836" s="2"/>
      <c r="D836" s="2"/>
      <c r="E836" s="4"/>
      <c r="F836" s="4"/>
      <c r="J836" s="6"/>
      <c r="K836" s="2"/>
    </row>
    <row r="837" spans="1:11" x14ac:dyDescent="0.2">
      <c r="A837" s="2"/>
      <c r="B837" s="2"/>
      <c r="C837" s="2"/>
      <c r="D837" s="2"/>
      <c r="E837" s="4"/>
      <c r="F837" s="4"/>
      <c r="J837" s="6"/>
      <c r="K837" s="2"/>
    </row>
    <row r="838" spans="1:11" x14ac:dyDescent="0.2">
      <c r="A838" s="2"/>
      <c r="B838" s="2"/>
      <c r="C838" s="2"/>
      <c r="D838" s="2"/>
      <c r="E838" s="4"/>
      <c r="F838" s="4"/>
      <c r="J838" s="6"/>
      <c r="K838" s="2"/>
    </row>
    <row r="839" spans="1:11" x14ac:dyDescent="0.2">
      <c r="A839" s="2"/>
      <c r="B839" s="2"/>
      <c r="C839" s="2"/>
      <c r="D839" s="2"/>
      <c r="E839" s="4"/>
      <c r="F839" s="4"/>
      <c r="J839" s="6"/>
      <c r="K839" s="2"/>
    </row>
    <row r="840" spans="1:11" x14ac:dyDescent="0.2">
      <c r="A840" s="2"/>
      <c r="B840" s="2"/>
      <c r="C840" s="2"/>
      <c r="D840" s="2"/>
      <c r="E840" s="4"/>
      <c r="F840" s="4"/>
      <c r="J840" s="6"/>
      <c r="K840" s="2"/>
    </row>
    <row r="841" spans="1:11" x14ac:dyDescent="0.2">
      <c r="A841" s="2"/>
      <c r="B841" s="2"/>
      <c r="C841" s="2"/>
      <c r="D841" s="2"/>
      <c r="E841" s="4"/>
      <c r="F841" s="4"/>
      <c r="J841" s="6"/>
      <c r="K841" s="2"/>
    </row>
    <row r="842" spans="1:11" x14ac:dyDescent="0.2">
      <c r="A842" s="2"/>
      <c r="B842" s="2"/>
      <c r="C842" s="2"/>
      <c r="D842" s="2"/>
      <c r="E842" s="4"/>
      <c r="F842" s="4"/>
      <c r="J842" s="6"/>
      <c r="K842" s="2"/>
    </row>
    <row r="843" spans="1:11" x14ac:dyDescent="0.2">
      <c r="A843" s="2"/>
      <c r="B843" s="2"/>
      <c r="C843" s="2"/>
      <c r="D843" s="2"/>
      <c r="E843" s="4"/>
      <c r="F843" s="4"/>
      <c r="J843" s="6"/>
      <c r="K843" s="2"/>
    </row>
    <row r="844" spans="1:11" x14ac:dyDescent="0.2">
      <c r="A844" s="2"/>
      <c r="B844" s="2"/>
      <c r="C844" s="2"/>
      <c r="D844" s="2"/>
      <c r="E844" s="4"/>
      <c r="F844" s="4"/>
      <c r="J844" s="6"/>
      <c r="K844" s="2"/>
    </row>
    <row r="845" spans="1:11" x14ac:dyDescent="0.2">
      <c r="A845" s="2"/>
      <c r="B845" s="2"/>
      <c r="C845" s="2"/>
      <c r="D845" s="2"/>
      <c r="E845" s="4"/>
      <c r="F845" s="4"/>
      <c r="J845" s="6"/>
      <c r="K845" s="2"/>
    </row>
    <row r="846" spans="1:11" x14ac:dyDescent="0.2">
      <c r="A846" s="2"/>
      <c r="B846" s="2"/>
      <c r="C846" s="2"/>
      <c r="D846" s="2"/>
      <c r="E846" s="4"/>
      <c r="F846" s="4"/>
      <c r="J846" s="6"/>
      <c r="K846" s="2"/>
    </row>
    <row r="847" spans="1:11" x14ac:dyDescent="0.2">
      <c r="A847" s="2"/>
      <c r="B847" s="2"/>
      <c r="C847" s="2"/>
      <c r="D847" s="2"/>
      <c r="E847" s="4"/>
      <c r="F847" s="4"/>
      <c r="J847" s="6"/>
      <c r="K847" s="2"/>
    </row>
    <row r="848" spans="1:11" x14ac:dyDescent="0.2">
      <c r="A848" s="2"/>
      <c r="B848" s="2"/>
      <c r="C848" s="2"/>
      <c r="D848" s="2"/>
      <c r="E848" s="4"/>
      <c r="F848" s="4"/>
      <c r="J848" s="6"/>
      <c r="K848" s="2"/>
    </row>
    <row r="849" spans="1:11" x14ac:dyDescent="0.2">
      <c r="A849" s="2"/>
      <c r="B849" s="2"/>
      <c r="C849" s="2"/>
      <c r="D849" s="2"/>
      <c r="E849" s="4"/>
      <c r="F849" s="4"/>
      <c r="J849" s="6"/>
      <c r="K849" s="2"/>
    </row>
    <row r="850" spans="1:11" x14ac:dyDescent="0.2">
      <c r="A850" s="2"/>
      <c r="B850" s="2"/>
      <c r="C850" s="2"/>
      <c r="D850" s="2"/>
      <c r="E850" s="4"/>
      <c r="F850" s="4"/>
      <c r="J850" s="6"/>
      <c r="K850" s="2"/>
    </row>
    <row r="851" spans="1:11" x14ac:dyDescent="0.2">
      <c r="A851" s="2"/>
      <c r="B851" s="2"/>
      <c r="C851" s="2"/>
      <c r="D851" s="2"/>
      <c r="E851" s="4"/>
      <c r="F851" s="4"/>
      <c r="J851" s="6"/>
      <c r="K851" s="2"/>
    </row>
    <row r="852" spans="1:11" x14ac:dyDescent="0.2">
      <c r="A852" s="2"/>
      <c r="B852" s="2"/>
      <c r="C852" s="2"/>
      <c r="D852" s="2"/>
      <c r="E852" s="4"/>
      <c r="F852" s="4"/>
      <c r="J852" s="6"/>
      <c r="K852" s="2"/>
    </row>
    <row r="853" spans="1:11" x14ac:dyDescent="0.2">
      <c r="A853" s="2"/>
      <c r="B853" s="2"/>
      <c r="C853" s="2"/>
      <c r="D853" s="2"/>
      <c r="E853" s="4"/>
      <c r="F853" s="4"/>
      <c r="J853" s="6"/>
      <c r="K853" s="2"/>
    </row>
    <row r="854" spans="1:11" x14ac:dyDescent="0.2">
      <c r="A854" s="2"/>
      <c r="B854" s="2"/>
      <c r="C854" s="2"/>
      <c r="D854" s="2"/>
      <c r="E854" s="4"/>
      <c r="F854" s="4"/>
      <c r="J854" s="6"/>
      <c r="K854" s="2"/>
    </row>
    <row r="855" spans="1:11" x14ac:dyDescent="0.2">
      <c r="A855" s="2"/>
      <c r="B855" s="2"/>
      <c r="C855" s="2"/>
      <c r="D855" s="2"/>
      <c r="E855" s="4"/>
      <c r="F855" s="4"/>
      <c r="J855" s="6"/>
      <c r="K855" s="2"/>
    </row>
    <row r="856" spans="1:11" x14ac:dyDescent="0.2">
      <c r="A856" s="2"/>
      <c r="B856" s="2"/>
      <c r="C856" s="2"/>
      <c r="D856" s="2"/>
      <c r="E856" s="4"/>
      <c r="F856" s="4"/>
      <c r="J856" s="6"/>
      <c r="K856" s="2"/>
    </row>
    <row r="857" spans="1:11" x14ac:dyDescent="0.2">
      <c r="A857" s="2"/>
      <c r="B857" s="2"/>
      <c r="C857" s="2"/>
      <c r="D857" s="2"/>
      <c r="E857" s="4"/>
      <c r="F857" s="4"/>
      <c r="J857" s="6"/>
      <c r="K857" s="2"/>
    </row>
    <row r="858" spans="1:11" x14ac:dyDescent="0.2">
      <c r="A858" s="2"/>
      <c r="B858" s="2"/>
      <c r="C858" s="2"/>
      <c r="D858" s="2"/>
      <c r="E858" s="4"/>
      <c r="F858" s="4"/>
      <c r="J858" s="6"/>
      <c r="K858" s="2"/>
    </row>
    <row r="859" spans="1:11" x14ac:dyDescent="0.2">
      <c r="A859" s="2"/>
      <c r="B859" s="2"/>
      <c r="C859" s="2"/>
      <c r="D859" s="2"/>
      <c r="E859" s="4"/>
      <c r="F859" s="4"/>
      <c r="J859" s="6"/>
      <c r="K859" s="2"/>
    </row>
    <row r="860" spans="1:11" x14ac:dyDescent="0.2">
      <c r="A860" s="2"/>
      <c r="B860" s="2"/>
      <c r="C860" s="2"/>
      <c r="D860" s="2"/>
      <c r="E860" s="4"/>
      <c r="F860" s="4"/>
      <c r="J860" s="6"/>
      <c r="K860" s="2"/>
    </row>
    <row r="861" spans="1:11" x14ac:dyDescent="0.2">
      <c r="A861" s="2"/>
      <c r="B861" s="2"/>
      <c r="C861" s="2"/>
      <c r="D861" s="2"/>
      <c r="E861" s="4"/>
      <c r="F861" s="4"/>
      <c r="J861" s="6"/>
      <c r="K861" s="2"/>
    </row>
    <row r="862" spans="1:11" x14ac:dyDescent="0.2">
      <c r="A862" s="2"/>
      <c r="B862" s="2"/>
      <c r="C862" s="2"/>
      <c r="D862" s="2"/>
      <c r="E862" s="4"/>
      <c r="F862" s="4"/>
      <c r="J862" s="6"/>
      <c r="K862" s="2"/>
    </row>
    <row r="863" spans="1:11" x14ac:dyDescent="0.2">
      <c r="A863" s="2"/>
      <c r="B863" s="2"/>
      <c r="C863" s="2"/>
      <c r="D863" s="2"/>
      <c r="E863" s="4"/>
      <c r="F863" s="4"/>
      <c r="J863" s="6"/>
      <c r="K863" s="2"/>
    </row>
    <row r="864" spans="1:11" x14ac:dyDescent="0.2">
      <c r="A864" s="2"/>
      <c r="B864" s="2"/>
      <c r="C864" s="2"/>
      <c r="D864" s="2"/>
      <c r="E864" s="4"/>
      <c r="F864" s="4"/>
      <c r="J864" s="6"/>
      <c r="K864" s="2"/>
    </row>
    <row r="865" spans="1:11" x14ac:dyDescent="0.2">
      <c r="A865" s="2"/>
      <c r="B865" s="2"/>
      <c r="C865" s="2"/>
      <c r="D865" s="2"/>
      <c r="E865" s="4"/>
      <c r="F865" s="4"/>
      <c r="J865" s="6"/>
      <c r="K865" s="2"/>
    </row>
    <row r="866" spans="1:11" x14ac:dyDescent="0.2">
      <c r="A866" s="2"/>
      <c r="B866" s="2"/>
      <c r="C866" s="2"/>
      <c r="D866" s="2"/>
      <c r="E866" s="4"/>
      <c r="F866" s="4"/>
      <c r="J866" s="6"/>
      <c r="K866" s="2"/>
    </row>
    <row r="867" spans="1:11" x14ac:dyDescent="0.2">
      <c r="A867" s="2"/>
      <c r="B867" s="2"/>
      <c r="C867" s="2"/>
      <c r="D867" s="2"/>
      <c r="E867" s="4"/>
      <c r="F867" s="4"/>
      <c r="J867" s="6"/>
      <c r="K867" s="2"/>
    </row>
    <row r="868" spans="1:11" x14ac:dyDescent="0.2">
      <c r="A868" s="2"/>
      <c r="B868" s="2"/>
      <c r="C868" s="2"/>
      <c r="D868" s="2"/>
      <c r="E868" s="4"/>
      <c r="F868" s="4"/>
      <c r="J868" s="6"/>
      <c r="K868" s="2"/>
    </row>
    <row r="869" spans="1:11" x14ac:dyDescent="0.2">
      <c r="A869" s="2"/>
      <c r="B869" s="2"/>
      <c r="C869" s="2"/>
      <c r="D869" s="2"/>
      <c r="E869" s="4"/>
      <c r="F869" s="4"/>
      <c r="J869" s="6"/>
      <c r="K869" s="2"/>
    </row>
    <row r="870" spans="1:11" x14ac:dyDescent="0.2">
      <c r="A870" s="2"/>
      <c r="B870" s="2"/>
      <c r="C870" s="2"/>
      <c r="D870" s="2"/>
      <c r="E870" s="4"/>
      <c r="F870" s="4"/>
      <c r="J870" s="6"/>
      <c r="K870" s="2"/>
    </row>
    <row r="871" spans="1:11" x14ac:dyDescent="0.2">
      <c r="A871" s="2"/>
      <c r="B871" s="2"/>
      <c r="C871" s="2"/>
      <c r="D871" s="2"/>
      <c r="E871" s="4"/>
      <c r="F871" s="4"/>
      <c r="J871" s="6"/>
      <c r="K871" s="2"/>
    </row>
    <row r="872" spans="1:11" x14ac:dyDescent="0.2">
      <c r="A872" s="2"/>
      <c r="B872" s="2"/>
      <c r="C872" s="2"/>
      <c r="D872" s="2"/>
      <c r="E872" s="4"/>
      <c r="F872" s="4"/>
      <c r="J872" s="6"/>
      <c r="K872" s="2"/>
    </row>
    <row r="873" spans="1:11" x14ac:dyDescent="0.2">
      <c r="A873" s="2"/>
      <c r="B873" s="2"/>
      <c r="C873" s="2"/>
      <c r="D873" s="2"/>
      <c r="E873" s="4"/>
      <c r="F873" s="4"/>
      <c r="J873" s="6"/>
      <c r="K873" s="2"/>
    </row>
    <row r="874" spans="1:11" x14ac:dyDescent="0.2">
      <c r="A874" s="2"/>
      <c r="B874" s="2"/>
      <c r="C874" s="2"/>
      <c r="D874" s="2"/>
      <c r="E874" s="4"/>
      <c r="F874" s="4"/>
      <c r="J874" s="6"/>
      <c r="K874" s="2"/>
    </row>
    <row r="875" spans="1:11" x14ac:dyDescent="0.2">
      <c r="A875" s="2"/>
      <c r="B875" s="2"/>
      <c r="C875" s="2"/>
      <c r="D875" s="2"/>
      <c r="E875" s="4"/>
      <c r="F875" s="4"/>
      <c r="J875" s="6"/>
      <c r="K875" s="2"/>
    </row>
    <row r="876" spans="1:11" x14ac:dyDescent="0.2">
      <c r="A876" s="2"/>
      <c r="B876" s="2"/>
      <c r="C876" s="2"/>
      <c r="D876" s="2"/>
      <c r="E876" s="4"/>
      <c r="F876" s="4"/>
      <c r="J876" s="6"/>
      <c r="K876" s="2"/>
    </row>
    <row r="877" spans="1:11" x14ac:dyDescent="0.2">
      <c r="A877" s="2"/>
      <c r="B877" s="2"/>
      <c r="C877" s="2"/>
      <c r="D877" s="2"/>
      <c r="E877" s="4"/>
      <c r="F877" s="4"/>
      <c r="J877" s="6"/>
      <c r="K877" s="2"/>
    </row>
    <row r="878" spans="1:11" x14ac:dyDescent="0.2">
      <c r="A878" s="2"/>
      <c r="B878" s="2"/>
      <c r="C878" s="2"/>
      <c r="D878" s="2"/>
      <c r="E878" s="4"/>
      <c r="F878" s="4"/>
      <c r="J878" s="6"/>
      <c r="K878" s="2"/>
    </row>
    <row r="879" spans="1:11" x14ac:dyDescent="0.2">
      <c r="A879" s="2"/>
      <c r="B879" s="2"/>
      <c r="C879" s="2"/>
      <c r="D879" s="2"/>
      <c r="E879" s="4"/>
      <c r="F879" s="4"/>
      <c r="J879" s="6"/>
      <c r="K879" s="2"/>
    </row>
    <row r="880" spans="1:11" x14ac:dyDescent="0.2">
      <c r="A880" s="2"/>
      <c r="B880" s="2"/>
      <c r="C880" s="2"/>
      <c r="D880" s="2"/>
      <c r="E880" s="4"/>
      <c r="F880" s="4"/>
      <c r="J880" s="6"/>
      <c r="K880" s="2"/>
    </row>
    <row r="881" spans="1:11" x14ac:dyDescent="0.2">
      <c r="A881" s="2"/>
      <c r="B881" s="2"/>
      <c r="C881" s="2"/>
      <c r="D881" s="2"/>
      <c r="E881" s="4"/>
      <c r="F881" s="4"/>
      <c r="J881" s="6"/>
      <c r="K881" s="2"/>
    </row>
    <row r="882" spans="1:11" x14ac:dyDescent="0.2">
      <c r="A882" s="2"/>
      <c r="B882" s="2"/>
      <c r="C882" s="2"/>
      <c r="D882" s="2"/>
      <c r="E882" s="4"/>
      <c r="F882" s="4"/>
      <c r="J882" s="6"/>
      <c r="K882" s="2"/>
    </row>
    <row r="883" spans="1:11" x14ac:dyDescent="0.2">
      <c r="A883" s="2"/>
      <c r="B883" s="2"/>
      <c r="C883" s="2"/>
      <c r="D883" s="2"/>
      <c r="E883" s="4"/>
      <c r="F883" s="4"/>
      <c r="J883" s="6"/>
      <c r="K883" s="2"/>
    </row>
    <row r="884" spans="1:11" x14ac:dyDescent="0.2">
      <c r="A884" s="2"/>
      <c r="B884" s="2"/>
      <c r="C884" s="2"/>
      <c r="D884" s="2"/>
      <c r="E884" s="4"/>
      <c r="F884" s="4"/>
      <c r="J884" s="6"/>
      <c r="K884" s="2"/>
    </row>
    <row r="885" spans="1:11" x14ac:dyDescent="0.2">
      <c r="A885" s="2"/>
      <c r="B885" s="2"/>
      <c r="C885" s="2"/>
      <c r="D885" s="2"/>
      <c r="E885" s="4"/>
      <c r="F885" s="4"/>
      <c r="J885" s="6"/>
      <c r="K885" s="2"/>
    </row>
    <row r="886" spans="1:11" x14ac:dyDescent="0.2">
      <c r="A886" s="2"/>
      <c r="B886" s="2"/>
      <c r="C886" s="2"/>
      <c r="D886" s="2"/>
      <c r="E886" s="4"/>
      <c r="F886" s="4"/>
      <c r="J886" s="6"/>
      <c r="K886" s="2"/>
    </row>
    <row r="887" spans="1:11" x14ac:dyDescent="0.2">
      <c r="A887" s="2"/>
      <c r="B887" s="2"/>
      <c r="C887" s="2"/>
      <c r="D887" s="2"/>
      <c r="E887" s="4"/>
      <c r="F887" s="4"/>
      <c r="J887" s="6"/>
      <c r="K887" s="2"/>
    </row>
    <row r="888" spans="1:11" x14ac:dyDescent="0.2">
      <c r="A888" s="2"/>
      <c r="B888" s="2"/>
      <c r="C888" s="2"/>
      <c r="D888" s="2"/>
      <c r="E888" s="4"/>
      <c r="F888" s="4"/>
      <c r="J888" s="6"/>
      <c r="K888" s="2"/>
    </row>
    <row r="889" spans="1:11" x14ac:dyDescent="0.2">
      <c r="A889" s="2"/>
      <c r="B889" s="2"/>
      <c r="C889" s="2"/>
      <c r="D889" s="2"/>
      <c r="E889" s="4"/>
      <c r="F889" s="4"/>
      <c r="J889" s="6"/>
      <c r="K889" s="2"/>
    </row>
    <row r="890" spans="1:11" x14ac:dyDescent="0.2">
      <c r="A890" s="2"/>
      <c r="B890" s="2"/>
      <c r="C890" s="2"/>
      <c r="D890" s="2"/>
      <c r="E890" s="4"/>
      <c r="F890" s="4"/>
      <c r="J890" s="6"/>
      <c r="K890" s="2"/>
    </row>
    <row r="891" spans="1:11" x14ac:dyDescent="0.2">
      <c r="A891" s="2"/>
      <c r="B891" s="2"/>
      <c r="C891" s="2"/>
      <c r="D891" s="2"/>
      <c r="E891" s="4"/>
      <c r="F891" s="4"/>
      <c r="J891" s="6"/>
      <c r="K891" s="2"/>
    </row>
    <row r="892" spans="1:11" x14ac:dyDescent="0.2">
      <c r="A892" s="2"/>
      <c r="B892" s="2"/>
      <c r="C892" s="2"/>
      <c r="D892" s="2"/>
      <c r="E892" s="4"/>
      <c r="F892" s="4"/>
      <c r="J892" s="6"/>
      <c r="K892" s="2"/>
    </row>
    <row r="893" spans="1:11" x14ac:dyDescent="0.2">
      <c r="A893" s="2"/>
      <c r="B893" s="2"/>
      <c r="C893" s="2"/>
      <c r="D893" s="2"/>
      <c r="E893" s="4"/>
      <c r="F893" s="4"/>
      <c r="J893" s="6"/>
      <c r="K893" s="2"/>
    </row>
    <row r="894" spans="1:11" x14ac:dyDescent="0.2">
      <c r="A894" s="2"/>
      <c r="B894" s="2"/>
      <c r="C894" s="2"/>
      <c r="D894" s="2"/>
      <c r="E894" s="4"/>
      <c r="F894" s="4"/>
      <c r="J894" s="6"/>
      <c r="K894" s="2"/>
    </row>
    <row r="895" spans="1:11" x14ac:dyDescent="0.2">
      <c r="A895" s="2"/>
      <c r="B895" s="2"/>
      <c r="C895" s="2"/>
      <c r="D895" s="2"/>
      <c r="E895" s="4"/>
      <c r="F895" s="4"/>
      <c r="J895" s="6"/>
      <c r="K895" s="2"/>
    </row>
    <row r="896" spans="1:11" x14ac:dyDescent="0.2">
      <c r="A896" s="2"/>
      <c r="B896" s="2"/>
      <c r="C896" s="2"/>
      <c r="D896" s="2"/>
      <c r="E896" s="4"/>
      <c r="F896" s="4"/>
      <c r="J896" s="6"/>
      <c r="K896" s="2"/>
    </row>
    <row r="897" spans="1:11" x14ac:dyDescent="0.2">
      <c r="A897" s="2"/>
      <c r="B897" s="2"/>
      <c r="C897" s="2"/>
      <c r="D897" s="2"/>
      <c r="E897" s="4"/>
      <c r="F897" s="4"/>
      <c r="J897" s="6"/>
      <c r="K897" s="2"/>
    </row>
    <row r="898" spans="1:11" x14ac:dyDescent="0.2">
      <c r="A898" s="2"/>
      <c r="B898" s="2"/>
      <c r="C898" s="2"/>
      <c r="D898" s="2"/>
      <c r="E898" s="4"/>
      <c r="F898" s="4"/>
      <c r="J898" s="6"/>
      <c r="K898" s="2"/>
    </row>
    <row r="899" spans="1:11" x14ac:dyDescent="0.2">
      <c r="A899" s="2"/>
      <c r="B899" s="2"/>
      <c r="C899" s="2"/>
      <c r="D899" s="2"/>
      <c r="E899" s="4"/>
      <c r="F899" s="4"/>
      <c r="J899" s="6"/>
      <c r="K899" s="2"/>
    </row>
    <row r="900" spans="1:11" x14ac:dyDescent="0.2">
      <c r="A900" s="2"/>
      <c r="B900" s="2"/>
      <c r="C900" s="2"/>
      <c r="D900" s="2"/>
      <c r="E900" s="4"/>
      <c r="F900" s="4"/>
      <c r="J900" s="6"/>
      <c r="K900" s="2"/>
    </row>
    <row r="901" spans="1:11" x14ac:dyDescent="0.2">
      <c r="A901" s="2"/>
      <c r="B901" s="2"/>
      <c r="C901" s="2"/>
      <c r="D901" s="2"/>
      <c r="E901" s="4"/>
      <c r="F901" s="4"/>
      <c r="J901" s="6"/>
      <c r="K901" s="2"/>
    </row>
    <row r="902" spans="1:11" x14ac:dyDescent="0.2">
      <c r="A902" s="2"/>
      <c r="B902" s="2"/>
      <c r="C902" s="2"/>
      <c r="D902" s="2"/>
      <c r="E902" s="4"/>
      <c r="F902" s="4"/>
      <c r="J902" s="6"/>
      <c r="K902" s="2"/>
    </row>
    <row r="903" spans="1:11" x14ac:dyDescent="0.2">
      <c r="A903" s="2"/>
      <c r="B903" s="2"/>
      <c r="C903" s="2"/>
      <c r="D903" s="2"/>
      <c r="E903" s="4"/>
      <c r="F903" s="4"/>
      <c r="J903" s="6"/>
      <c r="K903" s="2"/>
    </row>
    <row r="904" spans="1:11" x14ac:dyDescent="0.2">
      <c r="A904" s="2"/>
      <c r="B904" s="2"/>
      <c r="C904" s="2"/>
      <c r="D904" s="2"/>
      <c r="E904" s="4"/>
      <c r="F904" s="4"/>
      <c r="J904" s="6"/>
      <c r="K904" s="2"/>
    </row>
    <row r="905" spans="1:11" x14ac:dyDescent="0.2">
      <c r="A905" s="2"/>
      <c r="B905" s="2"/>
      <c r="C905" s="2"/>
      <c r="D905" s="2"/>
      <c r="E905" s="4"/>
      <c r="F905" s="4"/>
      <c r="J905" s="6"/>
      <c r="K905" s="2"/>
    </row>
    <row r="906" spans="1:11" x14ac:dyDescent="0.2">
      <c r="A906" s="2"/>
      <c r="B906" s="2"/>
      <c r="C906" s="2"/>
      <c r="D906" s="2"/>
      <c r="E906" s="4"/>
      <c r="F906" s="4"/>
      <c r="J906" s="6"/>
      <c r="K906" s="2"/>
    </row>
    <row r="907" spans="1:11" x14ac:dyDescent="0.2">
      <c r="A907" s="2"/>
      <c r="B907" s="2"/>
      <c r="C907" s="2"/>
      <c r="D907" s="2"/>
      <c r="E907" s="4"/>
      <c r="F907" s="4"/>
      <c r="J907" s="6"/>
      <c r="K907" s="2"/>
    </row>
    <row r="908" spans="1:11" x14ac:dyDescent="0.2">
      <c r="A908" s="2"/>
      <c r="B908" s="2"/>
      <c r="C908" s="2"/>
      <c r="D908" s="2"/>
      <c r="E908" s="4"/>
      <c r="F908" s="4"/>
      <c r="J908" s="6"/>
      <c r="K908" s="2"/>
    </row>
    <row r="909" spans="1:11" x14ac:dyDescent="0.2">
      <c r="A909" s="2"/>
      <c r="B909" s="2"/>
      <c r="C909" s="2"/>
      <c r="D909" s="2"/>
      <c r="E909" s="4"/>
      <c r="F909" s="4"/>
      <c r="J909" s="6"/>
      <c r="K909" s="2"/>
    </row>
    <row r="910" spans="1:11" x14ac:dyDescent="0.2">
      <c r="A910" s="2"/>
      <c r="B910" s="2"/>
      <c r="C910" s="2"/>
      <c r="D910" s="2"/>
      <c r="E910" s="4"/>
      <c r="F910" s="4"/>
      <c r="J910" s="6"/>
      <c r="K910" s="2"/>
    </row>
    <row r="911" spans="1:11" x14ac:dyDescent="0.2">
      <c r="A911" s="2"/>
      <c r="B911" s="2"/>
      <c r="C911" s="2"/>
      <c r="D911" s="2"/>
      <c r="E911" s="4"/>
      <c r="F911" s="4"/>
      <c r="J911" s="6"/>
      <c r="K911" s="2"/>
    </row>
    <row r="912" spans="1:11" x14ac:dyDescent="0.2">
      <c r="A912" s="2"/>
      <c r="B912" s="2"/>
      <c r="C912" s="2"/>
      <c r="D912" s="2"/>
      <c r="E912" s="4"/>
      <c r="F912" s="4"/>
      <c r="J912" s="6"/>
      <c r="K912" s="2"/>
    </row>
    <row r="913" spans="1:11" x14ac:dyDescent="0.2">
      <c r="A913" s="2"/>
      <c r="B913" s="2"/>
      <c r="C913" s="2"/>
      <c r="D913" s="2"/>
      <c r="E913" s="4"/>
      <c r="F913" s="4"/>
      <c r="J913" s="6"/>
      <c r="K913" s="2"/>
    </row>
    <row r="914" spans="1:11" x14ac:dyDescent="0.2">
      <c r="A914" s="2"/>
      <c r="B914" s="2"/>
      <c r="C914" s="2"/>
      <c r="D914" s="2"/>
      <c r="E914" s="4"/>
      <c r="F914" s="4"/>
      <c r="J914" s="6"/>
      <c r="K914" s="2"/>
    </row>
    <row r="915" spans="1:11" x14ac:dyDescent="0.2">
      <c r="A915" s="2"/>
      <c r="B915" s="2"/>
      <c r="C915" s="2"/>
      <c r="D915" s="2"/>
      <c r="E915" s="4"/>
      <c r="F915" s="4"/>
      <c r="J915" s="6"/>
      <c r="K915" s="2"/>
    </row>
    <row r="916" spans="1:11" x14ac:dyDescent="0.2">
      <c r="A916" s="2"/>
      <c r="B916" s="2"/>
      <c r="C916" s="2"/>
      <c r="D916" s="2"/>
      <c r="E916" s="4"/>
      <c r="F916" s="4"/>
      <c r="J916" s="6"/>
      <c r="K916" s="2"/>
    </row>
    <row r="917" spans="1:11" x14ac:dyDescent="0.2">
      <c r="A917" s="2"/>
      <c r="B917" s="2"/>
      <c r="C917" s="2"/>
      <c r="D917" s="2"/>
      <c r="E917" s="4"/>
      <c r="F917" s="4"/>
      <c r="J917" s="6"/>
      <c r="K917" s="2"/>
    </row>
    <row r="918" spans="1:11" x14ac:dyDescent="0.2">
      <c r="A918" s="2"/>
      <c r="B918" s="2"/>
      <c r="C918" s="2"/>
      <c r="D918" s="2"/>
      <c r="E918" s="4"/>
      <c r="F918" s="4"/>
      <c r="J918" s="6"/>
      <c r="K918" s="2"/>
    </row>
    <row r="919" spans="1:11" x14ac:dyDescent="0.2">
      <c r="A919" s="2"/>
      <c r="B919" s="2"/>
      <c r="C919" s="2"/>
      <c r="D919" s="2"/>
      <c r="E919" s="4"/>
      <c r="F919" s="4"/>
      <c r="J919" s="6"/>
      <c r="K919" s="2"/>
    </row>
    <row r="920" spans="1:11" x14ac:dyDescent="0.2">
      <c r="A920" s="2"/>
      <c r="B920" s="2"/>
      <c r="C920" s="2"/>
      <c r="D920" s="2"/>
      <c r="E920" s="4"/>
      <c r="F920" s="4"/>
      <c r="J920" s="6"/>
      <c r="K920" s="2"/>
    </row>
    <row r="921" spans="1:11" x14ac:dyDescent="0.2">
      <c r="A921" s="2"/>
      <c r="B921" s="2"/>
      <c r="C921" s="2"/>
      <c r="D921" s="2"/>
      <c r="E921" s="4"/>
      <c r="F921" s="4"/>
      <c r="J921" s="6"/>
      <c r="K921" s="2"/>
    </row>
    <row r="922" spans="1:11" x14ac:dyDescent="0.2">
      <c r="A922" s="2"/>
      <c r="B922" s="2"/>
      <c r="C922" s="2"/>
      <c r="D922" s="2"/>
      <c r="E922" s="4"/>
      <c r="F922" s="4"/>
      <c r="J922" s="6"/>
      <c r="K922" s="2"/>
    </row>
    <row r="923" spans="1:11" x14ac:dyDescent="0.2">
      <c r="A923" s="2"/>
      <c r="B923" s="2"/>
      <c r="C923" s="2"/>
      <c r="D923" s="2"/>
      <c r="E923" s="4"/>
      <c r="F923" s="4"/>
      <c r="J923" s="6"/>
      <c r="K923" s="2"/>
    </row>
    <row r="924" spans="1:11" x14ac:dyDescent="0.2">
      <c r="A924" s="2"/>
      <c r="B924" s="2"/>
      <c r="C924" s="2"/>
      <c r="D924" s="2"/>
      <c r="E924" s="4"/>
      <c r="F924" s="4"/>
      <c r="J924" s="6"/>
      <c r="K924" s="2"/>
    </row>
    <row r="925" spans="1:11" x14ac:dyDescent="0.2">
      <c r="A925" s="2"/>
      <c r="B925" s="2"/>
      <c r="C925" s="2"/>
      <c r="D925" s="2"/>
      <c r="E925" s="4"/>
      <c r="F925" s="4"/>
      <c r="J925" s="6"/>
      <c r="K925" s="2"/>
    </row>
    <row r="926" spans="1:11" x14ac:dyDescent="0.2">
      <c r="A926" s="2"/>
      <c r="B926" s="2"/>
      <c r="C926" s="2"/>
      <c r="D926" s="2"/>
      <c r="E926" s="4"/>
      <c r="F926" s="4"/>
      <c r="J926" s="6"/>
      <c r="K926" s="2"/>
    </row>
    <row r="927" spans="1:11" x14ac:dyDescent="0.2">
      <c r="A927" s="2"/>
      <c r="B927" s="2"/>
      <c r="C927" s="2"/>
      <c r="D927" s="2"/>
      <c r="E927" s="4"/>
      <c r="F927" s="4"/>
      <c r="J927" s="6"/>
      <c r="K927" s="2"/>
    </row>
    <row r="928" spans="1:11" x14ac:dyDescent="0.2">
      <c r="A928" s="2"/>
      <c r="B928" s="2"/>
      <c r="C928" s="2"/>
      <c r="D928" s="2"/>
      <c r="E928" s="4"/>
      <c r="F928" s="4"/>
      <c r="J928" s="6"/>
      <c r="K928" s="2"/>
    </row>
    <row r="929" spans="1:11" x14ac:dyDescent="0.2">
      <c r="A929" s="2"/>
      <c r="B929" s="2"/>
      <c r="C929" s="2"/>
      <c r="D929" s="2"/>
      <c r="E929" s="4"/>
      <c r="F929" s="4"/>
      <c r="J929" s="6"/>
      <c r="K929" s="2"/>
    </row>
    <row r="930" spans="1:11" x14ac:dyDescent="0.2">
      <c r="A930" s="2"/>
      <c r="B930" s="2"/>
      <c r="C930" s="2"/>
      <c r="D930" s="2"/>
      <c r="E930" s="4"/>
      <c r="F930" s="4"/>
      <c r="J930" s="6"/>
      <c r="K930" s="2"/>
    </row>
    <row r="931" spans="1:11" x14ac:dyDescent="0.2">
      <c r="A931" s="2"/>
      <c r="B931" s="2"/>
      <c r="C931" s="2"/>
      <c r="D931" s="2"/>
      <c r="E931" s="4"/>
      <c r="F931" s="4"/>
      <c r="J931" s="6"/>
      <c r="K931" s="2"/>
    </row>
    <row r="932" spans="1:11" x14ac:dyDescent="0.2">
      <c r="A932" s="2"/>
      <c r="B932" s="2"/>
      <c r="C932" s="2"/>
      <c r="D932" s="2"/>
      <c r="E932" s="4"/>
      <c r="F932" s="4"/>
      <c r="J932" s="6"/>
      <c r="K932" s="2"/>
    </row>
    <row r="933" spans="1:11" x14ac:dyDescent="0.2">
      <c r="A933" s="2"/>
      <c r="B933" s="2"/>
      <c r="C933" s="2"/>
      <c r="D933" s="2"/>
      <c r="E933" s="4"/>
      <c r="F933" s="4"/>
      <c r="J933" s="6"/>
      <c r="K933" s="2"/>
    </row>
    <row r="934" spans="1:11" x14ac:dyDescent="0.2">
      <c r="A934" s="2"/>
      <c r="B934" s="2"/>
      <c r="C934" s="2"/>
      <c r="D934" s="2"/>
      <c r="E934" s="4"/>
      <c r="F934" s="4"/>
      <c r="J934" s="6"/>
      <c r="K934" s="2"/>
    </row>
    <row r="935" spans="1:11" x14ac:dyDescent="0.2">
      <c r="A935" s="2"/>
      <c r="B935" s="2"/>
      <c r="C935" s="2"/>
      <c r="D935" s="2"/>
      <c r="E935" s="4"/>
      <c r="F935" s="4"/>
      <c r="J935" s="6"/>
      <c r="K935" s="2"/>
    </row>
    <row r="936" spans="1:11" x14ac:dyDescent="0.2">
      <c r="A936" s="2"/>
      <c r="B936" s="2"/>
      <c r="C936" s="2"/>
      <c r="D936" s="2"/>
      <c r="E936" s="4"/>
      <c r="F936" s="4"/>
      <c r="J936" s="6"/>
      <c r="K936" s="2"/>
    </row>
    <row r="937" spans="1:11" x14ac:dyDescent="0.2">
      <c r="A937" s="2"/>
      <c r="B937" s="2"/>
      <c r="C937" s="2"/>
      <c r="D937" s="2"/>
      <c r="E937" s="4"/>
      <c r="F937" s="4"/>
      <c r="J937" s="6"/>
      <c r="K937" s="2"/>
    </row>
    <row r="938" spans="1:11" x14ac:dyDescent="0.2">
      <c r="A938" s="2"/>
      <c r="B938" s="2"/>
      <c r="C938" s="2"/>
      <c r="D938" s="2"/>
      <c r="E938" s="4"/>
      <c r="F938" s="4"/>
      <c r="J938" s="6"/>
      <c r="K938" s="2"/>
    </row>
    <row r="939" spans="1:11" x14ac:dyDescent="0.2">
      <c r="A939" s="2"/>
      <c r="B939" s="2"/>
      <c r="C939" s="2"/>
      <c r="D939" s="2"/>
      <c r="E939" s="4"/>
      <c r="F939" s="4"/>
      <c r="J939" s="6"/>
      <c r="K939" s="2"/>
    </row>
    <row r="940" spans="1:11" x14ac:dyDescent="0.2">
      <c r="A940" s="2"/>
      <c r="B940" s="2"/>
      <c r="C940" s="2"/>
      <c r="D940" s="2"/>
      <c r="E940" s="4"/>
      <c r="F940" s="4"/>
      <c r="J940" s="6"/>
      <c r="K940" s="2"/>
    </row>
    <row r="941" spans="1:11" x14ac:dyDescent="0.2">
      <c r="A941" s="2"/>
      <c r="B941" s="2"/>
      <c r="C941" s="2"/>
      <c r="D941" s="2"/>
      <c r="E941" s="4"/>
      <c r="F941" s="4"/>
      <c r="J941" s="6"/>
      <c r="K941" s="2"/>
    </row>
    <row r="942" spans="1:11" x14ac:dyDescent="0.2">
      <c r="A942" s="2"/>
      <c r="B942" s="2"/>
      <c r="C942" s="2"/>
      <c r="D942" s="2"/>
      <c r="E942" s="4"/>
      <c r="F942" s="4"/>
      <c r="J942" s="6"/>
      <c r="K942" s="2"/>
    </row>
    <row r="943" spans="1:11" x14ac:dyDescent="0.2">
      <c r="A943" s="2"/>
      <c r="B943" s="2"/>
      <c r="C943" s="2"/>
      <c r="D943" s="2"/>
      <c r="E943" s="4"/>
      <c r="F943" s="4"/>
      <c r="J943" s="6"/>
      <c r="K943" s="2"/>
    </row>
    <row r="944" spans="1:11" x14ac:dyDescent="0.2">
      <c r="A944" s="2"/>
      <c r="B944" s="2"/>
      <c r="C944" s="2"/>
      <c r="D944" s="2"/>
      <c r="E944" s="4"/>
      <c r="F944" s="4"/>
      <c r="J944" s="6"/>
      <c r="K944" s="2"/>
    </row>
    <row r="945" spans="1:11" x14ac:dyDescent="0.2">
      <c r="A945" s="2"/>
      <c r="B945" s="2"/>
      <c r="C945" s="2"/>
      <c r="D945" s="2"/>
      <c r="E945" s="4"/>
      <c r="F945" s="4"/>
      <c r="J945" s="6"/>
      <c r="K945" s="2"/>
    </row>
    <row r="946" spans="1:11" x14ac:dyDescent="0.2">
      <c r="A946" s="2"/>
      <c r="B946" s="2"/>
      <c r="C946" s="2"/>
      <c r="D946" s="2"/>
      <c r="E946" s="4"/>
      <c r="F946" s="4"/>
      <c r="J946" s="6"/>
      <c r="K946" s="2"/>
    </row>
    <row r="947" spans="1:11" x14ac:dyDescent="0.2">
      <c r="A947" s="2"/>
      <c r="B947" s="2"/>
      <c r="C947" s="2"/>
      <c r="D947" s="2"/>
      <c r="E947" s="4"/>
      <c r="F947" s="4"/>
      <c r="J947" s="6"/>
      <c r="K947" s="2"/>
    </row>
    <row r="948" spans="1:11" x14ac:dyDescent="0.2">
      <c r="A948" s="2"/>
      <c r="B948" s="2"/>
      <c r="C948" s="2"/>
      <c r="D948" s="2"/>
      <c r="E948" s="4"/>
      <c r="F948" s="4"/>
      <c r="J948" s="6"/>
      <c r="K948" s="2"/>
    </row>
    <row r="949" spans="1:11" x14ac:dyDescent="0.2">
      <c r="A949" s="2"/>
      <c r="B949" s="2"/>
      <c r="C949" s="2"/>
      <c r="D949" s="2"/>
      <c r="E949" s="4"/>
      <c r="F949" s="4"/>
      <c r="J949" s="6"/>
      <c r="K949" s="2"/>
    </row>
    <row r="950" spans="1:11" x14ac:dyDescent="0.2">
      <c r="A950" s="2"/>
      <c r="B950" s="2"/>
      <c r="C950" s="2"/>
      <c r="D950" s="2"/>
      <c r="E950" s="4"/>
      <c r="F950" s="4"/>
      <c r="J950" s="6"/>
      <c r="K950" s="2"/>
    </row>
    <row r="951" spans="1:11" x14ac:dyDescent="0.2">
      <c r="A951" s="2"/>
      <c r="B951" s="2"/>
      <c r="C951" s="2"/>
      <c r="D951" s="2"/>
      <c r="E951" s="4"/>
      <c r="F951" s="4"/>
      <c r="J951" s="6"/>
      <c r="K951" s="2"/>
    </row>
    <row r="952" spans="1:11" x14ac:dyDescent="0.2">
      <c r="A952" s="2"/>
      <c r="B952" s="2"/>
      <c r="C952" s="2"/>
      <c r="D952" s="2"/>
      <c r="E952" s="4"/>
      <c r="F952" s="4"/>
      <c r="J952" s="6"/>
      <c r="K952" s="2"/>
    </row>
    <row r="953" spans="1:11" x14ac:dyDescent="0.2">
      <c r="A953" s="2"/>
      <c r="B953" s="2"/>
      <c r="C953" s="2"/>
      <c r="D953" s="2"/>
      <c r="E953" s="4"/>
      <c r="F953" s="4"/>
      <c r="J953" s="6"/>
      <c r="K953" s="2"/>
    </row>
    <row r="954" spans="1:11" x14ac:dyDescent="0.2">
      <c r="A954" s="2"/>
      <c r="B954" s="2"/>
      <c r="C954" s="2"/>
      <c r="D954" s="2"/>
      <c r="E954" s="4"/>
      <c r="F954" s="4"/>
      <c r="J954" s="6"/>
      <c r="K954" s="2"/>
    </row>
    <row r="955" spans="1:11" x14ac:dyDescent="0.2">
      <c r="A955" s="2"/>
      <c r="B955" s="2"/>
      <c r="C955" s="2"/>
      <c r="D955" s="2"/>
      <c r="E955" s="4"/>
      <c r="F955" s="4"/>
      <c r="J955" s="6"/>
      <c r="K955" s="2"/>
    </row>
    <row r="956" spans="1:11" x14ac:dyDescent="0.2">
      <c r="A956" s="2"/>
      <c r="B956" s="2"/>
      <c r="C956" s="2"/>
      <c r="D956" s="2"/>
      <c r="E956" s="4"/>
      <c r="F956" s="4"/>
      <c r="J956" s="6"/>
      <c r="K956" s="2"/>
    </row>
    <row r="957" spans="1:11" x14ac:dyDescent="0.2">
      <c r="A957" s="2"/>
      <c r="B957" s="2"/>
      <c r="C957" s="2"/>
      <c r="D957" s="2"/>
      <c r="E957" s="4"/>
      <c r="F957" s="4"/>
      <c r="J957" s="6"/>
      <c r="K957" s="2"/>
    </row>
    <row r="958" spans="1:11" x14ac:dyDescent="0.2">
      <c r="A958" s="2"/>
      <c r="B958" s="2"/>
      <c r="C958" s="2"/>
      <c r="D958" s="2"/>
      <c r="E958" s="4"/>
      <c r="F958" s="4"/>
      <c r="J958" s="6"/>
      <c r="K958" s="2"/>
    </row>
    <row r="959" spans="1:11" x14ac:dyDescent="0.2">
      <c r="A959" s="2"/>
      <c r="B959" s="2"/>
      <c r="C959" s="2"/>
      <c r="D959" s="2"/>
      <c r="E959" s="4"/>
      <c r="F959" s="4"/>
      <c r="J959" s="6"/>
      <c r="K959" s="2"/>
    </row>
    <row r="960" spans="1:11" x14ac:dyDescent="0.2">
      <c r="A960" s="2"/>
      <c r="B960" s="2"/>
      <c r="C960" s="2"/>
      <c r="D960" s="2"/>
      <c r="E960" s="4"/>
      <c r="F960" s="4"/>
      <c r="J960" s="6"/>
      <c r="K960" s="2"/>
    </row>
    <row r="961" spans="1:11" x14ac:dyDescent="0.2">
      <c r="A961" s="2"/>
      <c r="B961" s="2"/>
      <c r="C961" s="2"/>
      <c r="D961" s="2"/>
      <c r="E961" s="4"/>
      <c r="F961" s="4"/>
      <c r="J961" s="6"/>
      <c r="K961" s="2"/>
    </row>
    <row r="962" spans="1:11" x14ac:dyDescent="0.2">
      <c r="A962" s="2"/>
      <c r="B962" s="2"/>
      <c r="C962" s="2"/>
      <c r="D962" s="2"/>
      <c r="E962" s="4"/>
      <c r="F962" s="4"/>
      <c r="J962" s="6"/>
      <c r="K962" s="2"/>
    </row>
    <row r="963" spans="1:11" x14ac:dyDescent="0.2">
      <c r="A963" s="2"/>
      <c r="B963" s="2"/>
      <c r="C963" s="2"/>
      <c r="D963" s="2"/>
      <c r="E963" s="4"/>
      <c r="F963" s="4"/>
      <c r="J963" s="6"/>
      <c r="K963" s="2"/>
    </row>
    <row r="964" spans="1:11" x14ac:dyDescent="0.2">
      <c r="A964" s="2"/>
      <c r="B964" s="2"/>
      <c r="C964" s="2"/>
      <c r="D964" s="2"/>
      <c r="E964" s="4"/>
      <c r="F964" s="4"/>
      <c r="J964" s="6"/>
      <c r="K964" s="2"/>
    </row>
    <row r="965" spans="1:11" x14ac:dyDescent="0.2">
      <c r="A965" s="2"/>
      <c r="B965" s="2"/>
      <c r="C965" s="2"/>
      <c r="D965" s="2"/>
      <c r="E965" s="4"/>
      <c r="F965" s="4"/>
      <c r="J965" s="6"/>
      <c r="K965" s="2"/>
    </row>
    <row r="966" spans="1:11" x14ac:dyDescent="0.2">
      <c r="A966" s="2"/>
      <c r="B966" s="2"/>
      <c r="C966" s="2"/>
      <c r="D966" s="2"/>
      <c r="E966" s="4"/>
      <c r="F966" s="4"/>
      <c r="J966" s="6"/>
      <c r="K966" s="2"/>
    </row>
    <row r="967" spans="1:11" x14ac:dyDescent="0.2">
      <c r="A967" s="2"/>
      <c r="B967" s="2"/>
      <c r="C967" s="2"/>
      <c r="D967" s="2"/>
      <c r="E967" s="4"/>
      <c r="F967" s="4"/>
      <c r="J967" s="6"/>
      <c r="K967" s="2"/>
    </row>
    <row r="968" spans="1:11" x14ac:dyDescent="0.2">
      <c r="A968" s="2"/>
      <c r="B968" s="2"/>
      <c r="C968" s="2"/>
      <c r="D968" s="2"/>
      <c r="E968" s="4"/>
      <c r="F968" s="4"/>
      <c r="J968" s="6"/>
      <c r="K968" s="2"/>
    </row>
    <row r="969" spans="1:11" x14ac:dyDescent="0.2">
      <c r="A969" s="2"/>
      <c r="B969" s="2"/>
      <c r="C969" s="2"/>
      <c r="D969" s="2"/>
      <c r="E969" s="4"/>
      <c r="F969" s="4"/>
      <c r="J969" s="6"/>
      <c r="K969" s="2"/>
    </row>
    <row r="970" spans="1:11" x14ac:dyDescent="0.2">
      <c r="A970" s="2"/>
      <c r="B970" s="2"/>
      <c r="C970" s="2"/>
      <c r="D970" s="2"/>
      <c r="E970" s="4"/>
      <c r="F970" s="4"/>
      <c r="J970" s="6"/>
      <c r="K970" s="2"/>
    </row>
    <row r="971" spans="1:11" x14ac:dyDescent="0.2">
      <c r="A971" s="2"/>
      <c r="B971" s="2"/>
      <c r="C971" s="2"/>
      <c r="D971" s="2"/>
      <c r="E971" s="4"/>
      <c r="F971" s="4"/>
      <c r="J971" s="6"/>
      <c r="K971" s="2"/>
    </row>
    <row r="972" spans="1:11" x14ac:dyDescent="0.2">
      <c r="A972" s="2"/>
      <c r="B972" s="2"/>
      <c r="C972" s="2"/>
      <c r="D972" s="2"/>
      <c r="E972" s="4"/>
      <c r="F972" s="4"/>
      <c r="J972" s="6"/>
      <c r="K972" s="2"/>
    </row>
    <row r="973" spans="1:11" x14ac:dyDescent="0.2">
      <c r="A973" s="2"/>
      <c r="B973" s="2"/>
      <c r="C973" s="2"/>
      <c r="D973" s="2"/>
      <c r="E973" s="4"/>
      <c r="F973" s="4"/>
      <c r="J973" s="6"/>
      <c r="K973" s="2"/>
    </row>
    <row r="974" spans="1:11" x14ac:dyDescent="0.2">
      <c r="A974" s="2"/>
      <c r="B974" s="2"/>
      <c r="C974" s="2"/>
      <c r="D974" s="2"/>
      <c r="E974" s="4"/>
      <c r="F974" s="4"/>
      <c r="J974" s="6"/>
      <c r="K974" s="2"/>
    </row>
    <row r="975" spans="1:11" x14ac:dyDescent="0.2">
      <c r="A975" s="2"/>
      <c r="B975" s="2"/>
      <c r="C975" s="2"/>
      <c r="D975" s="2"/>
      <c r="E975" s="4"/>
      <c r="F975" s="4"/>
      <c r="J975" s="6"/>
      <c r="K975" s="2"/>
    </row>
    <row r="976" spans="1:11" x14ac:dyDescent="0.2">
      <c r="A976" s="2"/>
      <c r="B976" s="2"/>
      <c r="C976" s="2"/>
      <c r="D976" s="2"/>
      <c r="E976" s="4"/>
      <c r="F976" s="4"/>
      <c r="J976" s="6"/>
      <c r="K976" s="2"/>
    </row>
    <row r="977" spans="1:11" x14ac:dyDescent="0.2">
      <c r="A977" s="2"/>
      <c r="B977" s="2"/>
      <c r="C977" s="2"/>
      <c r="D977" s="2"/>
      <c r="E977" s="4"/>
      <c r="F977" s="4"/>
      <c r="J977" s="6"/>
      <c r="K977" s="2"/>
    </row>
    <row r="978" spans="1:11" x14ac:dyDescent="0.2">
      <c r="A978" s="2"/>
      <c r="B978" s="2"/>
      <c r="C978" s="2"/>
      <c r="D978" s="2"/>
      <c r="E978" s="4"/>
      <c r="F978" s="4"/>
      <c r="J978" s="6"/>
      <c r="K978" s="2"/>
    </row>
    <row r="979" spans="1:11" x14ac:dyDescent="0.2">
      <c r="A979" s="2"/>
      <c r="B979" s="2"/>
      <c r="C979" s="2"/>
      <c r="D979" s="2"/>
      <c r="E979" s="4"/>
      <c r="F979" s="4"/>
      <c r="J979" s="6"/>
      <c r="K979" s="2"/>
    </row>
    <row r="980" spans="1:11" x14ac:dyDescent="0.2">
      <c r="A980" s="2"/>
      <c r="B980" s="2"/>
      <c r="C980" s="2"/>
      <c r="D980" s="2"/>
      <c r="E980" s="4"/>
      <c r="F980" s="4"/>
      <c r="J980" s="6"/>
      <c r="K980" s="2"/>
    </row>
    <row r="981" spans="1:11" x14ac:dyDescent="0.2">
      <c r="A981" s="2"/>
      <c r="B981" s="2"/>
      <c r="C981" s="2"/>
      <c r="D981" s="2"/>
      <c r="E981" s="4"/>
      <c r="F981" s="4"/>
      <c r="J981" s="6"/>
      <c r="K981" s="2"/>
    </row>
    <row r="982" spans="1:11" x14ac:dyDescent="0.2">
      <c r="A982" s="2"/>
      <c r="B982" s="2"/>
      <c r="C982" s="2"/>
      <c r="D982" s="2"/>
      <c r="E982" s="4"/>
      <c r="F982" s="4"/>
      <c r="J982" s="6"/>
      <c r="K982" s="2"/>
    </row>
    <row r="983" spans="1:11" x14ac:dyDescent="0.2">
      <c r="A983" s="2"/>
      <c r="B983" s="2"/>
      <c r="C983" s="2"/>
      <c r="D983" s="2"/>
      <c r="E983" s="4"/>
      <c r="F983" s="4"/>
      <c r="J983" s="6"/>
      <c r="K983" s="2"/>
    </row>
    <row r="984" spans="1:11" x14ac:dyDescent="0.2">
      <c r="A984" s="2"/>
      <c r="B984" s="2"/>
      <c r="C984" s="2"/>
      <c r="D984" s="2"/>
      <c r="E984" s="4"/>
      <c r="F984" s="4"/>
      <c r="J984" s="6"/>
      <c r="K984" s="2"/>
    </row>
    <row r="985" spans="1:11" x14ac:dyDescent="0.2">
      <c r="A985" s="2"/>
      <c r="B985" s="2"/>
      <c r="C985" s="2"/>
      <c r="D985" s="2"/>
      <c r="E985" s="4"/>
      <c r="F985" s="4"/>
      <c r="J985" s="6"/>
      <c r="K985" s="2"/>
    </row>
    <row r="986" spans="1:11" x14ac:dyDescent="0.2">
      <c r="A986" s="2"/>
      <c r="B986" s="2"/>
      <c r="C986" s="2"/>
      <c r="D986" s="2"/>
      <c r="E986" s="4"/>
      <c r="F986" s="4"/>
      <c r="J986" s="6"/>
      <c r="K986" s="2"/>
    </row>
    <row r="987" spans="1:11" x14ac:dyDescent="0.2">
      <c r="A987" s="2"/>
      <c r="B987" s="2"/>
      <c r="C987" s="2"/>
      <c r="D987" s="2"/>
      <c r="E987" s="4"/>
      <c r="F987" s="4"/>
      <c r="J987" s="6"/>
      <c r="K987" s="2"/>
    </row>
    <row r="988" spans="1:11" x14ac:dyDescent="0.2">
      <c r="A988" s="2"/>
      <c r="B988" s="2"/>
      <c r="C988" s="2"/>
      <c r="D988" s="2"/>
      <c r="E988" s="4"/>
      <c r="F988" s="4"/>
      <c r="J988" s="6"/>
      <c r="K988" s="2"/>
    </row>
    <row r="989" spans="1:11" x14ac:dyDescent="0.2">
      <c r="A989" s="2"/>
      <c r="B989" s="2"/>
      <c r="C989" s="2"/>
      <c r="D989" s="2"/>
      <c r="E989" s="4"/>
      <c r="F989" s="4"/>
      <c r="J989" s="6"/>
      <c r="K989" s="2"/>
    </row>
    <row r="990" spans="1:11" x14ac:dyDescent="0.2">
      <c r="A990" s="2"/>
      <c r="B990" s="2"/>
      <c r="C990" s="2"/>
      <c r="D990" s="2"/>
      <c r="E990" s="4"/>
      <c r="F990" s="4"/>
      <c r="J990" s="6"/>
      <c r="K990" s="2"/>
    </row>
    <row r="991" spans="1:11" x14ac:dyDescent="0.2">
      <c r="A991" s="2"/>
      <c r="B991" s="2"/>
      <c r="C991" s="2"/>
      <c r="D991" s="2"/>
      <c r="E991" s="4"/>
      <c r="F991" s="4"/>
      <c r="J991" s="6"/>
      <c r="K991" s="2"/>
    </row>
    <row r="992" spans="1:11" x14ac:dyDescent="0.2">
      <c r="A992" s="2"/>
      <c r="B992" s="2"/>
      <c r="C992" s="2"/>
      <c r="D992" s="2"/>
      <c r="E992" s="5"/>
      <c r="F992" s="5"/>
      <c r="J992" s="7"/>
      <c r="K992" s="2"/>
    </row>
    <row r="993" spans="1:11" x14ac:dyDescent="0.2">
      <c r="A993" s="2"/>
      <c r="B993" s="2"/>
      <c r="C993" s="2"/>
      <c r="D993" s="2"/>
      <c r="E993" s="5"/>
      <c r="F993" s="5"/>
      <c r="J993" s="7"/>
      <c r="K993" s="2"/>
    </row>
    <row r="994" spans="1:11" x14ac:dyDescent="0.2">
      <c r="A994" s="2"/>
      <c r="B994" s="2"/>
      <c r="C994" s="2"/>
      <c r="D994" s="2"/>
      <c r="E994" s="5"/>
      <c r="F994" s="5"/>
      <c r="J994" s="7"/>
      <c r="K994" s="2"/>
    </row>
    <row r="995" spans="1:11" x14ac:dyDescent="0.2">
      <c r="A995" s="2"/>
      <c r="B995" s="2"/>
      <c r="C995" s="2"/>
      <c r="D995" s="2"/>
      <c r="E995" s="5"/>
      <c r="F995" s="5"/>
      <c r="J995" s="7"/>
      <c r="K995" s="2"/>
    </row>
    <row r="996" spans="1:11" x14ac:dyDescent="0.2">
      <c r="A996" s="2"/>
      <c r="B996" s="2"/>
      <c r="C996" s="2"/>
      <c r="D996" s="2"/>
      <c r="E996" s="5"/>
      <c r="F996" s="5"/>
      <c r="J996" s="7"/>
      <c r="K996" s="2"/>
    </row>
    <row r="997" spans="1:11" x14ac:dyDescent="0.2">
      <c r="A997" s="2"/>
      <c r="B997" s="2"/>
      <c r="C997" s="2"/>
      <c r="D997" s="2"/>
      <c r="E997" s="5"/>
      <c r="F997" s="5"/>
      <c r="J997" s="7"/>
      <c r="K997" s="2"/>
    </row>
    <row r="998" spans="1:11" x14ac:dyDescent="0.2">
      <c r="A998" s="2"/>
      <c r="B998" s="2"/>
      <c r="C998" s="2"/>
      <c r="D998" s="2"/>
      <c r="E998" s="5"/>
      <c r="F998" s="5"/>
      <c r="J998" s="7"/>
      <c r="K998" s="2"/>
    </row>
    <row r="999" spans="1:11" x14ac:dyDescent="0.2">
      <c r="A999" s="2"/>
      <c r="B999" s="2"/>
      <c r="C999" s="2"/>
      <c r="D999" s="2"/>
      <c r="E999" s="5"/>
      <c r="F999" s="5"/>
      <c r="J999" s="7"/>
      <c r="K999" s="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6F950-FC77-A94B-A37C-7BB3A661073B}">
  <dimension ref="A1:L91"/>
  <sheetViews>
    <sheetView workbookViewId="0">
      <selection activeCell="B88" sqref="B88:L91"/>
    </sheetView>
  </sheetViews>
  <sheetFormatPr baseColWidth="10" defaultColWidth="11" defaultRowHeight="16" x14ac:dyDescent="0.2"/>
  <cols>
    <col min="1" max="1" width="28.33203125" customWidth="1"/>
    <col min="2" max="2" width="14.5" customWidth="1"/>
  </cols>
  <sheetData>
    <row r="1" spans="1:12" x14ac:dyDescent="0.2">
      <c r="A1" s="103" t="s">
        <v>122</v>
      </c>
      <c r="B1" s="105" t="s">
        <v>124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spans="1:12" ht="28" x14ac:dyDescent="0.2">
      <c r="A2" s="104"/>
      <c r="B2" s="2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22" t="s">
        <v>1</v>
      </c>
      <c r="B3" s="23">
        <v>5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22" t="s">
        <v>2</v>
      </c>
      <c r="B4" s="23">
        <v>5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22" t="s">
        <v>3</v>
      </c>
      <c r="B5" s="23">
        <v>5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22" t="s">
        <v>4</v>
      </c>
      <c r="B6" s="23">
        <v>5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22" t="s">
        <v>5</v>
      </c>
      <c r="B7" s="23">
        <v>4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22" t="s">
        <v>6</v>
      </c>
      <c r="B8" s="23">
        <v>4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22" t="s">
        <v>7</v>
      </c>
      <c r="B9" s="23">
        <v>4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22" t="s">
        <v>8</v>
      </c>
      <c r="B10" s="23">
        <v>5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22" t="s">
        <v>9</v>
      </c>
      <c r="B11" s="23">
        <v>4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22" t="s">
        <v>10</v>
      </c>
      <c r="B12" s="23">
        <v>4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22" t="s">
        <v>11</v>
      </c>
      <c r="B13" s="23">
        <v>3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22" t="s">
        <v>12</v>
      </c>
      <c r="B14" s="23">
        <v>3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22" t="s">
        <v>13</v>
      </c>
      <c r="B15" s="23">
        <v>4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22" t="s">
        <v>14</v>
      </c>
      <c r="B16" s="23">
        <v>5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22" t="s">
        <v>15</v>
      </c>
      <c r="B17" s="23">
        <v>5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22" t="s">
        <v>16</v>
      </c>
      <c r="B18" s="23">
        <v>4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22" t="s">
        <v>17</v>
      </c>
      <c r="B19" s="23">
        <v>4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22" t="s">
        <v>18</v>
      </c>
      <c r="B20" s="23">
        <v>5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22" t="s">
        <v>19</v>
      </c>
      <c r="B21" s="23">
        <v>3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22" t="s">
        <v>20</v>
      </c>
      <c r="B22" s="23">
        <v>4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22" t="s">
        <v>21</v>
      </c>
      <c r="B23" s="23">
        <v>6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22" t="s">
        <v>22</v>
      </c>
      <c r="B24" s="23">
        <v>5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22" t="s">
        <v>23</v>
      </c>
      <c r="B25" s="23">
        <v>1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22" t="s">
        <v>24</v>
      </c>
      <c r="B26" s="23">
        <v>4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22" t="s">
        <v>25</v>
      </c>
      <c r="B27" s="23">
        <v>4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22" t="s">
        <v>26</v>
      </c>
      <c r="B28" s="23">
        <v>4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22" t="s">
        <v>27</v>
      </c>
      <c r="B29" s="23">
        <v>1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22" t="s">
        <v>28</v>
      </c>
      <c r="B30" s="23">
        <v>5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22" t="s">
        <v>29</v>
      </c>
      <c r="B31" s="23">
        <v>4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22" t="s">
        <v>30</v>
      </c>
      <c r="B32" s="23">
        <v>4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22" t="s">
        <v>31</v>
      </c>
      <c r="B33" s="23">
        <v>4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22" t="s">
        <v>32</v>
      </c>
      <c r="B34" s="23">
        <v>6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22" t="s">
        <v>33</v>
      </c>
      <c r="B35" s="23">
        <v>4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22" t="s">
        <v>34</v>
      </c>
      <c r="B36" s="23">
        <v>6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22" t="s">
        <v>35</v>
      </c>
      <c r="B37" s="23">
        <v>6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22" t="s">
        <v>106</v>
      </c>
      <c r="B38" s="23">
        <v>4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22" t="s">
        <v>37</v>
      </c>
      <c r="B39" s="23">
        <v>4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22" t="s">
        <v>107</v>
      </c>
      <c r="B40" s="23">
        <v>3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22" t="s">
        <v>39</v>
      </c>
      <c r="B41" s="23">
        <v>5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22" t="s">
        <v>40</v>
      </c>
      <c r="B42" s="23">
        <v>5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22" t="s">
        <v>41</v>
      </c>
      <c r="B43" s="23">
        <v>4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22" t="s">
        <v>42</v>
      </c>
      <c r="B44" s="23">
        <v>4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22" t="s">
        <v>43</v>
      </c>
      <c r="B45" s="23">
        <v>5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22" t="s">
        <v>44</v>
      </c>
      <c r="B46" s="23">
        <v>5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22" t="s">
        <v>45</v>
      </c>
      <c r="B47" s="23">
        <v>4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22" t="s">
        <v>46</v>
      </c>
      <c r="B48" s="23">
        <v>4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22" t="s">
        <v>47</v>
      </c>
      <c r="B49" s="23">
        <v>5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22" t="s">
        <v>48</v>
      </c>
      <c r="B50" s="23">
        <v>5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22" t="s">
        <v>49</v>
      </c>
      <c r="B51" s="23">
        <v>5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22" t="s">
        <v>50</v>
      </c>
      <c r="B52" s="23">
        <v>2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22" t="s">
        <v>104</v>
      </c>
      <c r="B53" s="23">
        <v>2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22" t="s">
        <v>52</v>
      </c>
      <c r="B54" s="23">
        <v>5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22" t="s">
        <v>53</v>
      </c>
      <c r="B55" s="23">
        <v>4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22" t="s">
        <v>54</v>
      </c>
      <c r="B56" s="23">
        <v>5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22" t="s">
        <v>55</v>
      </c>
      <c r="B57" s="23">
        <v>5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22" t="s">
        <v>56</v>
      </c>
      <c r="B58" s="23">
        <v>5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22" t="s">
        <v>57</v>
      </c>
      <c r="B59" s="23">
        <v>5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22" t="s">
        <v>58</v>
      </c>
      <c r="B60" s="23">
        <v>6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22" t="s">
        <v>59</v>
      </c>
      <c r="B61" s="23">
        <v>5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22" t="s">
        <v>60</v>
      </c>
      <c r="B62" s="23">
        <v>4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22" t="s">
        <v>61</v>
      </c>
      <c r="B63" s="23">
        <v>2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22" t="s">
        <v>62</v>
      </c>
      <c r="B64" s="23">
        <v>5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22" t="s">
        <v>63</v>
      </c>
      <c r="B65" s="23">
        <v>5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22" t="s">
        <v>64</v>
      </c>
      <c r="B66" s="23">
        <v>4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22" t="s">
        <v>65</v>
      </c>
      <c r="B67" s="23">
        <v>4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22" t="s">
        <v>66</v>
      </c>
      <c r="B68" s="23">
        <v>4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22" t="s">
        <v>67</v>
      </c>
      <c r="B69" s="23">
        <v>6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22" t="s">
        <v>108</v>
      </c>
      <c r="B70" s="23">
        <v>4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22" t="s">
        <v>69</v>
      </c>
      <c r="B71" s="23">
        <v>4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22" t="s">
        <v>70</v>
      </c>
      <c r="B72" s="23">
        <v>5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22" t="s">
        <v>71</v>
      </c>
      <c r="B73" s="23">
        <v>4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22" t="s">
        <v>72</v>
      </c>
      <c r="B74" s="23">
        <v>4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22" t="s">
        <v>73</v>
      </c>
      <c r="B75" s="23">
        <v>5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22" t="s">
        <v>74</v>
      </c>
      <c r="B76" s="23">
        <v>4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22" t="s">
        <v>75</v>
      </c>
      <c r="B77" s="23">
        <v>1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22" t="s">
        <v>76</v>
      </c>
      <c r="B78" s="23">
        <v>5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22" t="s">
        <v>77</v>
      </c>
      <c r="B79" s="23">
        <v>4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22" t="s">
        <v>109</v>
      </c>
      <c r="B80" s="23">
        <v>4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22" t="s">
        <v>79</v>
      </c>
      <c r="B81" s="23">
        <v>1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22" t="s">
        <v>80</v>
      </c>
      <c r="B82" s="23">
        <v>5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22" t="s">
        <v>105</v>
      </c>
      <c r="B83" s="23">
        <v>2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22" t="s">
        <v>82</v>
      </c>
      <c r="B84" s="23">
        <v>5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22" t="s">
        <v>83</v>
      </c>
      <c r="B85" s="23">
        <v>6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22" t="s">
        <v>84</v>
      </c>
      <c r="B86" s="2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22" t="s">
        <v>85</v>
      </c>
      <c r="B87" s="23">
        <v>4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sortState xmlns:xlrd2="http://schemas.microsoft.com/office/spreadsheetml/2017/richdata2" ref="A2:L86">
    <sortCondition ref="A1:A86"/>
  </sortState>
  <mergeCells count="2">
    <mergeCell ref="A1:A2"/>
    <mergeCell ref="B1:L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9CCEA-6430-4EB1-AAA8-D8F4E274F5CF}">
  <dimension ref="A1:L91"/>
  <sheetViews>
    <sheetView workbookViewId="0">
      <selection activeCell="C2" sqref="C2:L87"/>
    </sheetView>
  </sheetViews>
  <sheetFormatPr baseColWidth="10" defaultColWidth="8.83203125" defaultRowHeight="16" x14ac:dyDescent="0.2"/>
  <cols>
    <col min="1" max="1" width="17.33203125" customWidth="1"/>
    <col min="2" max="2" width="19.1640625" customWidth="1"/>
  </cols>
  <sheetData>
    <row r="1" spans="1:12" x14ac:dyDescent="0.2">
      <c r="A1" s="106" t="s">
        <v>122</v>
      </c>
      <c r="B1" s="30" t="s">
        <v>127</v>
      </c>
    </row>
    <row r="2" spans="1:12" x14ac:dyDescent="0.2">
      <c r="A2" s="107"/>
      <c r="B2" s="31" t="s">
        <v>123</v>
      </c>
      <c r="C2" s="21" t="s">
        <v>94</v>
      </c>
      <c r="D2" s="21" t="s">
        <v>95</v>
      </c>
      <c r="E2" s="21" t="s">
        <v>96</v>
      </c>
      <c r="F2" s="21" t="s">
        <v>97</v>
      </c>
      <c r="G2" s="21" t="s">
        <v>98</v>
      </c>
      <c r="H2" s="21" t="s">
        <v>99</v>
      </c>
      <c r="I2" s="21" t="s">
        <v>100</v>
      </c>
      <c r="J2" s="21" t="s">
        <v>101</v>
      </c>
      <c r="K2" s="21" t="s">
        <v>102</v>
      </c>
      <c r="L2" s="21" t="s">
        <v>103</v>
      </c>
    </row>
    <row r="3" spans="1:12" x14ac:dyDescent="0.2">
      <c r="A3" s="32" t="s">
        <v>1</v>
      </c>
      <c r="B3" s="33">
        <v>7</v>
      </c>
      <c r="C3" s="23">
        <v>0.59826000899999987</v>
      </c>
      <c r="D3" s="23">
        <v>-0.59388476899999987</v>
      </c>
      <c r="E3" s="23">
        <v>-0.44651156100000006</v>
      </c>
      <c r="F3" s="23">
        <v>-0.49753872999999998</v>
      </c>
      <c r="G3" s="23">
        <v>-0.46898393200000005</v>
      </c>
      <c r="H3" s="23">
        <v>0.18846258800000001</v>
      </c>
      <c r="I3" s="23">
        <v>-1.2461249699999999</v>
      </c>
      <c r="J3" s="23">
        <v>-0.207091578</v>
      </c>
      <c r="K3" s="23">
        <v>-0.65264689300000023</v>
      </c>
      <c r="L3" s="23">
        <v>-0.13824424100000005</v>
      </c>
    </row>
    <row r="4" spans="1:12" x14ac:dyDescent="0.2">
      <c r="A4" s="32" t="s">
        <v>2</v>
      </c>
      <c r="B4" s="33">
        <v>7</v>
      </c>
      <c r="C4" s="23">
        <v>0.59826000899999987</v>
      </c>
      <c r="D4" s="23">
        <v>7.0693472900000026E-2</v>
      </c>
      <c r="E4" s="23">
        <v>-0.21414330000000004</v>
      </c>
      <c r="F4" s="23">
        <v>0.16264810600000001</v>
      </c>
      <c r="G4" s="23">
        <v>-0.13088889400000001</v>
      </c>
      <c r="H4" s="23">
        <v>2.2722765699999998</v>
      </c>
      <c r="I4" s="23">
        <v>-0.78133432699999994</v>
      </c>
      <c r="J4" s="23">
        <v>-0.4500862610000001</v>
      </c>
      <c r="K4" s="23">
        <v>-0.269099849</v>
      </c>
      <c r="L4" s="23">
        <v>-0.24397993900000003</v>
      </c>
    </row>
    <row r="5" spans="1:12" x14ac:dyDescent="0.2">
      <c r="A5" s="32" t="s">
        <v>3</v>
      </c>
      <c r="B5" s="33">
        <v>7</v>
      </c>
      <c r="C5" s="23">
        <v>0.24339538400000005</v>
      </c>
      <c r="D5" s="23">
        <v>0.24019036800000002</v>
      </c>
      <c r="E5" s="23">
        <v>0.50878017999999992</v>
      </c>
      <c r="F5" s="23">
        <v>-0.63345954900000001</v>
      </c>
      <c r="G5" s="23">
        <v>-0.6175971360000001</v>
      </c>
      <c r="H5" s="23">
        <v>-0.96507729600000003</v>
      </c>
      <c r="I5" s="23">
        <v>0.61303758600000002</v>
      </c>
      <c r="J5" s="23">
        <v>-0.43264048900000007</v>
      </c>
      <c r="K5" s="23">
        <v>0.10246135000000001</v>
      </c>
      <c r="L5" s="23">
        <v>-5.6005365600000002E-2</v>
      </c>
    </row>
    <row r="6" spans="1:12" x14ac:dyDescent="0.2">
      <c r="A6" s="32" t="s">
        <v>4</v>
      </c>
      <c r="B6" s="33">
        <v>7</v>
      </c>
      <c r="C6" s="23">
        <v>-0.35987447800000011</v>
      </c>
      <c r="D6" s="23">
        <v>-0.52052361800000002</v>
      </c>
      <c r="E6" s="23">
        <v>-0.49814895199999998</v>
      </c>
      <c r="F6" s="23">
        <v>-0.20627983200000002</v>
      </c>
      <c r="G6" s="23">
        <v>-1.5835829599999998</v>
      </c>
      <c r="H6" s="23">
        <v>9.5435178200000012E-2</v>
      </c>
      <c r="I6" s="23">
        <v>0.92289801200000021</v>
      </c>
      <c r="J6" s="23">
        <v>-0.90492246300000001</v>
      </c>
      <c r="K6" s="23">
        <v>-0.21066885400000002</v>
      </c>
      <c r="L6" s="23">
        <v>-0.29097358200000006</v>
      </c>
    </row>
    <row r="7" spans="1:12" x14ac:dyDescent="0.2">
      <c r="A7" s="32" t="s">
        <v>5</v>
      </c>
      <c r="B7" s="33">
        <v>7</v>
      </c>
      <c r="C7" s="23">
        <v>0.34985477100000012</v>
      </c>
      <c r="D7" s="23">
        <v>3.15013067E-3</v>
      </c>
      <c r="E7" s="23">
        <v>1.4640719200000001</v>
      </c>
      <c r="F7" s="23">
        <v>0.78400042300000006</v>
      </c>
      <c r="G7" s="23">
        <v>0.97999480400000005</v>
      </c>
      <c r="H7" s="23">
        <v>-1.09531567</v>
      </c>
      <c r="I7" s="23">
        <v>-0.98790794399999993</v>
      </c>
      <c r="J7" s="23">
        <v>-6.627927380000001E-2</v>
      </c>
      <c r="K7" s="23">
        <v>3.6539201399999999E-2</v>
      </c>
      <c r="L7" s="23">
        <v>-0.16644042700000003</v>
      </c>
    </row>
    <row r="8" spans="1:12" x14ac:dyDescent="0.2">
      <c r="A8" s="32" t="s">
        <v>6</v>
      </c>
      <c r="B8" s="33">
        <v>7</v>
      </c>
      <c r="C8" s="23">
        <v>0.84666524600000015</v>
      </c>
      <c r="D8" s="23">
        <v>-0.27929739599999998</v>
      </c>
      <c r="E8" s="23">
        <v>1.0509727900000001</v>
      </c>
      <c r="F8" s="23">
        <v>-0.14802805200000002</v>
      </c>
      <c r="G8" s="23">
        <v>-0.14017721899999999</v>
      </c>
      <c r="H8" s="23">
        <v>-0.92786633200000002</v>
      </c>
      <c r="I8" s="23">
        <v>-6.6832640699999992E-3</v>
      </c>
      <c r="J8" s="23">
        <v>-0.85632352700000003</v>
      </c>
      <c r="K8" s="23">
        <v>-0.60620174300000007</v>
      </c>
      <c r="L8" s="23">
        <v>-0.42725514799999997</v>
      </c>
    </row>
    <row r="9" spans="1:12" x14ac:dyDescent="0.2">
      <c r="A9" s="32" t="s">
        <v>7</v>
      </c>
      <c r="B9" s="33">
        <v>7</v>
      </c>
      <c r="C9" s="23">
        <v>1.1660434100000001</v>
      </c>
      <c r="D9" s="23">
        <v>-0.49306639800000002</v>
      </c>
      <c r="E9" s="23">
        <v>0.92187931100000009</v>
      </c>
      <c r="F9" s="23">
        <v>0.5704105639999999</v>
      </c>
      <c r="G9" s="23">
        <v>0.23692878600000003</v>
      </c>
      <c r="H9" s="23">
        <v>-0.87204988600000022</v>
      </c>
      <c r="I9" s="23">
        <v>-6.6832640699999992E-3</v>
      </c>
      <c r="J9" s="23">
        <v>-5.2190713299999992E-3</v>
      </c>
      <c r="K9" s="23">
        <v>-0.5163079049999999</v>
      </c>
      <c r="L9" s="23">
        <v>-0.40845769100000007</v>
      </c>
    </row>
    <row r="10" spans="1:12" x14ac:dyDescent="0.2">
      <c r="A10" s="32" t="s">
        <v>8</v>
      </c>
      <c r="B10" s="33">
        <v>7</v>
      </c>
      <c r="C10" s="23">
        <v>0.27888184600000004</v>
      </c>
      <c r="D10" s="23">
        <v>-0.57820506500000002</v>
      </c>
      <c r="E10" s="23">
        <v>-0.36905547400000005</v>
      </c>
      <c r="F10" s="23">
        <v>-0.2839488710000001</v>
      </c>
      <c r="G10" s="23">
        <v>-0.4875605830000001</v>
      </c>
      <c r="H10" s="23">
        <v>-1.00228826</v>
      </c>
      <c r="I10" s="23">
        <v>0.56139418200000002</v>
      </c>
      <c r="J10" s="23">
        <v>-0.81644747600000012</v>
      </c>
      <c r="K10" s="23">
        <v>-0.12077501600000001</v>
      </c>
      <c r="L10" s="23">
        <v>-0.19698629600000003</v>
      </c>
    </row>
    <row r="11" spans="1:12" x14ac:dyDescent="0.2">
      <c r="A11" s="32" t="s">
        <v>9</v>
      </c>
      <c r="B11" s="33">
        <v>7</v>
      </c>
      <c r="C11" s="23">
        <v>0.63374647100000014</v>
      </c>
      <c r="D11" s="23">
        <v>-0.2819225050000001</v>
      </c>
      <c r="E11" s="23">
        <v>1.2058849600000001</v>
      </c>
      <c r="F11" s="23">
        <v>-0.36161791100000007</v>
      </c>
      <c r="G11" s="23">
        <v>-0.46898393200000005</v>
      </c>
      <c r="H11" s="23">
        <v>-0.90926085000000001</v>
      </c>
      <c r="I11" s="23">
        <v>-0.41983049800000005</v>
      </c>
      <c r="J11" s="23">
        <v>1.1474480200000001</v>
      </c>
      <c r="K11" s="23">
        <v>-0.12227324700000003</v>
      </c>
      <c r="L11" s="23">
        <v>0.43507820800000008</v>
      </c>
    </row>
    <row r="12" spans="1:12" x14ac:dyDescent="0.2">
      <c r="A12" s="32" t="s">
        <v>10</v>
      </c>
      <c r="B12" s="33">
        <v>7</v>
      </c>
      <c r="C12" s="23">
        <v>0.63374647100000014</v>
      </c>
      <c r="D12" s="23">
        <v>-2.0263002699999998E-2</v>
      </c>
      <c r="E12" s="23">
        <v>1.12842888</v>
      </c>
      <c r="F12" s="23">
        <v>0.14323084600000002</v>
      </c>
      <c r="G12" s="23">
        <v>0.64561509600000022</v>
      </c>
      <c r="H12" s="23">
        <v>-5.3408677700000011E-2</v>
      </c>
      <c r="I12" s="23">
        <v>-0.36818709400000005</v>
      </c>
      <c r="J12" s="23">
        <v>-8.3725046000000025E-2</v>
      </c>
      <c r="K12" s="23">
        <v>-0.31105030700000008</v>
      </c>
      <c r="L12" s="23">
        <v>-0.28862390000000004</v>
      </c>
    </row>
    <row r="13" spans="1:12" x14ac:dyDescent="0.2">
      <c r="A13" s="32" t="s">
        <v>11</v>
      </c>
      <c r="B13" s="33">
        <v>1</v>
      </c>
      <c r="C13" s="23">
        <v>-0.99863080300000007</v>
      </c>
      <c r="D13" s="23">
        <v>2.9617897399999999</v>
      </c>
      <c r="E13" s="23">
        <v>-1.8149024300000001</v>
      </c>
      <c r="F13" s="23">
        <v>2.2014604000000002</v>
      </c>
      <c r="G13" s="23">
        <v>0.57130849400000006</v>
      </c>
      <c r="H13" s="23">
        <v>-0.49994024599999998</v>
      </c>
      <c r="I13" s="23">
        <v>1.69754907</v>
      </c>
      <c r="J13" s="23">
        <v>4.3462549499999996</v>
      </c>
      <c r="K13" s="23">
        <v>-0.30505738500000007</v>
      </c>
      <c r="L13" s="23">
        <v>-0.3591143650000001</v>
      </c>
    </row>
    <row r="14" spans="1:12" x14ac:dyDescent="0.2">
      <c r="A14" s="32" t="s">
        <v>12</v>
      </c>
      <c r="B14" s="33">
        <v>7</v>
      </c>
      <c r="C14" s="23">
        <v>-0.46633386600000004</v>
      </c>
      <c r="D14" s="23">
        <v>1.05439982</v>
      </c>
      <c r="E14" s="23">
        <v>-5.9231125400000008E-2</v>
      </c>
      <c r="F14" s="23">
        <v>1.9296187599999999</v>
      </c>
      <c r="G14" s="23">
        <v>0.36696533900000006</v>
      </c>
      <c r="H14" s="23">
        <v>0.46754481800000003</v>
      </c>
      <c r="I14" s="23">
        <v>-0.83297773100000005</v>
      </c>
      <c r="J14" s="23">
        <v>3.7443758100000002</v>
      </c>
      <c r="K14" s="23">
        <v>-0.400944146</v>
      </c>
      <c r="L14" s="23">
        <v>-0.37791182300000009</v>
      </c>
    </row>
    <row r="15" spans="1:12" x14ac:dyDescent="0.2">
      <c r="A15" s="32" t="s">
        <v>13</v>
      </c>
      <c r="B15" s="33">
        <v>7</v>
      </c>
      <c r="C15" s="23">
        <v>0.24339538400000005</v>
      </c>
      <c r="D15" s="23">
        <v>-0.14917713400000002</v>
      </c>
      <c r="E15" s="23">
        <v>0.61205496300000006</v>
      </c>
      <c r="F15" s="23">
        <v>0.18206536600000001</v>
      </c>
      <c r="G15" s="23">
        <v>2.9676963999999999</v>
      </c>
      <c r="H15" s="23">
        <v>-0.33249090800000008</v>
      </c>
      <c r="I15" s="23">
        <v>-1.3494117700000001</v>
      </c>
      <c r="J15" s="23">
        <v>0.30257419400000007</v>
      </c>
      <c r="K15" s="23">
        <v>-0.58073182300000004</v>
      </c>
      <c r="L15" s="23">
        <v>-0.52829148100000001</v>
      </c>
    </row>
    <row r="16" spans="1:12" x14ac:dyDescent="0.2">
      <c r="A16" s="32" t="s">
        <v>14</v>
      </c>
      <c r="B16" s="33">
        <v>7</v>
      </c>
      <c r="C16" s="23">
        <v>0.66923293400000006</v>
      </c>
      <c r="D16" s="23">
        <v>-0.40480598000000007</v>
      </c>
      <c r="E16" s="23">
        <v>-0.6788798220000003</v>
      </c>
      <c r="F16" s="23">
        <v>-0.63345954900000001</v>
      </c>
      <c r="G16" s="23">
        <v>-1.3420865000000002</v>
      </c>
      <c r="H16" s="23">
        <v>2.4211204300000002</v>
      </c>
      <c r="I16" s="23">
        <v>-0.36818709400000005</v>
      </c>
      <c r="J16" s="23">
        <v>-0.64074362800000018</v>
      </c>
      <c r="K16" s="23">
        <v>-0.37996891700000013</v>
      </c>
      <c r="L16" s="23">
        <v>-0.49774561299999998</v>
      </c>
    </row>
    <row r="17" spans="1:12" x14ac:dyDescent="0.2">
      <c r="A17" s="32" t="s">
        <v>15</v>
      </c>
      <c r="B17" s="33">
        <v>7</v>
      </c>
      <c r="C17" s="23">
        <v>3.0476608999999998E-2</v>
      </c>
      <c r="D17" s="23">
        <v>-0.46525443399999999</v>
      </c>
      <c r="E17" s="23">
        <v>-1.27270982</v>
      </c>
      <c r="F17" s="23">
        <v>0.49274152499999996</v>
      </c>
      <c r="G17" s="23">
        <v>-1.1005900500000001</v>
      </c>
      <c r="H17" s="23">
        <v>0.48615030000000004</v>
      </c>
      <c r="I17" s="23">
        <v>-0.88462113600000014</v>
      </c>
      <c r="J17" s="23">
        <v>-1.1479171500000001</v>
      </c>
      <c r="K17" s="23">
        <v>-0.25711400400000001</v>
      </c>
      <c r="L17" s="23">
        <v>-0.27452580700000007</v>
      </c>
    </row>
    <row r="18" spans="1:12" x14ac:dyDescent="0.2">
      <c r="A18" s="32" t="s">
        <v>16</v>
      </c>
      <c r="B18" s="33">
        <v>7</v>
      </c>
      <c r="C18" s="23">
        <v>1.2370163300000001</v>
      </c>
      <c r="D18" s="23">
        <v>-0.46213268200000002</v>
      </c>
      <c r="E18" s="23">
        <v>0.22477452699999997</v>
      </c>
      <c r="F18" s="23">
        <v>0.25973440599999997</v>
      </c>
      <c r="G18" s="23">
        <v>1.4008979899999999E-2</v>
      </c>
      <c r="H18" s="23">
        <v>-0.68599506600000015</v>
      </c>
      <c r="I18" s="23">
        <v>0.30317716100000008</v>
      </c>
      <c r="J18" s="23">
        <v>0.71628822000000003</v>
      </c>
      <c r="K18" s="23">
        <v>-0.61818758899999993</v>
      </c>
      <c r="L18" s="23">
        <v>-0.49539593100000001</v>
      </c>
    </row>
    <row r="19" spans="1:12" x14ac:dyDescent="0.2">
      <c r="A19" s="32" t="s">
        <v>17</v>
      </c>
      <c r="B19" s="33">
        <v>7</v>
      </c>
      <c r="C19" s="23">
        <v>0.31436830900000012</v>
      </c>
      <c r="D19" s="23">
        <v>-0.4258068510000001</v>
      </c>
      <c r="E19" s="23">
        <v>-0.3174180820000001</v>
      </c>
      <c r="F19" s="23">
        <v>-0.32278339100000009</v>
      </c>
      <c r="G19" s="23">
        <v>-0.39467732999999999</v>
      </c>
      <c r="H19" s="23">
        <v>-0.51854572799999998</v>
      </c>
      <c r="I19" s="23">
        <v>9.660354430000001E-2</v>
      </c>
      <c r="J19" s="23">
        <v>0.17796153600000003</v>
      </c>
      <c r="K19" s="23">
        <v>0.61635445900000008</v>
      </c>
      <c r="L19" s="23">
        <v>0.97785478799999992</v>
      </c>
    </row>
    <row r="20" spans="1:12" x14ac:dyDescent="0.2">
      <c r="A20" s="32" t="s">
        <v>18</v>
      </c>
      <c r="B20" s="33">
        <v>7</v>
      </c>
      <c r="C20" s="23">
        <v>-1.4244683500000002</v>
      </c>
      <c r="D20" s="23">
        <v>-0.7686318820000001</v>
      </c>
      <c r="E20" s="23">
        <v>-1.4534406900000001</v>
      </c>
      <c r="F20" s="23">
        <v>-0.24511435100000004</v>
      </c>
      <c r="G20" s="23">
        <v>-0.26464077700000005</v>
      </c>
      <c r="H20" s="23">
        <v>0.22567355199999997</v>
      </c>
      <c r="I20" s="23">
        <v>0.56139418200000002</v>
      </c>
      <c r="J20" s="23">
        <v>-1.1092872200000001</v>
      </c>
      <c r="K20" s="23">
        <v>-0.76801065300000004</v>
      </c>
      <c r="L20" s="23">
        <v>-0.52829148100000001</v>
      </c>
    </row>
    <row r="21" spans="1:12" x14ac:dyDescent="0.2">
      <c r="A21" s="32" t="s">
        <v>19</v>
      </c>
      <c r="B21" s="33">
        <v>7</v>
      </c>
      <c r="C21" s="23">
        <v>-0.18244216600000002</v>
      </c>
      <c r="D21" s="23">
        <v>-0.24141068900000004</v>
      </c>
      <c r="E21" s="23">
        <v>0.63787365900000015</v>
      </c>
      <c r="F21" s="23">
        <v>0.76458316299999984</v>
      </c>
      <c r="G21" s="23">
        <v>2.2617836900000001</v>
      </c>
      <c r="H21" s="23">
        <v>-0.68599506600000015</v>
      </c>
      <c r="I21" s="23">
        <v>-0.57476071000000006</v>
      </c>
      <c r="J21" s="23">
        <v>2.40977424</v>
      </c>
      <c r="K21" s="23">
        <v>-0.58372828399999999</v>
      </c>
      <c r="L21" s="23">
        <v>-0.48129783799999998</v>
      </c>
    </row>
    <row r="22" spans="1:12" x14ac:dyDescent="0.2">
      <c r="A22" s="32" t="s">
        <v>20</v>
      </c>
      <c r="B22" s="33">
        <v>7</v>
      </c>
      <c r="C22" s="23">
        <v>0.81117878399999999</v>
      </c>
      <c r="D22" s="23">
        <v>-6.4818904899999988E-2</v>
      </c>
      <c r="E22" s="23">
        <v>1.18006627</v>
      </c>
      <c r="F22" s="23">
        <v>0.76458316299999984</v>
      </c>
      <c r="G22" s="23">
        <v>-0.3389473790000001</v>
      </c>
      <c r="H22" s="23">
        <v>0.13264614200000002</v>
      </c>
      <c r="I22" s="23">
        <v>0.35482056500000014</v>
      </c>
      <c r="J22" s="23">
        <v>0.25148300500000004</v>
      </c>
      <c r="K22" s="23">
        <v>-0.400944146</v>
      </c>
      <c r="L22" s="23">
        <v>-0.47189910900000004</v>
      </c>
    </row>
    <row r="23" spans="1:12" x14ac:dyDescent="0.2">
      <c r="A23" s="32" t="s">
        <v>21</v>
      </c>
      <c r="B23" s="33">
        <v>7</v>
      </c>
      <c r="C23" s="23">
        <v>-0.46633386600000004</v>
      </c>
      <c r="D23" s="23">
        <v>1.44497345</v>
      </c>
      <c r="E23" s="23">
        <v>-0.136687213</v>
      </c>
      <c r="F23" s="23">
        <v>1.4636045200000001</v>
      </c>
      <c r="G23" s="23">
        <v>-1.0634367499999999</v>
      </c>
      <c r="H23" s="23">
        <v>0.76523252999999991</v>
      </c>
      <c r="I23" s="23">
        <v>0.716324395</v>
      </c>
      <c r="J23" s="23">
        <v>1.31318285</v>
      </c>
      <c r="K23" s="23">
        <v>6.2009122300000004E-2</v>
      </c>
      <c r="L23" s="23">
        <v>-0.44605260500000005</v>
      </c>
    </row>
    <row r="24" spans="1:12" x14ac:dyDescent="0.2">
      <c r="A24" s="32" t="s">
        <v>22</v>
      </c>
      <c r="B24" s="33">
        <v>7</v>
      </c>
      <c r="C24" s="23">
        <v>-1.1405766500000001</v>
      </c>
      <c r="D24" s="23">
        <v>-0.95685928400000009</v>
      </c>
      <c r="E24" s="23">
        <v>-1.2468911300000001</v>
      </c>
      <c r="F24" s="23">
        <v>-2.2062575999999998</v>
      </c>
      <c r="G24" s="23">
        <v>-0.4875605830000001</v>
      </c>
      <c r="H24" s="23">
        <v>0.20706807000000002</v>
      </c>
      <c r="I24" s="23">
        <v>1.6459056700000003</v>
      </c>
      <c r="J24" s="23">
        <v>-0.98467456499999995</v>
      </c>
      <c r="K24" s="23">
        <v>-0.64515574000000009</v>
      </c>
      <c r="L24" s="23">
        <v>-0.50009529500000005</v>
      </c>
    </row>
    <row r="25" spans="1:12" x14ac:dyDescent="0.2">
      <c r="A25" s="32" t="s">
        <v>23</v>
      </c>
      <c r="B25" s="33">
        <v>7</v>
      </c>
      <c r="C25" s="23">
        <v>0.66923293400000006</v>
      </c>
      <c r="D25" s="23">
        <v>-0.52655427399999999</v>
      </c>
      <c r="E25" s="23">
        <v>-0.26578069100000007</v>
      </c>
      <c r="F25" s="23">
        <v>-0.55579051000000013</v>
      </c>
      <c r="G25" s="23">
        <v>-0.30179407800000002</v>
      </c>
      <c r="H25" s="23">
        <v>0.74662704800000013</v>
      </c>
      <c r="I25" s="23">
        <v>-1.1944815600000001</v>
      </c>
      <c r="J25" s="23">
        <v>-0.80772459000000008</v>
      </c>
      <c r="K25" s="23">
        <v>0.129429501</v>
      </c>
      <c r="L25" s="23">
        <v>3.6001000900000002</v>
      </c>
    </row>
    <row r="26" spans="1:12" x14ac:dyDescent="0.2">
      <c r="A26" s="32" t="s">
        <v>24</v>
      </c>
      <c r="B26" s="33">
        <v>7</v>
      </c>
      <c r="C26" s="23">
        <v>0.70471939600000011</v>
      </c>
      <c r="D26" s="23">
        <v>-0.61751074899999991</v>
      </c>
      <c r="E26" s="23">
        <v>0.22477452699999997</v>
      </c>
      <c r="F26" s="23">
        <v>-8.9776272200000021E-2</v>
      </c>
      <c r="G26" s="23">
        <v>-0.54329053400000005</v>
      </c>
      <c r="H26" s="23">
        <v>-0.59296765600000001</v>
      </c>
      <c r="I26" s="23">
        <v>-0.52311730599999995</v>
      </c>
      <c r="J26" s="23">
        <v>0.23403723200000004</v>
      </c>
      <c r="K26" s="23">
        <v>-0.24213169800000001</v>
      </c>
      <c r="L26" s="23">
        <v>-0.32621881500000011</v>
      </c>
    </row>
    <row r="27" spans="1:12" x14ac:dyDescent="0.2">
      <c r="A27" s="32" t="s">
        <v>25</v>
      </c>
      <c r="B27" s="33">
        <v>7</v>
      </c>
      <c r="C27" s="23">
        <v>0.84666524600000015</v>
      </c>
      <c r="D27" s="23">
        <v>-0.498245667</v>
      </c>
      <c r="E27" s="23">
        <v>0.50878017999999992</v>
      </c>
      <c r="F27" s="23">
        <v>-0.32278339100000009</v>
      </c>
      <c r="G27" s="23">
        <v>-0.22748747600000002</v>
      </c>
      <c r="H27" s="23">
        <v>-0.36970187200000004</v>
      </c>
      <c r="I27" s="23">
        <v>-0.16161347700000001</v>
      </c>
      <c r="J27" s="23">
        <v>3.7149232499999997E-2</v>
      </c>
      <c r="K27" s="23">
        <v>-0.30206092300000009</v>
      </c>
      <c r="L27" s="23">
        <v>-0.43195451200000007</v>
      </c>
    </row>
    <row r="28" spans="1:12" x14ac:dyDescent="0.2">
      <c r="A28" s="32" t="s">
        <v>26</v>
      </c>
      <c r="B28" s="33">
        <v>7</v>
      </c>
      <c r="C28" s="23">
        <v>-5.0098535299999995E-3</v>
      </c>
      <c r="D28" s="23">
        <v>0.23877139100000003</v>
      </c>
      <c r="E28" s="23">
        <v>0.19895583200000003</v>
      </c>
      <c r="F28" s="23">
        <v>0.10439632700000001</v>
      </c>
      <c r="G28" s="23">
        <v>1.0543014100000001</v>
      </c>
      <c r="H28" s="23">
        <v>-0.25806898000000006</v>
      </c>
      <c r="I28" s="23">
        <v>4.4960140099999997E-2</v>
      </c>
      <c r="J28" s="23">
        <v>-0.13980074200000001</v>
      </c>
      <c r="K28" s="23">
        <v>-0.502823829</v>
      </c>
      <c r="L28" s="23">
        <v>0.47972216900000009</v>
      </c>
    </row>
    <row r="29" spans="1:12" x14ac:dyDescent="0.2">
      <c r="A29" s="32" t="s">
        <v>27</v>
      </c>
      <c r="B29" s="33">
        <v>7</v>
      </c>
      <c r="C29" s="23">
        <v>-4.0496315999999997E-2</v>
      </c>
      <c r="D29" s="23">
        <v>-4.0341538200000006E-2</v>
      </c>
      <c r="E29" s="23">
        <v>-0.26578069100000007</v>
      </c>
      <c r="F29" s="23">
        <v>0.35682070500000013</v>
      </c>
      <c r="G29" s="23">
        <v>-0.32037072900000013</v>
      </c>
      <c r="H29" s="23">
        <v>9.5435178200000012E-2</v>
      </c>
      <c r="I29" s="23">
        <v>-0.78133432699999994</v>
      </c>
      <c r="J29" s="23">
        <v>0.187930549</v>
      </c>
      <c r="K29" s="23">
        <v>1.2710812499999999</v>
      </c>
      <c r="L29" s="23">
        <v>5.1790865000000004</v>
      </c>
    </row>
    <row r="30" spans="1:12" x14ac:dyDescent="0.2">
      <c r="A30" s="32" t="s">
        <v>28</v>
      </c>
      <c r="B30" s="33">
        <v>7</v>
      </c>
      <c r="C30" s="23">
        <v>1.02409756</v>
      </c>
      <c r="D30" s="23">
        <v>-0.78069319300000006</v>
      </c>
      <c r="E30" s="23">
        <v>-8.5049821099999992E-2</v>
      </c>
      <c r="F30" s="23">
        <v>-1.77907788</v>
      </c>
      <c r="G30" s="23">
        <v>-0.69190373800000005</v>
      </c>
      <c r="H30" s="23">
        <v>1.24897506</v>
      </c>
      <c r="I30" s="23">
        <v>0.7679677989999999</v>
      </c>
      <c r="J30" s="23">
        <v>-0.73544924800000011</v>
      </c>
      <c r="K30" s="23">
        <v>-0.50582029100000003</v>
      </c>
      <c r="L30" s="23">
        <v>-0.42960483000000005</v>
      </c>
    </row>
    <row r="31" spans="1:12" x14ac:dyDescent="0.2">
      <c r="A31" s="32" t="s">
        <v>29</v>
      </c>
      <c r="B31" s="33">
        <v>7</v>
      </c>
      <c r="C31" s="23">
        <v>0.95312463400000014</v>
      </c>
      <c r="D31" s="23">
        <v>-0.22409916000000002</v>
      </c>
      <c r="E31" s="23">
        <v>1.18006627</v>
      </c>
      <c r="F31" s="23">
        <v>0.29856892600000007</v>
      </c>
      <c r="G31" s="23">
        <v>0.58988514499999989</v>
      </c>
      <c r="H31" s="23">
        <v>-0.55575669200000011</v>
      </c>
      <c r="I31" s="23">
        <v>-0.21325688100000004</v>
      </c>
      <c r="J31" s="23">
        <v>-0.4750087930000001</v>
      </c>
      <c r="K31" s="23">
        <v>-0.42491583600000005</v>
      </c>
      <c r="L31" s="23">
        <v>-0.39905896200000007</v>
      </c>
    </row>
    <row r="32" spans="1:12" x14ac:dyDescent="0.2">
      <c r="A32" s="32" t="s">
        <v>30</v>
      </c>
      <c r="B32" s="33">
        <v>7</v>
      </c>
      <c r="C32" s="23">
        <v>6.5963071500000012E-2</v>
      </c>
      <c r="D32" s="23">
        <v>-1.1351822200000001E-4</v>
      </c>
      <c r="E32" s="23">
        <v>0.84442322400000003</v>
      </c>
      <c r="F32" s="23">
        <v>0.51215878399999992</v>
      </c>
      <c r="G32" s="23">
        <v>3.6550324700000001</v>
      </c>
      <c r="H32" s="23">
        <v>-0.36970187200000004</v>
      </c>
      <c r="I32" s="23">
        <v>-0.10997007200000002</v>
      </c>
      <c r="J32" s="23">
        <v>-0.51114646399999997</v>
      </c>
      <c r="K32" s="23">
        <v>0.44106147400000001</v>
      </c>
      <c r="L32" s="23">
        <v>-7.9502187200000018E-2</v>
      </c>
    </row>
    <row r="33" spans="1:12" x14ac:dyDescent="0.2">
      <c r="A33" s="32" t="s">
        <v>31</v>
      </c>
      <c r="B33" s="33">
        <v>7</v>
      </c>
      <c r="C33" s="23">
        <v>0.70471939600000011</v>
      </c>
      <c r="D33" s="23">
        <v>1.2160639499999999E-2</v>
      </c>
      <c r="E33" s="23">
        <v>1.4898906200000002</v>
      </c>
      <c r="F33" s="23">
        <v>0.55099330400000002</v>
      </c>
      <c r="G33" s="23">
        <v>0.162622184</v>
      </c>
      <c r="H33" s="23">
        <v>-0.31388542600000008</v>
      </c>
      <c r="I33" s="23">
        <v>-0.98790794399999993</v>
      </c>
      <c r="J33" s="23">
        <v>-0.54479188100000009</v>
      </c>
      <c r="K33" s="23">
        <v>0.42607916800000006</v>
      </c>
      <c r="L33" s="23">
        <v>0.19306094400000001</v>
      </c>
    </row>
    <row r="34" spans="1:12" x14ac:dyDescent="0.2">
      <c r="A34" s="32" t="s">
        <v>32</v>
      </c>
      <c r="B34" s="33">
        <v>7</v>
      </c>
      <c r="C34" s="23">
        <v>-0.25341509100000004</v>
      </c>
      <c r="D34" s="23">
        <v>2.3448182100000001</v>
      </c>
      <c r="E34" s="23">
        <v>0.7153297460000001</v>
      </c>
      <c r="F34" s="23">
        <v>1.58010808</v>
      </c>
      <c r="G34" s="23">
        <v>-1.1191667000000001</v>
      </c>
      <c r="H34" s="23">
        <v>2.0117998199999998</v>
      </c>
      <c r="I34" s="23">
        <v>2.1106963099999998</v>
      </c>
      <c r="J34" s="23">
        <v>1.0053895900000001</v>
      </c>
      <c r="K34" s="23">
        <v>1.9273062699999999</v>
      </c>
      <c r="L34" s="23">
        <v>-0.39435959800000003</v>
      </c>
    </row>
    <row r="35" spans="1:12" x14ac:dyDescent="0.2">
      <c r="A35" s="32" t="s">
        <v>33</v>
      </c>
      <c r="B35" s="33">
        <v>7</v>
      </c>
      <c r="C35" s="23">
        <v>-0.11146924100000001</v>
      </c>
      <c r="D35" s="23">
        <v>1.05667018</v>
      </c>
      <c r="E35" s="23">
        <v>1.8255336600000001</v>
      </c>
      <c r="F35" s="23">
        <v>1.5024390400000001</v>
      </c>
      <c r="G35" s="23">
        <v>2.5404334400000002</v>
      </c>
      <c r="H35" s="23">
        <v>-0.36970187200000004</v>
      </c>
      <c r="I35" s="23">
        <v>-0.88462113600000014</v>
      </c>
      <c r="J35" s="23">
        <v>0.62781323200000017</v>
      </c>
      <c r="K35" s="23">
        <v>1.1069280499999999E-2</v>
      </c>
      <c r="L35" s="23">
        <v>-9.1250598099999983E-2</v>
      </c>
    </row>
    <row r="36" spans="1:12" x14ac:dyDescent="0.2">
      <c r="A36" s="32" t="s">
        <v>34</v>
      </c>
      <c r="B36" s="33">
        <v>2</v>
      </c>
      <c r="C36" s="23">
        <v>-0.32438801600000011</v>
      </c>
      <c r="D36" s="23">
        <v>0.84637767500000005</v>
      </c>
      <c r="E36" s="23">
        <v>-0.23996199500000004</v>
      </c>
      <c r="F36" s="23">
        <v>0.90050398199999993</v>
      </c>
      <c r="G36" s="23">
        <v>-1.3420865000000002</v>
      </c>
      <c r="H36" s="23">
        <v>1.2303695800000001</v>
      </c>
      <c r="I36" s="23">
        <v>-0.67804751900000015</v>
      </c>
      <c r="J36" s="23">
        <v>-0.25070600799999998</v>
      </c>
      <c r="K36" s="23">
        <v>4.6705665700000001</v>
      </c>
      <c r="L36" s="23">
        <v>7.436052979999999E-3</v>
      </c>
    </row>
    <row r="37" spans="1:12" x14ac:dyDescent="0.2">
      <c r="A37" s="32" t="s">
        <v>35</v>
      </c>
      <c r="B37" s="33">
        <v>3</v>
      </c>
      <c r="C37" s="23">
        <v>-1.3180089700000002</v>
      </c>
      <c r="D37" s="23">
        <v>3.4575805800000001</v>
      </c>
      <c r="E37" s="23">
        <v>-0.3174180820000001</v>
      </c>
      <c r="F37" s="23">
        <v>0.33740344500000008</v>
      </c>
      <c r="G37" s="23">
        <v>0.19977548500000003</v>
      </c>
      <c r="H37" s="23">
        <v>-0.81623343999999998</v>
      </c>
      <c r="I37" s="23">
        <v>3.96985886</v>
      </c>
      <c r="J37" s="23">
        <v>2.4687966600000003E-2</v>
      </c>
      <c r="K37" s="23">
        <v>1.0733147999999999</v>
      </c>
      <c r="L37" s="23">
        <v>-0.37791182300000009</v>
      </c>
    </row>
    <row r="38" spans="1:12" x14ac:dyDescent="0.2">
      <c r="A38" s="32" t="s">
        <v>106</v>
      </c>
      <c r="B38" s="33">
        <v>7</v>
      </c>
      <c r="C38" s="23">
        <v>0.81117878399999999</v>
      </c>
      <c r="D38" s="23">
        <v>0.10709025300000002</v>
      </c>
      <c r="E38" s="23">
        <v>0.35386800600000007</v>
      </c>
      <c r="F38" s="23">
        <v>1.01700754</v>
      </c>
      <c r="G38" s="23">
        <v>0.23692878600000003</v>
      </c>
      <c r="H38" s="23">
        <v>-0.29527994400000002</v>
      </c>
      <c r="I38" s="23">
        <v>0.66468099100000011</v>
      </c>
      <c r="J38" s="23">
        <v>0.50569282700000007</v>
      </c>
      <c r="K38" s="23">
        <v>-0.15073962900000001</v>
      </c>
      <c r="L38" s="23">
        <v>-0.15469201700000001</v>
      </c>
    </row>
    <row r="39" spans="1:12" x14ac:dyDescent="0.2">
      <c r="A39" s="32" t="s">
        <v>37</v>
      </c>
      <c r="B39" s="33">
        <v>7</v>
      </c>
      <c r="C39" s="23">
        <v>1.44993511</v>
      </c>
      <c r="D39" s="23">
        <v>-0.44730436500000009</v>
      </c>
      <c r="E39" s="23">
        <v>1.5931654</v>
      </c>
      <c r="F39" s="23">
        <v>0.18206536600000001</v>
      </c>
      <c r="G39" s="23">
        <v>0.12546888300000003</v>
      </c>
      <c r="H39" s="23">
        <v>0.44893933599999997</v>
      </c>
      <c r="I39" s="23">
        <v>0.7679677989999999</v>
      </c>
      <c r="J39" s="23">
        <v>-9.3694058600000005E-2</v>
      </c>
      <c r="K39" s="23">
        <v>-0.3155449990000001</v>
      </c>
      <c r="L39" s="23">
        <v>-0.39200991600000001</v>
      </c>
    </row>
    <row r="40" spans="1:12" x14ac:dyDescent="0.2">
      <c r="A40" s="32" t="s">
        <v>107</v>
      </c>
      <c r="B40" s="33">
        <v>7</v>
      </c>
      <c r="C40" s="23">
        <v>0.13693599600000003</v>
      </c>
      <c r="D40" s="23">
        <v>-0.12576400000000001</v>
      </c>
      <c r="E40" s="23">
        <v>-0.162505908</v>
      </c>
      <c r="F40" s="23">
        <v>4.6144547000000001E-2</v>
      </c>
      <c r="G40" s="23">
        <v>0.55273184400000008</v>
      </c>
      <c r="H40" s="23">
        <v>-0.83483892200000009</v>
      </c>
      <c r="I40" s="23">
        <v>0.25153375699999997</v>
      </c>
      <c r="J40" s="23">
        <v>1.90633911</v>
      </c>
      <c r="K40" s="23">
        <v>-0.61968581900000019</v>
      </c>
      <c r="L40" s="23">
        <v>-0.21578375300000002</v>
      </c>
    </row>
    <row r="41" spans="1:12" x14ac:dyDescent="0.2">
      <c r="A41" s="32" t="s">
        <v>39</v>
      </c>
      <c r="B41" s="33">
        <v>7</v>
      </c>
      <c r="C41" s="23">
        <v>0.10144953399999999</v>
      </c>
      <c r="D41" s="23">
        <v>-0.37883868700000012</v>
      </c>
      <c r="E41" s="23">
        <v>-0.26578069100000007</v>
      </c>
      <c r="F41" s="23">
        <v>0.22089988600000002</v>
      </c>
      <c r="G41" s="23">
        <v>-1.3049332</v>
      </c>
      <c r="H41" s="23">
        <v>0.39312289000000006</v>
      </c>
      <c r="I41" s="23">
        <v>0.7679677989999999</v>
      </c>
      <c r="J41" s="23">
        <v>-0.15475426100000003</v>
      </c>
      <c r="K41" s="23">
        <v>-0.14474670600000003</v>
      </c>
      <c r="L41" s="23">
        <v>-0.18053851999999998</v>
      </c>
    </row>
    <row r="42" spans="1:12" x14ac:dyDescent="0.2">
      <c r="A42" s="32" t="s">
        <v>40</v>
      </c>
      <c r="B42" s="33">
        <v>7</v>
      </c>
      <c r="C42" s="23">
        <v>0.24339538400000005</v>
      </c>
      <c r="D42" s="23">
        <v>-0.55514667600000012</v>
      </c>
      <c r="E42" s="23">
        <v>0.14731844000000005</v>
      </c>
      <c r="F42" s="23">
        <v>-0.53637325000000002</v>
      </c>
      <c r="G42" s="23">
        <v>-0.15318087399999999</v>
      </c>
      <c r="H42" s="23">
        <v>0.83965445800000016</v>
      </c>
      <c r="I42" s="23">
        <v>0.14824694900000004</v>
      </c>
      <c r="J42" s="23">
        <v>-0.59463694499999986</v>
      </c>
      <c r="K42" s="23">
        <v>-0.33951668900000015</v>
      </c>
      <c r="L42" s="23">
        <v>0.52671581200000017</v>
      </c>
    </row>
    <row r="43" spans="1:12" x14ac:dyDescent="0.2">
      <c r="A43" s="32" t="s">
        <v>41</v>
      </c>
      <c r="B43" s="33">
        <v>7</v>
      </c>
      <c r="C43" s="23">
        <v>1.05958402</v>
      </c>
      <c r="D43" s="23">
        <v>-0.44297648200000006</v>
      </c>
      <c r="E43" s="23">
        <v>0.79278583300000016</v>
      </c>
      <c r="F43" s="23">
        <v>-1.09947379</v>
      </c>
      <c r="G43" s="23">
        <v>-0.30179407800000002</v>
      </c>
      <c r="H43" s="23">
        <v>-0.83483892200000009</v>
      </c>
      <c r="I43" s="23">
        <v>-6.6832640699999992E-3</v>
      </c>
      <c r="J43" s="23">
        <v>-0.56223765300000006</v>
      </c>
      <c r="K43" s="23">
        <v>-0.63616635600000004</v>
      </c>
      <c r="L43" s="23">
        <v>-0.47424879100000006</v>
      </c>
    </row>
    <row r="44" spans="1:12" x14ac:dyDescent="0.2">
      <c r="A44" s="32" t="s">
        <v>42</v>
      </c>
      <c r="B44" s="33">
        <v>7</v>
      </c>
      <c r="C44" s="23">
        <v>0.59826000899999987</v>
      </c>
      <c r="D44" s="23">
        <v>-0.66256329300000005</v>
      </c>
      <c r="E44" s="23">
        <v>1.0509727900000001</v>
      </c>
      <c r="F44" s="23">
        <v>-0.34220065100000002</v>
      </c>
      <c r="G44" s="23">
        <v>-0.76621033999999988</v>
      </c>
      <c r="H44" s="23">
        <v>-0.68599506600000015</v>
      </c>
      <c r="I44" s="23">
        <v>-1.0911947500000001</v>
      </c>
      <c r="J44" s="23">
        <v>-0.51363871700000008</v>
      </c>
      <c r="K44" s="23">
        <v>-0.66762920000000026</v>
      </c>
      <c r="L44" s="23">
        <v>-0.46954942700000002</v>
      </c>
    </row>
    <row r="45" spans="1:12" x14ac:dyDescent="0.2">
      <c r="A45" s="32" t="s">
        <v>43</v>
      </c>
      <c r="B45" s="33">
        <v>7</v>
      </c>
      <c r="C45" s="23">
        <v>0.31436830900000012</v>
      </c>
      <c r="D45" s="23">
        <v>-0.12200370900000002</v>
      </c>
      <c r="E45" s="23">
        <v>-0.47233025700000003</v>
      </c>
      <c r="F45" s="23">
        <v>-0.73054584900000008</v>
      </c>
      <c r="G45" s="23">
        <v>-0.39467732999999999</v>
      </c>
      <c r="H45" s="23">
        <v>0.35591192600000005</v>
      </c>
      <c r="I45" s="23">
        <v>0.716324395</v>
      </c>
      <c r="J45" s="23">
        <v>0.25646751100000004</v>
      </c>
      <c r="K45" s="23">
        <v>7.5493198000000011E-2</v>
      </c>
      <c r="L45" s="23">
        <v>0.15311634700000004</v>
      </c>
    </row>
    <row r="46" spans="1:12" x14ac:dyDescent="0.2">
      <c r="A46" s="32" t="s">
        <v>44</v>
      </c>
      <c r="B46" s="33">
        <v>7</v>
      </c>
      <c r="C46" s="23">
        <v>0.45631415900000005</v>
      </c>
      <c r="D46" s="23">
        <v>0.32461954600000004</v>
      </c>
      <c r="E46" s="23">
        <v>-0.75633590900000003</v>
      </c>
      <c r="F46" s="23">
        <v>0.16264810600000001</v>
      </c>
      <c r="G46" s="23">
        <v>-6.0297621900000001E-2</v>
      </c>
      <c r="H46" s="23">
        <v>1.7699285599999999</v>
      </c>
      <c r="I46" s="23">
        <v>-0.47147390200000006</v>
      </c>
      <c r="J46" s="23">
        <v>0.99542057399999995</v>
      </c>
      <c r="K46" s="23">
        <v>-0.26460515699999998</v>
      </c>
      <c r="L46" s="23">
        <v>-0.11709710200000001</v>
      </c>
    </row>
    <row r="47" spans="1:12" x14ac:dyDescent="0.2">
      <c r="A47" s="32" t="s">
        <v>45</v>
      </c>
      <c r="B47" s="33">
        <v>7</v>
      </c>
      <c r="C47" s="23">
        <v>1.5918809599999999</v>
      </c>
      <c r="D47" s="23">
        <v>-0.48128888200000008</v>
      </c>
      <c r="E47" s="23">
        <v>1.3607971399999998</v>
      </c>
      <c r="F47" s="23">
        <v>-0.20627983200000002</v>
      </c>
      <c r="G47" s="23">
        <v>0.38554198900000008</v>
      </c>
      <c r="H47" s="23">
        <v>0.89547090399999996</v>
      </c>
      <c r="I47" s="23">
        <v>-0.26490028500000007</v>
      </c>
      <c r="J47" s="23">
        <v>-2.7649349799999997E-2</v>
      </c>
      <c r="K47" s="23">
        <v>-0.58073182300000004</v>
      </c>
      <c r="L47" s="23">
        <v>-0.44135324100000001</v>
      </c>
    </row>
    <row r="48" spans="1:12" x14ac:dyDescent="0.2">
      <c r="A48" s="32" t="s">
        <v>46</v>
      </c>
      <c r="B48" s="33">
        <v>7</v>
      </c>
      <c r="C48" s="23">
        <v>-5.0098535299999995E-3</v>
      </c>
      <c r="D48" s="23">
        <v>-0.22651142300000002</v>
      </c>
      <c r="E48" s="23">
        <v>0.12149974400000002</v>
      </c>
      <c r="F48" s="23">
        <v>-1.5849052800000001</v>
      </c>
      <c r="G48" s="23">
        <v>3.8407989800000002</v>
      </c>
      <c r="H48" s="23">
        <v>-1.15113212</v>
      </c>
      <c r="I48" s="23">
        <v>2.4205567299999999</v>
      </c>
      <c r="J48" s="23">
        <v>-0.91613760300000002</v>
      </c>
      <c r="K48" s="23">
        <v>-0.67961504500000014</v>
      </c>
      <c r="L48" s="23">
        <v>-0.521242435</v>
      </c>
    </row>
    <row r="49" spans="1:12" x14ac:dyDescent="0.2">
      <c r="A49" s="32" t="s">
        <v>47</v>
      </c>
      <c r="B49" s="33">
        <v>7</v>
      </c>
      <c r="C49" s="23">
        <v>-0.78571202799999995</v>
      </c>
      <c r="D49" s="23">
        <v>-0.85504762900000009</v>
      </c>
      <c r="E49" s="23">
        <v>-1.2985285200000001</v>
      </c>
      <c r="F49" s="23">
        <v>-1.4489844600000001</v>
      </c>
      <c r="G49" s="23">
        <v>0.32981203800000009</v>
      </c>
      <c r="H49" s="23">
        <v>-0.10922512400000003</v>
      </c>
      <c r="I49" s="23">
        <v>-0.31654368900000007</v>
      </c>
      <c r="J49" s="23">
        <v>0.10693232100000001</v>
      </c>
      <c r="K49" s="23">
        <v>-0.39495122300000002</v>
      </c>
      <c r="L49" s="23">
        <v>-0.521242435</v>
      </c>
    </row>
    <row r="50" spans="1:12" x14ac:dyDescent="0.2">
      <c r="A50" s="32" t="s">
        <v>48</v>
      </c>
      <c r="B50" s="33">
        <v>7</v>
      </c>
      <c r="C50" s="23">
        <v>-7.5982778500000014E-2</v>
      </c>
      <c r="D50" s="23">
        <v>-0.12349363600000002</v>
      </c>
      <c r="E50" s="23">
        <v>4.4043657400000005E-2</v>
      </c>
      <c r="F50" s="23">
        <v>-0.59462502900000003</v>
      </c>
      <c r="G50" s="23">
        <v>-0.39467732999999999</v>
      </c>
      <c r="H50" s="23">
        <v>0.13264614200000002</v>
      </c>
      <c r="I50" s="23">
        <v>-0.41983049800000005</v>
      </c>
      <c r="J50" s="23">
        <v>-0.29805881800000006</v>
      </c>
      <c r="K50" s="23">
        <v>-0.216661777</v>
      </c>
      <c r="L50" s="23">
        <v>0.57135977300000007</v>
      </c>
    </row>
    <row r="51" spans="1:12" x14ac:dyDescent="0.2">
      <c r="A51" s="32" t="s">
        <v>49</v>
      </c>
      <c r="B51" s="33">
        <v>7</v>
      </c>
      <c r="C51" s="23">
        <v>-0.46633386600000004</v>
      </c>
      <c r="D51" s="23">
        <v>-0.499451798</v>
      </c>
      <c r="E51" s="23">
        <v>-1.1952537400000001</v>
      </c>
      <c r="F51" s="23">
        <v>-1.5072362399999999</v>
      </c>
      <c r="G51" s="23">
        <v>6.9738931400000009E-2</v>
      </c>
      <c r="H51" s="23">
        <v>0.20706807000000002</v>
      </c>
      <c r="I51" s="23">
        <v>-0.62640411500000004</v>
      </c>
      <c r="J51" s="23">
        <v>-0.26690565399999999</v>
      </c>
      <c r="K51" s="23">
        <v>-0.251121082</v>
      </c>
      <c r="L51" s="23">
        <v>-0.37321245800000002</v>
      </c>
    </row>
    <row r="52" spans="1:12" x14ac:dyDescent="0.2">
      <c r="A52" s="32" t="s">
        <v>50</v>
      </c>
      <c r="B52" s="33">
        <v>7</v>
      </c>
      <c r="C52" s="23">
        <v>-2.66649454</v>
      </c>
      <c r="D52" s="23">
        <v>-0.34762117600000003</v>
      </c>
      <c r="E52" s="23">
        <v>-1.7374463499999999</v>
      </c>
      <c r="F52" s="23">
        <v>-1.7208261</v>
      </c>
      <c r="G52" s="23">
        <v>-0.50613723300000002</v>
      </c>
      <c r="H52" s="23">
        <v>-0.92786633200000002</v>
      </c>
      <c r="I52" s="23">
        <v>-0.21325688100000004</v>
      </c>
      <c r="J52" s="23">
        <v>-1.4968325899999999</v>
      </c>
      <c r="K52" s="23">
        <v>-0.81295757200000007</v>
      </c>
      <c r="L52" s="23">
        <v>-0.50479466000000006</v>
      </c>
    </row>
    <row r="53" spans="1:12" x14ac:dyDescent="0.2">
      <c r="A53" s="32" t="s">
        <v>104</v>
      </c>
      <c r="B53" s="33">
        <v>7</v>
      </c>
      <c r="C53" s="23">
        <v>-3.3052508700000001</v>
      </c>
      <c r="D53" s="23">
        <v>-1.1134434799999999</v>
      </c>
      <c r="E53" s="23">
        <v>-2.8218315700000001</v>
      </c>
      <c r="F53" s="23">
        <v>-1.6043225400000001</v>
      </c>
      <c r="G53" s="23">
        <v>0.96141815399999986</v>
      </c>
      <c r="H53" s="23">
        <v>-1.28137049</v>
      </c>
      <c r="I53" s="23">
        <v>-0.88462113600000014</v>
      </c>
      <c r="J53" s="23">
        <v>-1.4120959800000001</v>
      </c>
      <c r="K53" s="23">
        <v>-0.70658319599999997</v>
      </c>
      <c r="L53" s="23">
        <v>-0.51654306999999999</v>
      </c>
    </row>
    <row r="54" spans="1:12" x14ac:dyDescent="0.2">
      <c r="A54" s="32" t="s">
        <v>52</v>
      </c>
      <c r="B54" s="33">
        <v>7</v>
      </c>
      <c r="C54" s="23">
        <v>-1.0341172700000001</v>
      </c>
      <c r="D54" s="23">
        <v>-0.97906628699999987</v>
      </c>
      <c r="E54" s="23">
        <v>-0.3174180820000001</v>
      </c>
      <c r="F54" s="23">
        <v>-0.82763214799999996</v>
      </c>
      <c r="G54" s="23">
        <v>-1.3420865000000002</v>
      </c>
      <c r="H54" s="23">
        <v>-0.20225253400000001</v>
      </c>
      <c r="I54" s="23">
        <v>0.40646397000000006</v>
      </c>
      <c r="J54" s="23">
        <v>-0.99962808400000003</v>
      </c>
      <c r="K54" s="23">
        <v>-0.68261150600000009</v>
      </c>
      <c r="L54" s="23">
        <v>-0.521242435</v>
      </c>
    </row>
    <row r="55" spans="1:12" x14ac:dyDescent="0.2">
      <c r="A55" s="32" t="s">
        <v>53</v>
      </c>
      <c r="B55" s="33">
        <v>7</v>
      </c>
      <c r="C55" s="23">
        <v>0.66923293400000006</v>
      </c>
      <c r="D55" s="23">
        <v>-0.10313130500000001</v>
      </c>
      <c r="E55" s="23">
        <v>0.22477452699999997</v>
      </c>
      <c r="F55" s="23">
        <v>-0.63345954900000001</v>
      </c>
      <c r="G55" s="23">
        <v>-0.35752402900000008</v>
      </c>
      <c r="H55" s="23">
        <v>-0.38830735400000005</v>
      </c>
      <c r="I55" s="23">
        <v>-6.6832640699999992E-3</v>
      </c>
      <c r="J55" s="23">
        <v>1.2832758100000001</v>
      </c>
      <c r="K55" s="23">
        <v>-0.11028740099999999</v>
      </c>
      <c r="L55" s="23">
        <v>-0.24867930300000002</v>
      </c>
    </row>
    <row r="56" spans="1:12" x14ac:dyDescent="0.2">
      <c r="A56" s="32" t="s">
        <v>54</v>
      </c>
      <c r="B56" s="33">
        <v>7</v>
      </c>
      <c r="C56" s="23">
        <v>-0.11146924100000001</v>
      </c>
      <c r="D56" s="23">
        <v>0.21628059300000002</v>
      </c>
      <c r="E56" s="23">
        <v>0.56041757099999989</v>
      </c>
      <c r="F56" s="23">
        <v>-0.16744531200000004</v>
      </c>
      <c r="G56" s="23">
        <v>-1.8808093700000001</v>
      </c>
      <c r="H56" s="23">
        <v>0.78383801200000014</v>
      </c>
      <c r="I56" s="23">
        <v>1.3876886500000001</v>
      </c>
      <c r="J56" s="23">
        <v>-0.19089193200000001</v>
      </c>
      <c r="K56" s="23">
        <v>0.93997227800000005</v>
      </c>
      <c r="L56" s="23">
        <v>0.38573488200000006</v>
      </c>
    </row>
    <row r="57" spans="1:12" x14ac:dyDescent="0.2">
      <c r="A57" s="32" t="s">
        <v>55</v>
      </c>
      <c r="B57" s="33">
        <v>7</v>
      </c>
      <c r="C57" s="23">
        <v>0.59826000899999987</v>
      </c>
      <c r="D57" s="23">
        <v>-0.70931861100000004</v>
      </c>
      <c r="E57" s="23">
        <v>-1.9439959100000002</v>
      </c>
      <c r="F57" s="23">
        <v>-0.49753872999999998</v>
      </c>
      <c r="G57" s="23">
        <v>0.68276839700000003</v>
      </c>
      <c r="H57" s="23">
        <v>-0.51854572799999998</v>
      </c>
      <c r="I57" s="23">
        <v>-1.3494117700000001</v>
      </c>
      <c r="J57" s="23">
        <v>-0.62952848900000002</v>
      </c>
      <c r="K57" s="23">
        <v>-0.53578490300000003</v>
      </c>
      <c r="L57" s="23">
        <v>-0.46250038100000007</v>
      </c>
    </row>
    <row r="58" spans="1:12" x14ac:dyDescent="0.2">
      <c r="A58" s="32" t="s">
        <v>56</v>
      </c>
      <c r="B58" s="33">
        <v>7</v>
      </c>
      <c r="C58" s="23">
        <v>-0.11146924100000001</v>
      </c>
      <c r="D58" s="23">
        <v>-0.81191070399999998</v>
      </c>
      <c r="E58" s="23">
        <v>0.32804931000000004</v>
      </c>
      <c r="F58" s="23">
        <v>-0.24511435100000004</v>
      </c>
      <c r="G58" s="23">
        <v>1.4008979899999999E-2</v>
      </c>
      <c r="H58" s="23">
        <v>-0.96507729600000003</v>
      </c>
      <c r="I58" s="23">
        <v>4.4960140099999997E-2</v>
      </c>
      <c r="J58" s="23">
        <v>-0.58591405899999993</v>
      </c>
      <c r="K58" s="23">
        <v>-0.40843529900000003</v>
      </c>
      <c r="L58" s="23">
        <v>-0.44840228800000004</v>
      </c>
    </row>
    <row r="59" spans="1:12" x14ac:dyDescent="0.2">
      <c r="A59" s="32" t="s">
        <v>57</v>
      </c>
      <c r="B59" s="33">
        <v>7</v>
      </c>
      <c r="C59" s="23">
        <v>0.31436830900000012</v>
      </c>
      <c r="D59" s="23">
        <v>-0.891089664</v>
      </c>
      <c r="E59" s="23">
        <v>0.53459887600000011</v>
      </c>
      <c r="F59" s="23">
        <v>0.66749686400000008</v>
      </c>
      <c r="G59" s="23">
        <v>-0.32037072900000013</v>
      </c>
      <c r="H59" s="23">
        <v>-0.59296765600000001</v>
      </c>
      <c r="I59" s="23">
        <v>2.1106963099999998</v>
      </c>
      <c r="J59" s="23">
        <v>-0.478747172</v>
      </c>
      <c r="K59" s="23">
        <v>-0.47285921600000003</v>
      </c>
      <c r="L59" s="23">
        <v>-0.41550673700000007</v>
      </c>
    </row>
    <row r="60" spans="1:12" x14ac:dyDescent="0.2">
      <c r="A60" s="32" t="s">
        <v>58</v>
      </c>
      <c r="B60" s="33">
        <v>7</v>
      </c>
      <c r="C60" s="23">
        <v>-1.60190067</v>
      </c>
      <c r="D60" s="23">
        <v>0.93300626799999997</v>
      </c>
      <c r="E60" s="23">
        <v>-0.8337919960000002</v>
      </c>
      <c r="F60" s="23">
        <v>-0.59462502900000003</v>
      </c>
      <c r="G60" s="23">
        <v>-0.17175752499999999</v>
      </c>
      <c r="H60" s="23">
        <v>-1.2999759700000002</v>
      </c>
      <c r="I60" s="23">
        <v>-0.36818709400000005</v>
      </c>
      <c r="J60" s="23">
        <v>0.42594072600000005</v>
      </c>
      <c r="K60" s="23">
        <v>2.2793904700000001</v>
      </c>
      <c r="L60" s="23">
        <v>0.14136793700000003</v>
      </c>
    </row>
    <row r="61" spans="1:12" x14ac:dyDescent="0.2">
      <c r="A61" s="32" t="s">
        <v>59</v>
      </c>
      <c r="B61" s="33">
        <v>7</v>
      </c>
      <c r="C61" s="23">
        <v>-0.7147391030000001</v>
      </c>
      <c r="D61" s="23">
        <v>-0.55429528900000002</v>
      </c>
      <c r="E61" s="23">
        <v>0.7153297460000001</v>
      </c>
      <c r="F61" s="23">
        <v>-1.9149986999999999</v>
      </c>
      <c r="G61" s="23">
        <v>-1.13774335</v>
      </c>
      <c r="H61" s="23">
        <v>3.7979260999999997</v>
      </c>
      <c r="I61" s="23">
        <v>2.47220014</v>
      </c>
      <c r="J61" s="23">
        <v>-1.0631805400000001</v>
      </c>
      <c r="K61" s="23">
        <v>-0.44888752600000004</v>
      </c>
      <c r="L61" s="23">
        <v>-0.51889275300000004</v>
      </c>
    </row>
    <row r="62" spans="1:12" x14ac:dyDescent="0.2">
      <c r="A62" s="32" t="s">
        <v>60</v>
      </c>
      <c r="B62" s="33">
        <v>7</v>
      </c>
      <c r="C62" s="23">
        <v>-0.46633386600000004</v>
      </c>
      <c r="D62" s="23">
        <v>0.241183653</v>
      </c>
      <c r="E62" s="23">
        <v>0.22477452699999997</v>
      </c>
      <c r="F62" s="23">
        <v>0.84225220300000003</v>
      </c>
      <c r="G62" s="23">
        <v>6.9738931400000009E-2</v>
      </c>
      <c r="H62" s="23">
        <v>-0.36970187200000004</v>
      </c>
      <c r="I62" s="23">
        <v>-0.47147390200000006</v>
      </c>
      <c r="J62" s="23">
        <v>0.75990265000000012</v>
      </c>
      <c r="K62" s="23">
        <v>0.19085695699999999</v>
      </c>
      <c r="L62" s="23">
        <v>0.14606730100000004</v>
      </c>
    </row>
    <row r="63" spans="1:12" x14ac:dyDescent="0.2">
      <c r="A63" s="32" t="s">
        <v>61</v>
      </c>
      <c r="B63" s="33">
        <v>4</v>
      </c>
      <c r="C63" s="23">
        <v>-1.4244683500000002</v>
      </c>
      <c r="D63" s="23">
        <v>-1.1156429000000001</v>
      </c>
      <c r="E63" s="23">
        <v>-3.15747461</v>
      </c>
      <c r="F63" s="23">
        <v>-2.74994088</v>
      </c>
      <c r="G63" s="23">
        <v>-0.35752402900000008</v>
      </c>
      <c r="H63" s="23">
        <v>2.90486296</v>
      </c>
      <c r="I63" s="23">
        <v>-1.4526985800000001</v>
      </c>
      <c r="J63" s="23">
        <v>-1.35726641</v>
      </c>
      <c r="K63" s="23">
        <v>-0.55226544</v>
      </c>
      <c r="L63" s="23">
        <v>-0.52359211699999997</v>
      </c>
    </row>
    <row r="64" spans="1:12" x14ac:dyDescent="0.2">
      <c r="A64" s="32" t="s">
        <v>62</v>
      </c>
      <c r="B64" s="33">
        <v>7</v>
      </c>
      <c r="C64" s="23">
        <v>6.5963071500000012E-2</v>
      </c>
      <c r="D64" s="23">
        <v>-0.68242898200000002</v>
      </c>
      <c r="E64" s="23">
        <v>-0.23996199500000004</v>
      </c>
      <c r="F64" s="23">
        <v>-0.96355296699999982</v>
      </c>
      <c r="G64" s="23">
        <v>-0.41325398100000005</v>
      </c>
      <c r="H64" s="23">
        <v>1.5094518100000001</v>
      </c>
      <c r="I64" s="23">
        <v>-0.10997007200000002</v>
      </c>
      <c r="J64" s="23">
        <v>-0.8239242360000002</v>
      </c>
      <c r="K64" s="23">
        <v>-0.14924139800000005</v>
      </c>
      <c r="L64" s="23">
        <v>-0.28862390000000004</v>
      </c>
    </row>
    <row r="65" spans="1:12" x14ac:dyDescent="0.2">
      <c r="A65" s="32" t="s">
        <v>63</v>
      </c>
      <c r="B65" s="33">
        <v>7</v>
      </c>
      <c r="C65" s="23">
        <v>0.34985477100000012</v>
      </c>
      <c r="D65" s="23">
        <v>-0.11036809199999999</v>
      </c>
      <c r="E65" s="23">
        <v>-0.162505908</v>
      </c>
      <c r="F65" s="23">
        <v>-0.18686257199999998</v>
      </c>
      <c r="G65" s="23">
        <v>0.45984859100000008</v>
      </c>
      <c r="H65" s="23">
        <v>-1.6197713699999998E-2</v>
      </c>
      <c r="I65" s="23">
        <v>-0.88462113600000014</v>
      </c>
      <c r="J65" s="23">
        <v>-0.28684367900000007</v>
      </c>
      <c r="K65" s="23">
        <v>-0.62867520300000024</v>
      </c>
      <c r="L65" s="23">
        <v>-0.16409074500000001</v>
      </c>
    </row>
    <row r="66" spans="1:12" x14ac:dyDescent="0.2">
      <c r="A66" s="32" t="s">
        <v>64</v>
      </c>
      <c r="B66" s="33">
        <v>7</v>
      </c>
      <c r="C66" s="23">
        <v>1.02409756</v>
      </c>
      <c r="D66" s="23">
        <v>-0.38465649600000007</v>
      </c>
      <c r="E66" s="23">
        <v>1.6189841</v>
      </c>
      <c r="F66" s="23">
        <v>-0.55579051000000013</v>
      </c>
      <c r="G66" s="23">
        <v>0.25550543599999997</v>
      </c>
      <c r="H66" s="23">
        <v>-0.29527994400000002</v>
      </c>
      <c r="I66" s="23">
        <v>-0.41983049800000005</v>
      </c>
      <c r="J66" s="23">
        <v>0.20662244800000001</v>
      </c>
      <c r="K66" s="23">
        <v>-0.48035037000000008</v>
      </c>
      <c r="L66" s="23">
        <v>-0.29567294700000007</v>
      </c>
    </row>
    <row r="67" spans="1:12" x14ac:dyDescent="0.2">
      <c r="A67" s="32" t="s">
        <v>65</v>
      </c>
      <c r="B67" s="33">
        <v>7</v>
      </c>
      <c r="C67" s="23">
        <v>0.31436830900000012</v>
      </c>
      <c r="D67" s="23">
        <v>-0.20480106300000001</v>
      </c>
      <c r="E67" s="23">
        <v>0.25059322299999998</v>
      </c>
      <c r="F67" s="23">
        <v>0.6480796040000002</v>
      </c>
      <c r="G67" s="23">
        <v>0.38554198900000008</v>
      </c>
      <c r="H67" s="23">
        <v>0.13264614200000002</v>
      </c>
      <c r="I67" s="23">
        <v>0.66468099100000011</v>
      </c>
      <c r="J67" s="23">
        <v>1.10881809</v>
      </c>
      <c r="K67" s="23">
        <v>-7.4329865999999994E-2</v>
      </c>
      <c r="L67" s="23">
        <v>6.1478742799999993E-2</v>
      </c>
    </row>
    <row r="68" spans="1:12" x14ac:dyDescent="0.2">
      <c r="A68" s="32" t="s">
        <v>66</v>
      </c>
      <c r="B68" s="33">
        <v>7</v>
      </c>
      <c r="C68" s="23">
        <v>0.49180062100000005</v>
      </c>
      <c r="D68" s="23">
        <v>-0.67760445800000024</v>
      </c>
      <c r="E68" s="23">
        <v>0.89606061600000009</v>
      </c>
      <c r="F68" s="23">
        <v>-0.34220065100000002</v>
      </c>
      <c r="G68" s="23">
        <v>-0.56186718499999988</v>
      </c>
      <c r="H68" s="23">
        <v>-0.5371512100000001</v>
      </c>
      <c r="I68" s="23">
        <v>-6.6832640699999992E-3</v>
      </c>
      <c r="J68" s="23">
        <v>-0.51363871700000008</v>
      </c>
      <c r="K68" s="23">
        <v>-0.52529728899999995</v>
      </c>
      <c r="L68" s="23">
        <v>-0.25337866800000008</v>
      </c>
    </row>
    <row r="69" spans="1:12" x14ac:dyDescent="0.2">
      <c r="A69" s="32" t="s">
        <v>67</v>
      </c>
      <c r="B69" s="33">
        <v>7</v>
      </c>
      <c r="C69" s="23">
        <v>6.5963071500000012E-2</v>
      </c>
      <c r="D69" s="23">
        <v>1.8948603500000001</v>
      </c>
      <c r="E69" s="23">
        <v>0.17313713600000002</v>
      </c>
      <c r="F69" s="23">
        <v>1.05584206</v>
      </c>
      <c r="G69" s="23">
        <v>-0.54329053400000005</v>
      </c>
      <c r="H69" s="23">
        <v>0.95128734999999998</v>
      </c>
      <c r="I69" s="23">
        <v>-0.36818709400000005</v>
      </c>
      <c r="J69" s="23">
        <v>1.10881809</v>
      </c>
      <c r="K69" s="23">
        <v>0.72572529600000024</v>
      </c>
      <c r="L69" s="23">
        <v>-0.40140864400000004</v>
      </c>
    </row>
    <row r="70" spans="1:12" x14ac:dyDescent="0.2">
      <c r="A70" s="32" t="s">
        <v>108</v>
      </c>
      <c r="B70" s="33">
        <v>7</v>
      </c>
      <c r="C70" s="23">
        <v>0.34985477100000012</v>
      </c>
      <c r="D70" s="23">
        <v>0.48148753900000008</v>
      </c>
      <c r="E70" s="23">
        <v>4.4043657400000005E-2</v>
      </c>
      <c r="F70" s="23">
        <v>-5.0941752399999998E-2</v>
      </c>
      <c r="G70" s="23">
        <v>0.14404553300000003</v>
      </c>
      <c r="H70" s="23">
        <v>0.11404066</v>
      </c>
      <c r="I70" s="23">
        <v>-0.72969092300000016</v>
      </c>
      <c r="J70" s="23">
        <v>0.94432938399999999</v>
      </c>
      <c r="K70" s="23">
        <v>0.12643304000000002</v>
      </c>
      <c r="L70" s="23">
        <v>1.57467406</v>
      </c>
    </row>
    <row r="71" spans="1:12" x14ac:dyDescent="0.2">
      <c r="A71" s="32" t="s">
        <v>69</v>
      </c>
      <c r="B71" s="33">
        <v>7</v>
      </c>
      <c r="C71" s="23">
        <v>0.98861109600000008</v>
      </c>
      <c r="D71" s="23">
        <v>-0.34904015399999999</v>
      </c>
      <c r="E71" s="23">
        <v>0.76696713699999997</v>
      </c>
      <c r="F71" s="23">
        <v>-0.24511435100000004</v>
      </c>
      <c r="G71" s="23">
        <v>-0.20891082600000002</v>
      </c>
      <c r="H71" s="23">
        <v>0.20706807000000002</v>
      </c>
      <c r="I71" s="23">
        <v>-0.16161347700000001</v>
      </c>
      <c r="J71" s="23">
        <v>0.8982227009999999</v>
      </c>
      <c r="K71" s="23">
        <v>-0.58223005299999997</v>
      </c>
      <c r="L71" s="23">
        <v>-0.41080737300000009</v>
      </c>
    </row>
    <row r="72" spans="1:12" x14ac:dyDescent="0.2">
      <c r="A72" s="32" t="s">
        <v>70</v>
      </c>
      <c r="B72" s="33">
        <v>7</v>
      </c>
      <c r="C72" s="23">
        <v>-0.35987447800000011</v>
      </c>
      <c r="D72" s="23">
        <v>-0.56344769600000011</v>
      </c>
      <c r="E72" s="23">
        <v>-0.44651156100000006</v>
      </c>
      <c r="F72" s="23">
        <v>-0.10919353200000002</v>
      </c>
      <c r="G72" s="23">
        <v>0.66419174600000019</v>
      </c>
      <c r="H72" s="23">
        <v>-0.29527994400000002</v>
      </c>
      <c r="I72" s="23">
        <v>1.2844018400000001</v>
      </c>
      <c r="J72" s="23">
        <v>-1.04199639</v>
      </c>
      <c r="K72" s="23">
        <v>-0.55825836299999998</v>
      </c>
      <c r="L72" s="23">
        <v>-0.29567294700000007</v>
      </c>
    </row>
    <row r="73" spans="1:12" x14ac:dyDescent="0.2">
      <c r="A73" s="32" t="s">
        <v>71</v>
      </c>
      <c r="B73" s="33">
        <v>7</v>
      </c>
      <c r="C73" s="23">
        <v>0.95312463400000014</v>
      </c>
      <c r="D73" s="23">
        <v>-0.29469330500000002</v>
      </c>
      <c r="E73" s="23">
        <v>1.18006627</v>
      </c>
      <c r="F73" s="23">
        <v>-0.51695599000000003</v>
      </c>
      <c r="G73" s="23">
        <v>-0.46898393200000005</v>
      </c>
      <c r="H73" s="23">
        <v>9.5435178200000012E-2</v>
      </c>
      <c r="I73" s="23">
        <v>-0.83297773100000005</v>
      </c>
      <c r="J73" s="23">
        <v>-0.75164889400000023</v>
      </c>
      <c r="K73" s="23">
        <v>-0.5163079049999999</v>
      </c>
      <c r="L73" s="23">
        <v>-0.36381373000000006</v>
      </c>
    </row>
    <row r="74" spans="1:12" x14ac:dyDescent="0.2">
      <c r="A74" s="32" t="s">
        <v>72</v>
      </c>
      <c r="B74" s="33">
        <v>7</v>
      </c>
      <c r="C74" s="23">
        <v>1.41444865</v>
      </c>
      <c r="D74" s="23">
        <v>-0.36159810700000006</v>
      </c>
      <c r="E74" s="23">
        <v>1.64480279</v>
      </c>
      <c r="F74" s="23">
        <v>0.66749686400000008</v>
      </c>
      <c r="G74" s="23">
        <v>-4.1720971499999995E-2</v>
      </c>
      <c r="H74" s="23">
        <v>-0.25806898000000006</v>
      </c>
      <c r="I74" s="23">
        <v>-0.83297773100000005</v>
      </c>
      <c r="J74" s="23">
        <v>0.3075587010000001</v>
      </c>
      <c r="K74" s="23">
        <v>-0.35000430400000004</v>
      </c>
      <c r="L74" s="23">
        <v>-0.37791182300000009</v>
      </c>
    </row>
    <row r="75" spans="1:12" x14ac:dyDescent="0.2">
      <c r="A75" s="32" t="s">
        <v>73</v>
      </c>
      <c r="B75" s="33">
        <v>7</v>
      </c>
      <c r="C75" s="23">
        <v>-0.35987447800000011</v>
      </c>
      <c r="D75" s="23">
        <v>-0.27858790700000008</v>
      </c>
      <c r="E75" s="23">
        <v>-0.39487417000000008</v>
      </c>
      <c r="F75" s="23">
        <v>-0.18686257199999998</v>
      </c>
      <c r="G75" s="23">
        <v>0.42269529</v>
      </c>
      <c r="H75" s="23">
        <v>0.74662704800000013</v>
      </c>
      <c r="I75" s="23">
        <v>-0.16161347700000001</v>
      </c>
      <c r="J75" s="23">
        <v>0.40600270100000008</v>
      </c>
      <c r="K75" s="23">
        <v>0.41858801500000009</v>
      </c>
      <c r="L75" s="23">
        <v>-6.66204003E-3</v>
      </c>
    </row>
    <row r="76" spans="1:12" x14ac:dyDescent="0.2">
      <c r="A76" s="32" t="s">
        <v>74</v>
      </c>
      <c r="B76" s="33">
        <v>7</v>
      </c>
      <c r="C76" s="23">
        <v>1.2725028</v>
      </c>
      <c r="D76" s="23">
        <v>-0.26610090300000006</v>
      </c>
      <c r="E76" s="23">
        <v>0.79278583300000016</v>
      </c>
      <c r="F76" s="23">
        <v>0.6480796040000002</v>
      </c>
      <c r="G76" s="23">
        <v>-0.20891082600000002</v>
      </c>
      <c r="H76" s="23">
        <v>-1.07671019</v>
      </c>
      <c r="I76" s="23">
        <v>-5.8326668300000009E-2</v>
      </c>
      <c r="J76" s="23">
        <v>-6.0048640899999998E-2</v>
      </c>
      <c r="K76" s="23">
        <v>-0.41292999100000011</v>
      </c>
      <c r="L76" s="23">
        <v>-0.28392453600000006</v>
      </c>
    </row>
    <row r="77" spans="1:12" x14ac:dyDescent="0.2">
      <c r="A77" s="32" t="s">
        <v>75</v>
      </c>
      <c r="B77" s="33">
        <v>7</v>
      </c>
      <c r="C77" s="23">
        <v>-1.63738713</v>
      </c>
      <c r="D77" s="23">
        <v>1.1371262200000001</v>
      </c>
      <c r="E77" s="23">
        <v>-0.57560503900000015</v>
      </c>
      <c r="F77" s="23">
        <v>0.95875576200000012</v>
      </c>
      <c r="G77" s="23">
        <v>0.58988514499999989</v>
      </c>
      <c r="H77" s="23">
        <v>-1.1697375999999999</v>
      </c>
      <c r="I77" s="23">
        <v>-1.81420241</v>
      </c>
      <c r="J77" s="23">
        <v>-1.89264637E-2</v>
      </c>
      <c r="K77" s="23">
        <v>1.35947686</v>
      </c>
      <c r="L77" s="23">
        <v>4.6809538899999996</v>
      </c>
    </row>
    <row r="78" spans="1:12" x14ac:dyDescent="0.2">
      <c r="A78" s="32" t="s">
        <v>76</v>
      </c>
      <c r="B78" s="33">
        <v>7</v>
      </c>
      <c r="C78" s="23">
        <v>-0.14695570300000002</v>
      </c>
      <c r="D78" s="23">
        <v>-0.51378347400000002</v>
      </c>
      <c r="E78" s="23">
        <v>-0.85961069200000018</v>
      </c>
      <c r="F78" s="23">
        <v>0.27915166600000002</v>
      </c>
      <c r="G78" s="23">
        <v>-0.52471388399999996</v>
      </c>
      <c r="H78" s="23">
        <v>0.74662704800000013</v>
      </c>
      <c r="I78" s="23">
        <v>0.61303758600000002</v>
      </c>
      <c r="J78" s="23">
        <v>0.21285308100000003</v>
      </c>
      <c r="K78" s="23">
        <v>-0.43390522000000004</v>
      </c>
      <c r="L78" s="23">
        <v>-7.2453140700000015E-2</v>
      </c>
    </row>
    <row r="79" spans="1:12" x14ac:dyDescent="0.2">
      <c r="A79" s="32" t="s">
        <v>77</v>
      </c>
      <c r="B79" s="33">
        <v>7</v>
      </c>
      <c r="C79" s="23">
        <v>0.52728708399999991</v>
      </c>
      <c r="D79" s="23">
        <v>-0.6108415530000002</v>
      </c>
      <c r="E79" s="23">
        <v>0.68951105000000001</v>
      </c>
      <c r="F79" s="23">
        <v>-0.30336613100000009</v>
      </c>
      <c r="G79" s="23">
        <v>-0.4875605830000001</v>
      </c>
      <c r="H79" s="23">
        <v>-0.63017862000000013</v>
      </c>
      <c r="I79" s="23">
        <v>-0.16161347700000001</v>
      </c>
      <c r="J79" s="23">
        <v>-0.15849264100000005</v>
      </c>
      <c r="K79" s="23">
        <v>-0.50731852099999986</v>
      </c>
      <c r="L79" s="23">
        <v>-0.46954942700000002</v>
      </c>
    </row>
    <row r="80" spans="1:12" x14ac:dyDescent="0.2">
      <c r="A80" s="32" t="s">
        <v>109</v>
      </c>
      <c r="B80" s="33">
        <v>7</v>
      </c>
      <c r="C80" s="23">
        <v>0.34985477100000012</v>
      </c>
      <c r="D80" s="23">
        <v>0.64928166100000007</v>
      </c>
      <c r="E80" s="23">
        <v>-0.60142373500000001</v>
      </c>
      <c r="F80" s="23">
        <v>0.62866234399999998</v>
      </c>
      <c r="G80" s="23">
        <v>-0.52471388399999996</v>
      </c>
      <c r="H80" s="23">
        <v>-5.3408677700000011E-2</v>
      </c>
      <c r="I80" s="23">
        <v>-0.83297773100000005</v>
      </c>
      <c r="J80" s="23">
        <v>0.76114877700000005</v>
      </c>
      <c r="K80" s="23">
        <v>0.16239057499999998</v>
      </c>
      <c r="L80" s="23">
        <v>-0.27217612500000005</v>
      </c>
    </row>
    <row r="81" spans="1:12" x14ac:dyDescent="0.2">
      <c r="A81" s="32" t="s">
        <v>79</v>
      </c>
      <c r="B81" s="33">
        <v>7</v>
      </c>
      <c r="C81" s="23">
        <v>-2.2406569900000002</v>
      </c>
      <c r="D81" s="23">
        <v>1.48286016</v>
      </c>
      <c r="E81" s="23">
        <v>-1.32434721</v>
      </c>
      <c r="F81" s="23">
        <v>1.5024390400000001</v>
      </c>
      <c r="G81" s="23">
        <v>-0.11602757300000001</v>
      </c>
      <c r="H81" s="23">
        <v>0.56057222799999995</v>
      </c>
      <c r="I81" s="23">
        <v>-0.26490028500000007</v>
      </c>
      <c r="J81" s="23">
        <v>-0.34665775500000001</v>
      </c>
      <c r="K81" s="23">
        <v>1.9887337299999999</v>
      </c>
      <c r="L81" s="23">
        <v>2.4487558300000001</v>
      </c>
    </row>
    <row r="82" spans="1:12" x14ac:dyDescent="0.2">
      <c r="A82" s="32" t="s">
        <v>80</v>
      </c>
      <c r="B82" s="33">
        <v>7</v>
      </c>
      <c r="C82" s="23">
        <v>0.27888184600000004</v>
      </c>
      <c r="D82" s="23">
        <v>-0.48831282200000009</v>
      </c>
      <c r="E82" s="23">
        <v>0.12149974400000002</v>
      </c>
      <c r="F82" s="23">
        <v>0.978173022</v>
      </c>
      <c r="G82" s="23">
        <v>-4.1720971499999995E-2</v>
      </c>
      <c r="H82" s="23">
        <v>1.7141121099999999</v>
      </c>
      <c r="I82" s="23">
        <v>9.660354430000001E-2</v>
      </c>
      <c r="J82" s="23">
        <v>0.15677738400000005</v>
      </c>
      <c r="K82" s="23">
        <v>-0.101298018</v>
      </c>
      <c r="L82" s="23">
        <v>0.62305278099999994</v>
      </c>
    </row>
    <row r="83" spans="1:12" x14ac:dyDescent="0.2">
      <c r="A83" s="32" t="s">
        <v>105</v>
      </c>
      <c r="B83" s="33">
        <v>7</v>
      </c>
      <c r="C83" s="23">
        <v>-2.8439268499999999</v>
      </c>
      <c r="D83" s="23">
        <v>-0.57962404200000017</v>
      </c>
      <c r="E83" s="23">
        <v>-1.63417156</v>
      </c>
      <c r="F83" s="23">
        <v>-1.04122201</v>
      </c>
      <c r="G83" s="23">
        <v>-0.3389473790000001</v>
      </c>
      <c r="H83" s="23">
        <v>-1.5604527199999998</v>
      </c>
      <c r="I83" s="23">
        <v>-1.3494117700000001</v>
      </c>
      <c r="J83" s="23">
        <v>-1.8769012000000003</v>
      </c>
      <c r="K83" s="23">
        <v>-0.74104250100000002</v>
      </c>
      <c r="L83" s="23">
        <v>-0.49774561299999998</v>
      </c>
    </row>
    <row r="84" spans="1:12" x14ac:dyDescent="0.2">
      <c r="A84" s="32" t="s">
        <v>82</v>
      </c>
      <c r="B84" s="33">
        <v>7</v>
      </c>
      <c r="C84" s="23">
        <v>3.0476608999999998E-2</v>
      </c>
      <c r="D84" s="23">
        <v>-0.86171682400000005</v>
      </c>
      <c r="E84" s="23">
        <v>0.43132409300000013</v>
      </c>
      <c r="F84" s="23">
        <v>-7.0359012299999982E-2</v>
      </c>
      <c r="G84" s="23">
        <v>-0.43183063100000008</v>
      </c>
      <c r="H84" s="23">
        <v>-0.70460054800000005</v>
      </c>
      <c r="I84" s="23">
        <v>1.33604525</v>
      </c>
      <c r="J84" s="23">
        <v>-0.478747172</v>
      </c>
      <c r="K84" s="23">
        <v>-0.58223005299999997</v>
      </c>
      <c r="L84" s="23">
        <v>-0.44840228800000004</v>
      </c>
    </row>
    <row r="85" spans="1:12" x14ac:dyDescent="0.2">
      <c r="A85" s="32" t="s">
        <v>83</v>
      </c>
      <c r="B85" s="33">
        <v>5</v>
      </c>
      <c r="C85" s="23">
        <v>-1.1405766500000001</v>
      </c>
      <c r="D85" s="23">
        <v>3.62388478</v>
      </c>
      <c r="E85" s="23">
        <v>-0.70469851800000016</v>
      </c>
      <c r="F85" s="23">
        <v>2.93931627</v>
      </c>
      <c r="G85" s="23">
        <v>1.9274039799999998</v>
      </c>
      <c r="H85" s="23">
        <v>-1.5232417599999999</v>
      </c>
      <c r="I85" s="23">
        <v>1.0261848200000001</v>
      </c>
      <c r="J85" s="23">
        <v>-2.7268181700000004E-3</v>
      </c>
      <c r="K85" s="23">
        <v>2.8427251900000003</v>
      </c>
      <c r="L85" s="23">
        <v>-0.49304624899999999</v>
      </c>
    </row>
    <row r="86" spans="1:12" x14ac:dyDescent="0.2">
      <c r="A86" s="32" t="s">
        <v>84</v>
      </c>
      <c r="B86" s="33">
        <v>6</v>
      </c>
      <c r="C86" s="23">
        <v>-2.701981</v>
      </c>
      <c r="D86" s="23">
        <v>3.6028129600000001</v>
      </c>
      <c r="E86" s="23">
        <v>-1.53089678</v>
      </c>
      <c r="F86" s="23">
        <v>2.3373812100000002</v>
      </c>
      <c r="G86" s="23">
        <v>-0.58044383499999996</v>
      </c>
      <c r="H86" s="23">
        <v>-0.44412380000000001</v>
      </c>
      <c r="I86" s="23">
        <v>-0.83297773100000005</v>
      </c>
      <c r="J86" s="23">
        <v>-0.60211370399999997</v>
      </c>
      <c r="K86" s="23">
        <v>4.5162488200000004</v>
      </c>
      <c r="L86" s="23">
        <v>1.2574669700000001</v>
      </c>
    </row>
    <row r="87" spans="1:12" x14ac:dyDescent="0.2">
      <c r="A87" s="32" t="s">
        <v>85</v>
      </c>
      <c r="B87" s="33">
        <v>7</v>
      </c>
      <c r="C87" s="23">
        <v>0.84666524600000015</v>
      </c>
      <c r="D87" s="23">
        <v>-0.25893506500000002</v>
      </c>
      <c r="E87" s="23">
        <v>0.53459887600000011</v>
      </c>
      <c r="F87" s="23">
        <v>0.22089988600000002</v>
      </c>
      <c r="G87" s="23">
        <v>1.4008979899999999E-2</v>
      </c>
      <c r="H87" s="23">
        <v>-0.68599506600000015</v>
      </c>
      <c r="I87" s="23">
        <v>-0.41983049800000005</v>
      </c>
      <c r="J87" s="23">
        <v>0.89697657399999997</v>
      </c>
      <c r="K87" s="23">
        <v>-3.0881177399999998E-2</v>
      </c>
      <c r="L87" s="23">
        <v>-0.31916976800000008</v>
      </c>
    </row>
    <row r="88" spans="1:12" x14ac:dyDescent="0.2"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mergeCells count="1">
    <mergeCell ref="A1: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087F-BF84-F447-A445-EF7A5B43E5D7}">
  <dimension ref="A1:L91"/>
  <sheetViews>
    <sheetView workbookViewId="0">
      <selection activeCell="B92" sqref="B92"/>
    </sheetView>
  </sheetViews>
  <sheetFormatPr baseColWidth="10" defaultColWidth="11" defaultRowHeight="16" x14ac:dyDescent="0.2"/>
  <cols>
    <col min="1" max="1" width="33.6640625" customWidth="1"/>
    <col min="2" max="2" width="14.6640625" customWidth="1"/>
  </cols>
  <sheetData>
    <row r="1" spans="1:12" x14ac:dyDescent="0.2">
      <c r="A1" s="108" t="s">
        <v>122</v>
      </c>
      <c r="B1" s="110" t="s">
        <v>126</v>
      </c>
      <c r="C1" s="109"/>
      <c r="D1" s="109"/>
      <c r="E1" s="109"/>
      <c r="F1" s="109"/>
      <c r="G1" s="109"/>
      <c r="H1" s="109"/>
      <c r="I1" s="109"/>
      <c r="J1" s="109"/>
      <c r="K1" s="109"/>
      <c r="L1" s="109"/>
    </row>
    <row r="2" spans="1:12" ht="28" x14ac:dyDescent="0.2">
      <c r="A2" s="109"/>
      <c r="B2" s="27" t="s">
        <v>123</v>
      </c>
      <c r="C2" s="27" t="s">
        <v>94</v>
      </c>
      <c r="D2" s="27" t="s">
        <v>95</v>
      </c>
      <c r="E2" s="27" t="s">
        <v>96</v>
      </c>
      <c r="F2" s="27" t="s">
        <v>97</v>
      </c>
      <c r="G2" s="27" t="s">
        <v>98</v>
      </c>
      <c r="H2" s="27" t="s">
        <v>99</v>
      </c>
      <c r="I2" s="27" t="s">
        <v>100</v>
      </c>
      <c r="J2" s="27" t="s">
        <v>101</v>
      </c>
      <c r="K2" s="27" t="s">
        <v>102</v>
      </c>
      <c r="L2" s="27" t="s">
        <v>103</v>
      </c>
    </row>
    <row r="3" spans="1:12" x14ac:dyDescent="0.2">
      <c r="A3" s="28" t="s">
        <v>1</v>
      </c>
      <c r="B3" s="29">
        <v>6</v>
      </c>
      <c r="C3" s="29">
        <v>0.59826000899999987</v>
      </c>
      <c r="D3" s="29">
        <v>-0.59388476899999987</v>
      </c>
      <c r="E3" s="29">
        <v>-0.44651156100000006</v>
      </c>
      <c r="F3" s="29">
        <v>-0.49753872999999998</v>
      </c>
      <c r="G3" s="29">
        <v>-0.46898393200000005</v>
      </c>
      <c r="H3" s="29">
        <v>0.18846258800000001</v>
      </c>
      <c r="I3" s="29">
        <v>-1.2461249699999999</v>
      </c>
      <c r="J3" s="29">
        <v>-0.207091578</v>
      </c>
      <c r="K3" s="29">
        <v>-0.65264689300000023</v>
      </c>
      <c r="L3" s="29">
        <v>-0.13824424100000005</v>
      </c>
    </row>
    <row r="4" spans="1:12" x14ac:dyDescent="0.2">
      <c r="A4" s="28" t="s">
        <v>2</v>
      </c>
      <c r="B4" s="29">
        <v>4</v>
      </c>
      <c r="C4" s="29">
        <v>0.59826000899999987</v>
      </c>
      <c r="D4" s="29">
        <v>7.0693472900000026E-2</v>
      </c>
      <c r="E4" s="29">
        <v>-0.21414330000000004</v>
      </c>
      <c r="F4" s="29">
        <v>0.16264810600000001</v>
      </c>
      <c r="G4" s="29">
        <v>-0.13088889400000001</v>
      </c>
      <c r="H4" s="29">
        <v>2.2722765699999998</v>
      </c>
      <c r="I4" s="29">
        <v>-0.78133432699999994</v>
      </c>
      <c r="J4" s="29">
        <v>-0.4500862610000001</v>
      </c>
      <c r="K4" s="29">
        <v>-0.269099849</v>
      </c>
      <c r="L4" s="29">
        <v>-0.24397993900000003</v>
      </c>
    </row>
    <row r="5" spans="1:12" x14ac:dyDescent="0.2">
      <c r="A5" s="28" t="s">
        <v>3</v>
      </c>
      <c r="B5" s="29">
        <v>6</v>
      </c>
      <c r="C5" s="29">
        <v>0.24339538400000005</v>
      </c>
      <c r="D5" s="29">
        <v>0.24019036800000002</v>
      </c>
      <c r="E5" s="29">
        <v>0.50878017999999992</v>
      </c>
      <c r="F5" s="29">
        <v>-0.63345954900000001</v>
      </c>
      <c r="G5" s="29">
        <v>-0.6175971360000001</v>
      </c>
      <c r="H5" s="29">
        <v>-0.96507729600000003</v>
      </c>
      <c r="I5" s="29">
        <v>0.61303758600000002</v>
      </c>
      <c r="J5" s="29">
        <v>-0.43264048900000007</v>
      </c>
      <c r="K5" s="29">
        <v>0.10246135000000001</v>
      </c>
      <c r="L5" s="29">
        <v>-5.6005365600000002E-2</v>
      </c>
    </row>
    <row r="6" spans="1:12" x14ac:dyDescent="0.2">
      <c r="A6" s="28" t="s">
        <v>4</v>
      </c>
      <c r="B6" s="29">
        <v>6</v>
      </c>
      <c r="C6" s="29">
        <v>-0.35987447800000011</v>
      </c>
      <c r="D6" s="29">
        <v>-0.52052361800000002</v>
      </c>
      <c r="E6" s="29">
        <v>-0.49814895199999998</v>
      </c>
      <c r="F6" s="29">
        <v>-0.20627983200000002</v>
      </c>
      <c r="G6" s="29">
        <v>-1.5835829599999998</v>
      </c>
      <c r="H6" s="29">
        <v>9.5435178200000012E-2</v>
      </c>
      <c r="I6" s="29">
        <v>0.92289801200000021</v>
      </c>
      <c r="J6" s="29">
        <v>-0.90492246300000001</v>
      </c>
      <c r="K6" s="29">
        <v>-0.21066885400000002</v>
      </c>
      <c r="L6" s="29">
        <v>-0.29097358200000006</v>
      </c>
    </row>
    <row r="7" spans="1:12" x14ac:dyDescent="0.2">
      <c r="A7" s="28" t="s">
        <v>5</v>
      </c>
      <c r="B7" s="29">
        <v>5</v>
      </c>
      <c r="C7" s="29">
        <v>0.34985477100000012</v>
      </c>
      <c r="D7" s="29">
        <v>3.15013067E-3</v>
      </c>
      <c r="E7" s="29">
        <v>1.4640719200000001</v>
      </c>
      <c r="F7" s="29">
        <v>0.78400042300000006</v>
      </c>
      <c r="G7" s="29">
        <v>0.97999480400000005</v>
      </c>
      <c r="H7" s="29">
        <v>-1.09531567</v>
      </c>
      <c r="I7" s="29">
        <v>-0.98790794399999993</v>
      </c>
      <c r="J7" s="29">
        <v>-6.627927380000001E-2</v>
      </c>
      <c r="K7" s="29">
        <v>3.6539201399999999E-2</v>
      </c>
      <c r="L7" s="29">
        <v>-0.16644042700000003</v>
      </c>
    </row>
    <row r="8" spans="1:12" x14ac:dyDescent="0.2">
      <c r="A8" s="28" t="s">
        <v>6</v>
      </c>
      <c r="B8" s="29">
        <v>5</v>
      </c>
      <c r="C8" s="29">
        <v>0.84666524600000015</v>
      </c>
      <c r="D8" s="29">
        <v>-0.27929739599999998</v>
      </c>
      <c r="E8" s="29">
        <v>1.0509727900000001</v>
      </c>
      <c r="F8" s="29">
        <v>-0.14802805200000002</v>
      </c>
      <c r="G8" s="29">
        <v>-0.14017721899999999</v>
      </c>
      <c r="H8" s="29">
        <v>-0.92786633200000002</v>
      </c>
      <c r="I8" s="29">
        <v>-6.6832640699999992E-3</v>
      </c>
      <c r="J8" s="29">
        <v>-0.85632352700000003</v>
      </c>
      <c r="K8" s="29">
        <v>-0.60620174300000007</v>
      </c>
      <c r="L8" s="29">
        <v>-0.42725514799999997</v>
      </c>
    </row>
    <row r="9" spans="1:12" x14ac:dyDescent="0.2">
      <c r="A9" s="28" t="s">
        <v>7</v>
      </c>
      <c r="B9" s="29">
        <v>5</v>
      </c>
      <c r="C9" s="29">
        <v>1.1660434100000001</v>
      </c>
      <c r="D9" s="29">
        <v>-0.49306639800000002</v>
      </c>
      <c r="E9" s="29">
        <v>0.92187931100000009</v>
      </c>
      <c r="F9" s="29">
        <v>0.5704105639999999</v>
      </c>
      <c r="G9" s="29">
        <v>0.23692878600000003</v>
      </c>
      <c r="H9" s="29">
        <v>-0.87204988600000022</v>
      </c>
      <c r="I9" s="29">
        <v>-6.6832640699999992E-3</v>
      </c>
      <c r="J9" s="29">
        <v>-5.2190713299999992E-3</v>
      </c>
      <c r="K9" s="29">
        <v>-0.5163079049999999</v>
      </c>
      <c r="L9" s="29">
        <v>-0.40845769100000007</v>
      </c>
    </row>
    <row r="10" spans="1:12" x14ac:dyDescent="0.2">
      <c r="A10" s="28" t="s">
        <v>8</v>
      </c>
      <c r="B10" s="29">
        <v>6</v>
      </c>
      <c r="C10" s="29">
        <v>0.27888184600000004</v>
      </c>
      <c r="D10" s="29">
        <v>-0.57820506500000002</v>
      </c>
      <c r="E10" s="29">
        <v>-0.36905547400000005</v>
      </c>
      <c r="F10" s="29">
        <v>-0.2839488710000001</v>
      </c>
      <c r="G10" s="29">
        <v>-0.4875605830000001</v>
      </c>
      <c r="H10" s="29">
        <v>-1.00228826</v>
      </c>
      <c r="I10" s="29">
        <v>0.56139418200000002</v>
      </c>
      <c r="J10" s="29">
        <v>-0.81644747600000012</v>
      </c>
      <c r="K10" s="29">
        <v>-0.12077501600000001</v>
      </c>
      <c r="L10" s="29">
        <v>-0.19698629600000003</v>
      </c>
    </row>
    <row r="11" spans="1:12" x14ac:dyDescent="0.2">
      <c r="A11" s="28" t="s">
        <v>9</v>
      </c>
      <c r="B11" s="29">
        <v>5</v>
      </c>
      <c r="C11" s="29">
        <v>0.63374647100000014</v>
      </c>
      <c r="D11" s="29">
        <v>-0.2819225050000001</v>
      </c>
      <c r="E11" s="29">
        <v>1.2058849600000001</v>
      </c>
      <c r="F11" s="29">
        <v>-0.36161791100000007</v>
      </c>
      <c r="G11" s="29">
        <v>-0.46898393200000005</v>
      </c>
      <c r="H11" s="29">
        <v>-0.90926085000000001</v>
      </c>
      <c r="I11" s="29">
        <v>-0.41983049800000005</v>
      </c>
      <c r="J11" s="29">
        <v>1.1474480200000001</v>
      </c>
      <c r="K11" s="29">
        <v>-0.12227324700000003</v>
      </c>
      <c r="L11" s="29">
        <v>0.43507820800000008</v>
      </c>
    </row>
    <row r="12" spans="1:12" x14ac:dyDescent="0.2">
      <c r="A12" s="28" t="s">
        <v>10</v>
      </c>
      <c r="B12" s="29">
        <v>5</v>
      </c>
      <c r="C12" s="29">
        <v>0.63374647100000014</v>
      </c>
      <c r="D12" s="29">
        <v>-2.0263002699999998E-2</v>
      </c>
      <c r="E12" s="29">
        <v>1.12842888</v>
      </c>
      <c r="F12" s="29">
        <v>0.14323084600000002</v>
      </c>
      <c r="G12" s="29">
        <v>0.64561509600000022</v>
      </c>
      <c r="H12" s="29">
        <v>-5.3408677700000011E-2</v>
      </c>
      <c r="I12" s="29">
        <v>-0.36818709400000005</v>
      </c>
      <c r="J12" s="29">
        <v>-8.3725046000000025E-2</v>
      </c>
      <c r="K12" s="29">
        <v>-0.31105030700000008</v>
      </c>
      <c r="L12" s="29">
        <v>-0.28862390000000004</v>
      </c>
    </row>
    <row r="13" spans="1:12" x14ac:dyDescent="0.2">
      <c r="A13" s="28" t="s">
        <v>11</v>
      </c>
      <c r="B13" s="29">
        <v>7</v>
      </c>
      <c r="C13" s="29">
        <v>-0.99863080300000007</v>
      </c>
      <c r="D13" s="29">
        <v>2.9617897399999999</v>
      </c>
      <c r="E13" s="29">
        <v>-1.8149024300000001</v>
      </c>
      <c r="F13" s="29">
        <v>2.2014604000000002</v>
      </c>
      <c r="G13" s="29">
        <v>0.57130849400000006</v>
      </c>
      <c r="H13" s="29">
        <v>-0.49994024599999998</v>
      </c>
      <c r="I13" s="29">
        <v>1.69754907</v>
      </c>
      <c r="J13" s="29">
        <v>4.3462549499999996</v>
      </c>
      <c r="K13" s="29">
        <v>-0.30505738500000007</v>
      </c>
      <c r="L13" s="29">
        <v>-0.3591143650000001</v>
      </c>
    </row>
    <row r="14" spans="1:12" x14ac:dyDescent="0.2">
      <c r="A14" s="28" t="s">
        <v>12</v>
      </c>
      <c r="B14" s="29">
        <v>7</v>
      </c>
      <c r="C14" s="29">
        <v>-0.46633386600000004</v>
      </c>
      <c r="D14" s="29">
        <v>1.05439982</v>
      </c>
      <c r="E14" s="29">
        <v>-5.9231125400000008E-2</v>
      </c>
      <c r="F14" s="29">
        <v>1.9296187599999999</v>
      </c>
      <c r="G14" s="29">
        <v>0.36696533900000006</v>
      </c>
      <c r="H14" s="29">
        <v>0.46754481800000003</v>
      </c>
      <c r="I14" s="29">
        <v>-0.83297773100000005</v>
      </c>
      <c r="J14" s="29">
        <v>3.7443758100000002</v>
      </c>
      <c r="K14" s="29">
        <v>-0.400944146</v>
      </c>
      <c r="L14" s="29">
        <v>-0.37791182300000009</v>
      </c>
    </row>
    <row r="15" spans="1:12" x14ac:dyDescent="0.2">
      <c r="A15" s="28" t="s">
        <v>13</v>
      </c>
      <c r="B15" s="29">
        <v>3</v>
      </c>
      <c r="C15" s="29">
        <v>0.24339538400000005</v>
      </c>
      <c r="D15" s="29">
        <v>-0.14917713400000002</v>
      </c>
      <c r="E15" s="29">
        <v>0.61205496300000006</v>
      </c>
      <c r="F15" s="29">
        <v>0.18206536600000001</v>
      </c>
      <c r="G15" s="29">
        <v>2.9676963999999999</v>
      </c>
      <c r="H15" s="29">
        <v>-0.33249090800000008</v>
      </c>
      <c r="I15" s="29">
        <v>-1.3494117700000001</v>
      </c>
      <c r="J15" s="29">
        <v>0.30257419400000007</v>
      </c>
      <c r="K15" s="29">
        <v>-0.58073182300000004</v>
      </c>
      <c r="L15" s="29">
        <v>-0.52829148100000001</v>
      </c>
    </row>
    <row r="16" spans="1:12" x14ac:dyDescent="0.2">
      <c r="A16" s="28" t="s">
        <v>14</v>
      </c>
      <c r="B16" s="29">
        <v>4</v>
      </c>
      <c r="C16" s="29">
        <v>0.66923293400000006</v>
      </c>
      <c r="D16" s="29">
        <v>-0.40480598000000007</v>
      </c>
      <c r="E16" s="29">
        <v>-0.6788798220000003</v>
      </c>
      <c r="F16" s="29">
        <v>-0.63345954900000001</v>
      </c>
      <c r="G16" s="29">
        <v>-1.3420865000000002</v>
      </c>
      <c r="H16" s="29">
        <v>2.4211204300000002</v>
      </c>
      <c r="I16" s="29">
        <v>-0.36818709400000005</v>
      </c>
      <c r="J16" s="29">
        <v>-0.64074362800000018</v>
      </c>
      <c r="K16" s="29">
        <v>-0.37996891700000013</v>
      </c>
      <c r="L16" s="29">
        <v>-0.49774561299999998</v>
      </c>
    </row>
    <row r="17" spans="1:12" x14ac:dyDescent="0.2">
      <c r="A17" s="28" t="s">
        <v>15</v>
      </c>
      <c r="B17" s="29">
        <v>6</v>
      </c>
      <c r="C17" s="29">
        <v>3.0476608999999998E-2</v>
      </c>
      <c r="D17" s="29">
        <v>-0.46525443399999999</v>
      </c>
      <c r="E17" s="29">
        <v>-1.27270982</v>
      </c>
      <c r="F17" s="29">
        <v>0.49274152499999996</v>
      </c>
      <c r="G17" s="29">
        <v>-1.1005900500000001</v>
      </c>
      <c r="H17" s="29">
        <v>0.48615030000000004</v>
      </c>
      <c r="I17" s="29">
        <v>-0.88462113600000014</v>
      </c>
      <c r="J17" s="29">
        <v>-1.1479171500000001</v>
      </c>
      <c r="K17" s="29">
        <v>-0.25711400400000001</v>
      </c>
      <c r="L17" s="29">
        <v>-0.27452580700000007</v>
      </c>
    </row>
    <row r="18" spans="1:12" x14ac:dyDescent="0.2">
      <c r="A18" s="28" t="s">
        <v>16</v>
      </c>
      <c r="B18" s="29">
        <v>5</v>
      </c>
      <c r="C18" s="29">
        <v>1.2370163300000001</v>
      </c>
      <c r="D18" s="29">
        <v>-0.46213268200000002</v>
      </c>
      <c r="E18" s="29">
        <v>0.22477452699999997</v>
      </c>
      <c r="F18" s="29">
        <v>0.25973440599999997</v>
      </c>
      <c r="G18" s="29">
        <v>1.4008979899999999E-2</v>
      </c>
      <c r="H18" s="29">
        <v>-0.68599506600000015</v>
      </c>
      <c r="I18" s="29">
        <v>0.30317716100000008</v>
      </c>
      <c r="J18" s="29">
        <v>0.71628822000000003</v>
      </c>
      <c r="K18" s="29">
        <v>-0.61818758899999993</v>
      </c>
      <c r="L18" s="29">
        <v>-0.49539593100000001</v>
      </c>
    </row>
    <row r="19" spans="1:12" x14ac:dyDescent="0.2">
      <c r="A19" s="28" t="s">
        <v>17</v>
      </c>
      <c r="B19" s="29">
        <v>6</v>
      </c>
      <c r="C19" s="29">
        <v>0.31436830900000012</v>
      </c>
      <c r="D19" s="29">
        <v>-0.4258068510000001</v>
      </c>
      <c r="E19" s="29">
        <v>-0.3174180820000001</v>
      </c>
      <c r="F19" s="29">
        <v>-0.32278339100000009</v>
      </c>
      <c r="G19" s="29">
        <v>-0.39467732999999999</v>
      </c>
      <c r="H19" s="29">
        <v>-0.51854572799999998</v>
      </c>
      <c r="I19" s="29">
        <v>9.660354430000001E-2</v>
      </c>
      <c r="J19" s="29">
        <v>0.17796153600000003</v>
      </c>
      <c r="K19" s="29">
        <v>0.61635445900000008</v>
      </c>
      <c r="L19" s="29">
        <v>0.97785478799999992</v>
      </c>
    </row>
    <row r="20" spans="1:12" x14ac:dyDescent="0.2">
      <c r="A20" s="28" t="s">
        <v>18</v>
      </c>
      <c r="B20" s="29">
        <v>6</v>
      </c>
      <c r="C20" s="29">
        <v>-1.4244683500000002</v>
      </c>
      <c r="D20" s="29">
        <v>-0.7686318820000001</v>
      </c>
      <c r="E20" s="29">
        <v>-1.4534406900000001</v>
      </c>
      <c r="F20" s="29">
        <v>-0.24511435100000004</v>
      </c>
      <c r="G20" s="29">
        <v>-0.26464077700000005</v>
      </c>
      <c r="H20" s="29">
        <v>0.22567355199999997</v>
      </c>
      <c r="I20" s="29">
        <v>0.56139418200000002</v>
      </c>
      <c r="J20" s="29">
        <v>-1.1092872200000001</v>
      </c>
      <c r="K20" s="29">
        <v>-0.76801065300000004</v>
      </c>
      <c r="L20" s="29">
        <v>-0.52829148100000001</v>
      </c>
    </row>
    <row r="21" spans="1:12" x14ac:dyDescent="0.2">
      <c r="A21" s="28" t="s">
        <v>19</v>
      </c>
      <c r="B21" s="29">
        <v>3</v>
      </c>
      <c r="C21" s="29">
        <v>-0.18244216600000002</v>
      </c>
      <c r="D21" s="29">
        <v>-0.24141068900000004</v>
      </c>
      <c r="E21" s="29">
        <v>0.63787365900000015</v>
      </c>
      <c r="F21" s="29">
        <v>0.76458316299999984</v>
      </c>
      <c r="G21" s="29">
        <v>2.2617836900000001</v>
      </c>
      <c r="H21" s="29">
        <v>-0.68599506600000015</v>
      </c>
      <c r="I21" s="29">
        <v>-0.57476071000000006</v>
      </c>
      <c r="J21" s="29">
        <v>2.40977424</v>
      </c>
      <c r="K21" s="29">
        <v>-0.58372828399999999</v>
      </c>
      <c r="L21" s="29">
        <v>-0.48129783799999998</v>
      </c>
    </row>
    <row r="22" spans="1:12" x14ac:dyDescent="0.2">
      <c r="A22" s="28" t="s">
        <v>20</v>
      </c>
      <c r="B22" s="29">
        <v>5</v>
      </c>
      <c r="C22" s="29">
        <v>0.81117878399999999</v>
      </c>
      <c r="D22" s="29">
        <v>-6.4818904899999988E-2</v>
      </c>
      <c r="E22" s="29">
        <v>1.18006627</v>
      </c>
      <c r="F22" s="29">
        <v>0.76458316299999984</v>
      </c>
      <c r="G22" s="29">
        <v>-0.3389473790000001</v>
      </c>
      <c r="H22" s="29">
        <v>0.13264614200000002</v>
      </c>
      <c r="I22" s="29">
        <v>0.35482056500000014</v>
      </c>
      <c r="J22" s="29">
        <v>0.25148300500000004</v>
      </c>
      <c r="K22" s="29">
        <v>-0.400944146</v>
      </c>
      <c r="L22" s="29">
        <v>-0.47189910900000004</v>
      </c>
    </row>
    <row r="23" spans="1:12" x14ac:dyDescent="0.2">
      <c r="A23" s="28" t="s">
        <v>21</v>
      </c>
      <c r="B23" s="29">
        <v>7</v>
      </c>
      <c r="C23" s="29">
        <v>-0.46633386600000004</v>
      </c>
      <c r="D23" s="29">
        <v>1.44497345</v>
      </c>
      <c r="E23" s="29">
        <v>-0.136687213</v>
      </c>
      <c r="F23" s="29">
        <v>1.4636045200000001</v>
      </c>
      <c r="G23" s="29">
        <v>-1.0634367499999999</v>
      </c>
      <c r="H23" s="29">
        <v>0.76523252999999991</v>
      </c>
      <c r="I23" s="29">
        <v>0.716324395</v>
      </c>
      <c r="J23" s="29">
        <v>1.31318285</v>
      </c>
      <c r="K23" s="29">
        <v>6.2009122300000004E-2</v>
      </c>
      <c r="L23" s="29">
        <v>-0.44605260500000005</v>
      </c>
    </row>
    <row r="24" spans="1:12" x14ac:dyDescent="0.2">
      <c r="A24" s="28" t="s">
        <v>22</v>
      </c>
      <c r="B24" s="29">
        <v>6</v>
      </c>
      <c r="C24" s="29">
        <v>-1.1405766500000001</v>
      </c>
      <c r="D24" s="29">
        <v>-0.95685928400000009</v>
      </c>
      <c r="E24" s="29">
        <v>-1.2468911300000001</v>
      </c>
      <c r="F24" s="29">
        <v>-2.2062575999999998</v>
      </c>
      <c r="G24" s="29">
        <v>-0.4875605830000001</v>
      </c>
      <c r="H24" s="29">
        <v>0.20706807000000002</v>
      </c>
      <c r="I24" s="29">
        <v>1.6459056700000003</v>
      </c>
      <c r="J24" s="29">
        <v>-0.98467456499999995</v>
      </c>
      <c r="K24" s="29">
        <v>-0.64515574000000009</v>
      </c>
      <c r="L24" s="29">
        <v>-0.50009529500000005</v>
      </c>
    </row>
    <row r="25" spans="1:12" x14ac:dyDescent="0.2">
      <c r="A25" s="28" t="s">
        <v>23</v>
      </c>
      <c r="B25" s="29">
        <v>2</v>
      </c>
      <c r="C25" s="29">
        <v>0.66923293400000006</v>
      </c>
      <c r="D25" s="29">
        <v>-0.52655427399999999</v>
      </c>
      <c r="E25" s="29">
        <v>-0.26578069100000007</v>
      </c>
      <c r="F25" s="29">
        <v>-0.55579051000000013</v>
      </c>
      <c r="G25" s="29">
        <v>-0.30179407800000002</v>
      </c>
      <c r="H25" s="29">
        <v>0.74662704800000013</v>
      </c>
      <c r="I25" s="29">
        <v>-1.1944815600000001</v>
      </c>
      <c r="J25" s="29">
        <v>-0.80772459000000008</v>
      </c>
      <c r="K25" s="29">
        <v>0.129429501</v>
      </c>
      <c r="L25" s="29">
        <v>3.6001000900000002</v>
      </c>
    </row>
    <row r="26" spans="1:12" x14ac:dyDescent="0.2">
      <c r="A26" s="28" t="s">
        <v>24</v>
      </c>
      <c r="B26" s="29">
        <v>5</v>
      </c>
      <c r="C26" s="29">
        <v>0.70471939600000011</v>
      </c>
      <c r="D26" s="29">
        <v>-0.61751074899999991</v>
      </c>
      <c r="E26" s="29">
        <v>0.22477452699999997</v>
      </c>
      <c r="F26" s="29">
        <v>-8.9776272200000021E-2</v>
      </c>
      <c r="G26" s="29">
        <v>-0.54329053400000005</v>
      </c>
      <c r="H26" s="29">
        <v>-0.59296765600000001</v>
      </c>
      <c r="I26" s="29">
        <v>-0.52311730599999995</v>
      </c>
      <c r="J26" s="29">
        <v>0.23403723200000004</v>
      </c>
      <c r="K26" s="29">
        <v>-0.24213169800000001</v>
      </c>
      <c r="L26" s="29">
        <v>-0.32621881500000011</v>
      </c>
    </row>
    <row r="27" spans="1:12" x14ac:dyDescent="0.2">
      <c r="A27" s="28" t="s">
        <v>25</v>
      </c>
      <c r="B27" s="29">
        <v>5</v>
      </c>
      <c r="C27" s="29">
        <v>0.84666524600000015</v>
      </c>
      <c r="D27" s="29">
        <v>-0.498245667</v>
      </c>
      <c r="E27" s="29">
        <v>0.50878017999999992</v>
      </c>
      <c r="F27" s="29">
        <v>-0.32278339100000009</v>
      </c>
      <c r="G27" s="29">
        <v>-0.22748747600000002</v>
      </c>
      <c r="H27" s="29">
        <v>-0.36970187200000004</v>
      </c>
      <c r="I27" s="29">
        <v>-0.16161347700000001</v>
      </c>
      <c r="J27" s="29">
        <v>3.7149232499999997E-2</v>
      </c>
      <c r="K27" s="29">
        <v>-0.30206092300000009</v>
      </c>
      <c r="L27" s="29">
        <v>-0.43195451200000007</v>
      </c>
    </row>
    <row r="28" spans="1:12" x14ac:dyDescent="0.2">
      <c r="A28" s="28" t="s">
        <v>26</v>
      </c>
      <c r="B28" s="29">
        <v>6</v>
      </c>
      <c r="C28" s="29">
        <v>-5.0098535299999995E-3</v>
      </c>
      <c r="D28" s="29">
        <v>0.23877139100000003</v>
      </c>
      <c r="E28" s="29">
        <v>0.19895583200000003</v>
      </c>
      <c r="F28" s="29">
        <v>0.10439632700000001</v>
      </c>
      <c r="G28" s="29">
        <v>1.0543014100000001</v>
      </c>
      <c r="H28" s="29">
        <v>-0.25806898000000006</v>
      </c>
      <c r="I28" s="29">
        <v>4.4960140099999997E-2</v>
      </c>
      <c r="J28" s="29">
        <v>-0.13980074200000001</v>
      </c>
      <c r="K28" s="29">
        <v>-0.502823829</v>
      </c>
      <c r="L28" s="29">
        <v>0.47972216900000009</v>
      </c>
    </row>
    <row r="29" spans="1:12" x14ac:dyDescent="0.2">
      <c r="A29" s="28" t="s">
        <v>27</v>
      </c>
      <c r="B29" s="29">
        <v>2</v>
      </c>
      <c r="C29" s="29">
        <v>-4.0496315999999997E-2</v>
      </c>
      <c r="D29" s="29">
        <v>-4.0341538200000006E-2</v>
      </c>
      <c r="E29" s="29">
        <v>-0.26578069100000007</v>
      </c>
      <c r="F29" s="29">
        <v>0.35682070500000013</v>
      </c>
      <c r="G29" s="29">
        <v>-0.32037072900000013</v>
      </c>
      <c r="H29" s="29">
        <v>9.5435178200000012E-2</v>
      </c>
      <c r="I29" s="29">
        <v>-0.78133432699999994</v>
      </c>
      <c r="J29" s="29">
        <v>0.187930549</v>
      </c>
      <c r="K29" s="29">
        <v>1.2710812499999999</v>
      </c>
      <c r="L29" s="29">
        <v>5.1790865000000004</v>
      </c>
    </row>
    <row r="30" spans="1:12" x14ac:dyDescent="0.2">
      <c r="A30" s="28" t="s">
        <v>28</v>
      </c>
      <c r="B30" s="29">
        <v>4</v>
      </c>
      <c r="C30" s="29">
        <v>1.02409756</v>
      </c>
      <c r="D30" s="29">
        <v>-0.78069319300000006</v>
      </c>
      <c r="E30" s="29">
        <v>-8.5049821099999992E-2</v>
      </c>
      <c r="F30" s="29">
        <v>-1.77907788</v>
      </c>
      <c r="G30" s="29">
        <v>-0.69190373800000005</v>
      </c>
      <c r="H30" s="29">
        <v>1.24897506</v>
      </c>
      <c r="I30" s="29">
        <v>0.7679677989999999</v>
      </c>
      <c r="J30" s="29">
        <v>-0.73544924800000011</v>
      </c>
      <c r="K30" s="29">
        <v>-0.50582029100000003</v>
      </c>
      <c r="L30" s="29">
        <v>-0.42960483000000005</v>
      </c>
    </row>
    <row r="31" spans="1:12" x14ac:dyDescent="0.2">
      <c r="A31" s="28" t="s">
        <v>29</v>
      </c>
      <c r="B31" s="29">
        <v>5</v>
      </c>
      <c r="C31" s="29">
        <v>0.95312463400000014</v>
      </c>
      <c r="D31" s="29">
        <v>-0.22409916000000002</v>
      </c>
      <c r="E31" s="29">
        <v>1.18006627</v>
      </c>
      <c r="F31" s="29">
        <v>0.29856892600000007</v>
      </c>
      <c r="G31" s="29">
        <v>0.58988514499999989</v>
      </c>
      <c r="H31" s="29">
        <v>-0.55575669200000011</v>
      </c>
      <c r="I31" s="29">
        <v>-0.21325688100000004</v>
      </c>
      <c r="J31" s="29">
        <v>-0.4750087930000001</v>
      </c>
      <c r="K31" s="29">
        <v>-0.42491583600000005</v>
      </c>
      <c r="L31" s="29">
        <v>-0.39905896200000007</v>
      </c>
    </row>
    <row r="32" spans="1:12" x14ac:dyDescent="0.2">
      <c r="A32" s="28" t="s">
        <v>30</v>
      </c>
      <c r="B32" s="29">
        <v>3</v>
      </c>
      <c r="C32" s="29">
        <v>6.5963071500000012E-2</v>
      </c>
      <c r="D32" s="29">
        <v>-1.1351822200000001E-4</v>
      </c>
      <c r="E32" s="29">
        <v>0.84442322400000003</v>
      </c>
      <c r="F32" s="29">
        <v>0.51215878399999992</v>
      </c>
      <c r="G32" s="29">
        <v>3.6550324700000001</v>
      </c>
      <c r="H32" s="29">
        <v>-0.36970187200000004</v>
      </c>
      <c r="I32" s="29">
        <v>-0.10997007200000002</v>
      </c>
      <c r="J32" s="29">
        <v>-0.51114646399999997</v>
      </c>
      <c r="K32" s="29">
        <v>0.44106147400000001</v>
      </c>
      <c r="L32" s="29">
        <v>-7.9502187200000018E-2</v>
      </c>
    </row>
    <row r="33" spans="1:12" x14ac:dyDescent="0.2">
      <c r="A33" s="28" t="s">
        <v>31</v>
      </c>
      <c r="B33" s="29">
        <v>5</v>
      </c>
      <c r="C33" s="29">
        <v>0.70471939600000011</v>
      </c>
      <c r="D33" s="29">
        <v>1.2160639499999999E-2</v>
      </c>
      <c r="E33" s="29">
        <v>1.4898906200000002</v>
      </c>
      <c r="F33" s="29">
        <v>0.55099330400000002</v>
      </c>
      <c r="G33" s="29">
        <v>0.162622184</v>
      </c>
      <c r="H33" s="29">
        <v>-0.31388542600000008</v>
      </c>
      <c r="I33" s="29">
        <v>-0.98790794399999993</v>
      </c>
      <c r="J33" s="29">
        <v>-0.54479188100000009</v>
      </c>
      <c r="K33" s="29">
        <v>0.42607916800000006</v>
      </c>
      <c r="L33" s="29">
        <v>0.19306094400000001</v>
      </c>
    </row>
    <row r="34" spans="1:12" x14ac:dyDescent="0.2">
      <c r="A34" s="28" t="s">
        <v>32</v>
      </c>
      <c r="B34" s="29">
        <v>7</v>
      </c>
      <c r="C34" s="29">
        <v>-0.25341509100000004</v>
      </c>
      <c r="D34" s="29">
        <v>2.3448182100000001</v>
      </c>
      <c r="E34" s="29">
        <v>0.7153297460000001</v>
      </c>
      <c r="F34" s="29">
        <v>1.58010808</v>
      </c>
      <c r="G34" s="29">
        <v>-1.1191667000000001</v>
      </c>
      <c r="H34" s="29">
        <v>2.0117998199999998</v>
      </c>
      <c r="I34" s="29">
        <v>2.1106963099999998</v>
      </c>
      <c r="J34" s="29">
        <v>1.0053895900000001</v>
      </c>
      <c r="K34" s="29">
        <v>1.9273062699999999</v>
      </c>
      <c r="L34" s="29">
        <v>-0.39435959800000003</v>
      </c>
    </row>
    <row r="35" spans="1:12" x14ac:dyDescent="0.2">
      <c r="A35" s="28" t="s">
        <v>33</v>
      </c>
      <c r="B35" s="29">
        <v>3</v>
      </c>
      <c r="C35" s="29">
        <v>-0.11146924100000001</v>
      </c>
      <c r="D35" s="29">
        <v>1.05667018</v>
      </c>
      <c r="E35" s="29">
        <v>1.8255336600000001</v>
      </c>
      <c r="F35" s="29">
        <v>1.5024390400000001</v>
      </c>
      <c r="G35" s="29">
        <v>2.5404334400000002</v>
      </c>
      <c r="H35" s="29">
        <v>-0.36970187200000004</v>
      </c>
      <c r="I35" s="29">
        <v>-0.88462113600000014</v>
      </c>
      <c r="J35" s="29">
        <v>0.62781323200000017</v>
      </c>
      <c r="K35" s="29">
        <v>1.1069280499999999E-2</v>
      </c>
      <c r="L35" s="29">
        <v>-9.1250598099999983E-2</v>
      </c>
    </row>
    <row r="36" spans="1:12" x14ac:dyDescent="0.2">
      <c r="A36" s="28" t="s">
        <v>34</v>
      </c>
      <c r="B36" s="29">
        <v>7</v>
      </c>
      <c r="C36" s="29">
        <v>-0.32438801600000011</v>
      </c>
      <c r="D36" s="29">
        <v>0.84637767500000005</v>
      </c>
      <c r="E36" s="29">
        <v>-0.23996199500000004</v>
      </c>
      <c r="F36" s="29">
        <v>0.90050398199999993</v>
      </c>
      <c r="G36" s="29">
        <v>-1.3420865000000002</v>
      </c>
      <c r="H36" s="29">
        <v>1.2303695800000001</v>
      </c>
      <c r="I36" s="29">
        <v>-0.67804751900000015</v>
      </c>
      <c r="J36" s="29">
        <v>-0.25070600799999998</v>
      </c>
      <c r="K36" s="29">
        <v>4.6705665700000001</v>
      </c>
      <c r="L36" s="29">
        <v>7.436052979999999E-3</v>
      </c>
    </row>
    <row r="37" spans="1:12" x14ac:dyDescent="0.2">
      <c r="A37" s="28" t="s">
        <v>35</v>
      </c>
      <c r="B37" s="29">
        <v>7</v>
      </c>
      <c r="C37" s="29">
        <v>-1.3180089700000002</v>
      </c>
      <c r="D37" s="29">
        <v>3.4575805800000001</v>
      </c>
      <c r="E37" s="29">
        <v>-0.3174180820000001</v>
      </c>
      <c r="F37" s="29">
        <v>0.33740344500000008</v>
      </c>
      <c r="G37" s="29">
        <v>0.19977548500000003</v>
      </c>
      <c r="H37" s="29">
        <v>-0.81623343999999998</v>
      </c>
      <c r="I37" s="29">
        <v>3.96985886</v>
      </c>
      <c r="J37" s="29">
        <v>2.4687966600000003E-2</v>
      </c>
      <c r="K37" s="29">
        <v>1.0733147999999999</v>
      </c>
      <c r="L37" s="29">
        <v>-0.37791182300000009</v>
      </c>
    </row>
    <row r="38" spans="1:12" x14ac:dyDescent="0.2">
      <c r="A38" s="28" t="s">
        <v>106</v>
      </c>
      <c r="B38" s="29">
        <v>5</v>
      </c>
      <c r="C38" s="29">
        <v>0.81117878399999999</v>
      </c>
      <c r="D38" s="29">
        <v>0.10709025300000002</v>
      </c>
      <c r="E38" s="29">
        <v>0.35386800600000007</v>
      </c>
      <c r="F38" s="29">
        <v>1.01700754</v>
      </c>
      <c r="G38" s="29">
        <v>0.23692878600000003</v>
      </c>
      <c r="H38" s="29">
        <v>-0.29527994400000002</v>
      </c>
      <c r="I38" s="29">
        <v>0.66468099100000011</v>
      </c>
      <c r="J38" s="29">
        <v>0.50569282700000007</v>
      </c>
      <c r="K38" s="29">
        <v>-0.15073962900000001</v>
      </c>
      <c r="L38" s="29">
        <v>-0.15469201700000001</v>
      </c>
    </row>
    <row r="39" spans="1:12" x14ac:dyDescent="0.2">
      <c r="A39" s="28" t="s">
        <v>37</v>
      </c>
      <c r="B39" s="29">
        <v>5</v>
      </c>
      <c r="C39" s="29">
        <v>1.44993511</v>
      </c>
      <c r="D39" s="29">
        <v>-0.44730436500000009</v>
      </c>
      <c r="E39" s="29">
        <v>1.5931654</v>
      </c>
      <c r="F39" s="29">
        <v>0.18206536600000001</v>
      </c>
      <c r="G39" s="29">
        <v>0.12546888300000003</v>
      </c>
      <c r="H39" s="29">
        <v>0.44893933599999997</v>
      </c>
      <c r="I39" s="29">
        <v>0.7679677989999999</v>
      </c>
      <c r="J39" s="29">
        <v>-9.3694058600000005E-2</v>
      </c>
      <c r="K39" s="29">
        <v>-0.3155449990000001</v>
      </c>
      <c r="L39" s="29">
        <v>-0.39200991600000001</v>
      </c>
    </row>
    <row r="40" spans="1:12" x14ac:dyDescent="0.2">
      <c r="A40" s="28" t="s">
        <v>107</v>
      </c>
      <c r="B40" s="29">
        <v>5</v>
      </c>
      <c r="C40" s="29">
        <v>0.13693599600000003</v>
      </c>
      <c r="D40" s="29">
        <v>-0.12576400000000001</v>
      </c>
      <c r="E40" s="29">
        <v>-0.162505908</v>
      </c>
      <c r="F40" s="29">
        <v>4.6144547000000001E-2</v>
      </c>
      <c r="G40" s="29">
        <v>0.55273184400000008</v>
      </c>
      <c r="H40" s="29">
        <v>-0.83483892200000009</v>
      </c>
      <c r="I40" s="29">
        <v>0.25153375699999997</v>
      </c>
      <c r="J40" s="29">
        <v>1.90633911</v>
      </c>
      <c r="K40" s="29">
        <v>-0.61968581900000019</v>
      </c>
      <c r="L40" s="29">
        <v>-0.21578375300000002</v>
      </c>
    </row>
    <row r="41" spans="1:12" x14ac:dyDescent="0.2">
      <c r="A41" s="28" t="s">
        <v>39</v>
      </c>
      <c r="B41" s="29">
        <v>6</v>
      </c>
      <c r="C41" s="29">
        <v>0.10144953399999999</v>
      </c>
      <c r="D41" s="29">
        <v>-0.37883868700000012</v>
      </c>
      <c r="E41" s="29">
        <v>-0.26578069100000007</v>
      </c>
      <c r="F41" s="29">
        <v>0.22089988600000002</v>
      </c>
      <c r="G41" s="29">
        <v>-1.3049332</v>
      </c>
      <c r="H41" s="29">
        <v>0.39312289000000006</v>
      </c>
      <c r="I41" s="29">
        <v>0.7679677989999999</v>
      </c>
      <c r="J41" s="29">
        <v>-0.15475426100000003</v>
      </c>
      <c r="K41" s="29">
        <v>-0.14474670600000003</v>
      </c>
      <c r="L41" s="29">
        <v>-0.18053851999999998</v>
      </c>
    </row>
    <row r="42" spans="1:12" x14ac:dyDescent="0.2">
      <c r="A42" s="28" t="s">
        <v>40</v>
      </c>
      <c r="B42" s="29">
        <v>6</v>
      </c>
      <c r="C42" s="29">
        <v>0.24339538400000005</v>
      </c>
      <c r="D42" s="29">
        <v>-0.55514667600000012</v>
      </c>
      <c r="E42" s="29">
        <v>0.14731844000000005</v>
      </c>
      <c r="F42" s="29">
        <v>-0.53637325000000002</v>
      </c>
      <c r="G42" s="29">
        <v>-0.15318087399999999</v>
      </c>
      <c r="H42" s="29">
        <v>0.83965445800000016</v>
      </c>
      <c r="I42" s="29">
        <v>0.14824694900000004</v>
      </c>
      <c r="J42" s="29">
        <v>-0.59463694499999986</v>
      </c>
      <c r="K42" s="29">
        <v>-0.33951668900000015</v>
      </c>
      <c r="L42" s="29">
        <v>0.52671581200000017</v>
      </c>
    </row>
    <row r="43" spans="1:12" x14ac:dyDescent="0.2">
      <c r="A43" s="28" t="s">
        <v>41</v>
      </c>
      <c r="B43" s="29">
        <v>5</v>
      </c>
      <c r="C43" s="29">
        <v>1.05958402</v>
      </c>
      <c r="D43" s="29">
        <v>-0.44297648200000006</v>
      </c>
      <c r="E43" s="29">
        <v>0.79278583300000016</v>
      </c>
      <c r="F43" s="29">
        <v>-1.09947379</v>
      </c>
      <c r="G43" s="29">
        <v>-0.30179407800000002</v>
      </c>
      <c r="H43" s="29">
        <v>-0.83483892200000009</v>
      </c>
      <c r="I43" s="29">
        <v>-6.6832640699999992E-3</v>
      </c>
      <c r="J43" s="29">
        <v>-0.56223765300000006</v>
      </c>
      <c r="K43" s="29">
        <v>-0.63616635600000004</v>
      </c>
      <c r="L43" s="29">
        <v>-0.47424879100000006</v>
      </c>
    </row>
    <row r="44" spans="1:12" x14ac:dyDescent="0.2">
      <c r="A44" s="28" t="s">
        <v>42</v>
      </c>
      <c r="B44" s="29">
        <v>5</v>
      </c>
      <c r="C44" s="29">
        <v>0.59826000899999987</v>
      </c>
      <c r="D44" s="29">
        <v>-0.66256329300000005</v>
      </c>
      <c r="E44" s="29">
        <v>1.0509727900000001</v>
      </c>
      <c r="F44" s="29">
        <v>-0.34220065100000002</v>
      </c>
      <c r="G44" s="29">
        <v>-0.76621033999999988</v>
      </c>
      <c r="H44" s="29">
        <v>-0.68599506600000015</v>
      </c>
      <c r="I44" s="29">
        <v>-1.0911947500000001</v>
      </c>
      <c r="J44" s="29">
        <v>-0.51363871700000008</v>
      </c>
      <c r="K44" s="29">
        <v>-0.66762920000000026</v>
      </c>
      <c r="L44" s="29">
        <v>-0.46954942700000002</v>
      </c>
    </row>
    <row r="45" spans="1:12" x14ac:dyDescent="0.2">
      <c r="A45" s="28" t="s">
        <v>43</v>
      </c>
      <c r="B45" s="29">
        <v>6</v>
      </c>
      <c r="C45" s="29">
        <v>0.31436830900000012</v>
      </c>
      <c r="D45" s="29">
        <v>-0.12200370900000002</v>
      </c>
      <c r="E45" s="29">
        <v>-0.47233025700000003</v>
      </c>
      <c r="F45" s="29">
        <v>-0.73054584900000008</v>
      </c>
      <c r="G45" s="29">
        <v>-0.39467732999999999</v>
      </c>
      <c r="H45" s="29">
        <v>0.35591192600000005</v>
      </c>
      <c r="I45" s="29">
        <v>0.716324395</v>
      </c>
      <c r="J45" s="29">
        <v>0.25646751100000004</v>
      </c>
      <c r="K45" s="29">
        <v>7.5493198000000011E-2</v>
      </c>
      <c r="L45" s="29">
        <v>0.15311634700000004</v>
      </c>
    </row>
    <row r="46" spans="1:12" x14ac:dyDescent="0.2">
      <c r="A46" s="28" t="s">
        <v>44</v>
      </c>
      <c r="B46" s="29">
        <v>4</v>
      </c>
      <c r="C46" s="29">
        <v>0.45631415900000005</v>
      </c>
      <c r="D46" s="29">
        <v>0.32461954600000004</v>
      </c>
      <c r="E46" s="29">
        <v>-0.75633590900000003</v>
      </c>
      <c r="F46" s="29">
        <v>0.16264810600000001</v>
      </c>
      <c r="G46" s="29">
        <v>-6.0297621900000001E-2</v>
      </c>
      <c r="H46" s="29">
        <v>1.7699285599999999</v>
      </c>
      <c r="I46" s="29">
        <v>-0.47147390200000006</v>
      </c>
      <c r="J46" s="29">
        <v>0.99542057399999995</v>
      </c>
      <c r="K46" s="29">
        <v>-0.26460515699999998</v>
      </c>
      <c r="L46" s="29">
        <v>-0.11709710200000001</v>
      </c>
    </row>
    <row r="47" spans="1:12" x14ac:dyDescent="0.2">
      <c r="A47" s="28" t="s">
        <v>45</v>
      </c>
      <c r="B47" s="29">
        <v>5</v>
      </c>
      <c r="C47" s="29">
        <v>1.5918809599999999</v>
      </c>
      <c r="D47" s="29">
        <v>-0.48128888200000008</v>
      </c>
      <c r="E47" s="29">
        <v>1.3607971399999998</v>
      </c>
      <c r="F47" s="29">
        <v>-0.20627983200000002</v>
      </c>
      <c r="G47" s="29">
        <v>0.38554198900000008</v>
      </c>
      <c r="H47" s="29">
        <v>0.89547090399999996</v>
      </c>
      <c r="I47" s="29">
        <v>-0.26490028500000007</v>
      </c>
      <c r="J47" s="29">
        <v>-2.7649349799999997E-2</v>
      </c>
      <c r="K47" s="29">
        <v>-0.58073182300000004</v>
      </c>
      <c r="L47" s="29">
        <v>-0.44135324100000001</v>
      </c>
    </row>
    <row r="48" spans="1:12" x14ac:dyDescent="0.2">
      <c r="A48" s="28" t="s">
        <v>46</v>
      </c>
      <c r="B48" s="29">
        <v>3</v>
      </c>
      <c r="C48" s="29">
        <v>-5.0098535299999995E-3</v>
      </c>
      <c r="D48" s="29">
        <v>-0.22651142300000002</v>
      </c>
      <c r="E48" s="29">
        <v>0.12149974400000002</v>
      </c>
      <c r="F48" s="29">
        <v>-1.5849052800000001</v>
      </c>
      <c r="G48" s="29">
        <v>3.8407989800000002</v>
      </c>
      <c r="H48" s="29">
        <v>-1.15113212</v>
      </c>
      <c r="I48" s="29">
        <v>2.4205567299999999</v>
      </c>
      <c r="J48" s="29">
        <v>-0.91613760300000002</v>
      </c>
      <c r="K48" s="29">
        <v>-0.67961504500000014</v>
      </c>
      <c r="L48" s="29">
        <v>-0.521242435</v>
      </c>
    </row>
    <row r="49" spans="1:12" x14ac:dyDescent="0.2">
      <c r="A49" s="28" t="s">
        <v>47</v>
      </c>
      <c r="B49" s="29">
        <v>6</v>
      </c>
      <c r="C49" s="29">
        <v>-0.78571202799999995</v>
      </c>
      <c r="D49" s="29">
        <v>-0.85504762900000009</v>
      </c>
      <c r="E49" s="29">
        <v>-1.2985285200000001</v>
      </c>
      <c r="F49" s="29">
        <v>-1.4489844600000001</v>
      </c>
      <c r="G49" s="29">
        <v>0.32981203800000009</v>
      </c>
      <c r="H49" s="29">
        <v>-0.10922512400000003</v>
      </c>
      <c r="I49" s="29">
        <v>-0.31654368900000007</v>
      </c>
      <c r="J49" s="29">
        <v>0.10693232100000001</v>
      </c>
      <c r="K49" s="29">
        <v>-0.39495122300000002</v>
      </c>
      <c r="L49" s="29">
        <v>-0.521242435</v>
      </c>
    </row>
    <row r="50" spans="1:12" x14ac:dyDescent="0.2">
      <c r="A50" s="28" t="s">
        <v>48</v>
      </c>
      <c r="B50" s="29">
        <v>6</v>
      </c>
      <c r="C50" s="29">
        <v>-7.5982778500000014E-2</v>
      </c>
      <c r="D50" s="29">
        <v>-0.12349363600000002</v>
      </c>
      <c r="E50" s="29">
        <v>4.4043657400000005E-2</v>
      </c>
      <c r="F50" s="29">
        <v>-0.59462502900000003</v>
      </c>
      <c r="G50" s="29">
        <v>-0.39467732999999999</v>
      </c>
      <c r="H50" s="29">
        <v>0.13264614200000002</v>
      </c>
      <c r="I50" s="29">
        <v>-0.41983049800000005</v>
      </c>
      <c r="J50" s="29">
        <v>-0.29805881800000006</v>
      </c>
      <c r="K50" s="29">
        <v>-0.216661777</v>
      </c>
      <c r="L50" s="29">
        <v>0.57135977300000007</v>
      </c>
    </row>
    <row r="51" spans="1:12" x14ac:dyDescent="0.2">
      <c r="A51" s="28" t="s">
        <v>49</v>
      </c>
      <c r="B51" s="29">
        <v>6</v>
      </c>
      <c r="C51" s="29">
        <v>-0.46633386600000004</v>
      </c>
      <c r="D51" s="29">
        <v>-0.499451798</v>
      </c>
      <c r="E51" s="29">
        <v>-1.1952537400000001</v>
      </c>
      <c r="F51" s="29">
        <v>-1.5072362399999999</v>
      </c>
      <c r="G51" s="29">
        <v>6.9738931400000009E-2</v>
      </c>
      <c r="H51" s="29">
        <v>0.20706807000000002</v>
      </c>
      <c r="I51" s="29">
        <v>-0.62640411500000004</v>
      </c>
      <c r="J51" s="29">
        <v>-0.26690565399999999</v>
      </c>
      <c r="K51" s="29">
        <v>-0.251121082</v>
      </c>
      <c r="L51" s="29">
        <v>-0.37321245800000002</v>
      </c>
    </row>
    <row r="52" spans="1:12" x14ac:dyDescent="0.2">
      <c r="A52" s="28" t="s">
        <v>50</v>
      </c>
      <c r="B52" s="29">
        <v>1</v>
      </c>
      <c r="C52" s="29">
        <v>-2.66649454</v>
      </c>
      <c r="D52" s="29">
        <v>-0.34762117600000003</v>
      </c>
      <c r="E52" s="29">
        <v>-1.7374463499999999</v>
      </c>
      <c r="F52" s="29">
        <v>-1.7208261</v>
      </c>
      <c r="G52" s="29">
        <v>-0.50613723300000002</v>
      </c>
      <c r="H52" s="29">
        <v>-0.92786633200000002</v>
      </c>
      <c r="I52" s="29">
        <v>-0.21325688100000004</v>
      </c>
      <c r="J52" s="29">
        <v>-1.4968325899999999</v>
      </c>
      <c r="K52" s="29">
        <v>-0.81295757200000007</v>
      </c>
      <c r="L52" s="29">
        <v>-0.50479466000000006</v>
      </c>
    </row>
    <row r="53" spans="1:12" x14ac:dyDescent="0.2">
      <c r="A53" s="28" t="s">
        <v>104</v>
      </c>
      <c r="B53" s="29">
        <v>1</v>
      </c>
      <c r="C53" s="29">
        <v>-3.3052508700000001</v>
      </c>
      <c r="D53" s="29">
        <v>-1.1134434799999999</v>
      </c>
      <c r="E53" s="29">
        <v>-2.8218315700000001</v>
      </c>
      <c r="F53" s="29">
        <v>-1.6043225400000001</v>
      </c>
      <c r="G53" s="29">
        <v>0.96141815399999986</v>
      </c>
      <c r="H53" s="29">
        <v>-1.28137049</v>
      </c>
      <c r="I53" s="29">
        <v>-0.88462113600000014</v>
      </c>
      <c r="J53" s="29">
        <v>-1.4120959800000001</v>
      </c>
      <c r="K53" s="29">
        <v>-0.70658319599999997</v>
      </c>
      <c r="L53" s="29">
        <v>-0.51654306999999999</v>
      </c>
    </row>
    <row r="54" spans="1:12" x14ac:dyDescent="0.2">
      <c r="A54" s="28" t="s">
        <v>52</v>
      </c>
      <c r="B54" s="29">
        <v>6</v>
      </c>
      <c r="C54" s="29">
        <v>-1.0341172700000001</v>
      </c>
      <c r="D54" s="29">
        <v>-0.97906628699999987</v>
      </c>
      <c r="E54" s="29">
        <v>-0.3174180820000001</v>
      </c>
      <c r="F54" s="29">
        <v>-0.82763214799999996</v>
      </c>
      <c r="G54" s="29">
        <v>-1.3420865000000002</v>
      </c>
      <c r="H54" s="29">
        <v>-0.20225253400000001</v>
      </c>
      <c r="I54" s="29">
        <v>0.40646397000000006</v>
      </c>
      <c r="J54" s="29">
        <v>-0.99962808400000003</v>
      </c>
      <c r="K54" s="29">
        <v>-0.68261150600000009</v>
      </c>
      <c r="L54" s="29">
        <v>-0.521242435</v>
      </c>
    </row>
    <row r="55" spans="1:12" x14ac:dyDescent="0.2">
      <c r="A55" s="28" t="s">
        <v>53</v>
      </c>
      <c r="B55" s="29">
        <v>5</v>
      </c>
      <c r="C55" s="29">
        <v>0.66923293400000006</v>
      </c>
      <c r="D55" s="29">
        <v>-0.10313130500000001</v>
      </c>
      <c r="E55" s="29">
        <v>0.22477452699999997</v>
      </c>
      <c r="F55" s="29">
        <v>-0.63345954900000001</v>
      </c>
      <c r="G55" s="29">
        <v>-0.35752402900000008</v>
      </c>
      <c r="H55" s="29">
        <v>-0.38830735400000005</v>
      </c>
      <c r="I55" s="29">
        <v>-6.6832640699999992E-3</v>
      </c>
      <c r="J55" s="29">
        <v>1.2832758100000001</v>
      </c>
      <c r="K55" s="29">
        <v>-0.11028740099999999</v>
      </c>
      <c r="L55" s="29">
        <v>-0.24867930300000002</v>
      </c>
    </row>
    <row r="56" spans="1:12" x14ac:dyDescent="0.2">
      <c r="A56" s="28" t="s">
        <v>54</v>
      </c>
      <c r="B56" s="29">
        <v>6</v>
      </c>
      <c r="C56" s="29">
        <v>-0.11146924100000001</v>
      </c>
      <c r="D56" s="29">
        <v>0.21628059300000002</v>
      </c>
      <c r="E56" s="29">
        <v>0.56041757099999989</v>
      </c>
      <c r="F56" s="29">
        <v>-0.16744531200000004</v>
      </c>
      <c r="G56" s="29">
        <v>-1.8808093700000001</v>
      </c>
      <c r="H56" s="29">
        <v>0.78383801200000014</v>
      </c>
      <c r="I56" s="29">
        <v>1.3876886500000001</v>
      </c>
      <c r="J56" s="29">
        <v>-0.19089193200000001</v>
      </c>
      <c r="K56" s="29">
        <v>0.93997227800000005</v>
      </c>
      <c r="L56" s="29">
        <v>0.38573488200000006</v>
      </c>
    </row>
    <row r="57" spans="1:12" x14ac:dyDescent="0.2">
      <c r="A57" s="28" t="s">
        <v>55</v>
      </c>
      <c r="B57" s="29">
        <v>6</v>
      </c>
      <c r="C57" s="29">
        <v>0.59826000899999987</v>
      </c>
      <c r="D57" s="29">
        <v>-0.70931861100000004</v>
      </c>
      <c r="E57" s="29">
        <v>-1.9439959100000002</v>
      </c>
      <c r="F57" s="29">
        <v>-0.49753872999999998</v>
      </c>
      <c r="G57" s="29">
        <v>0.68276839700000003</v>
      </c>
      <c r="H57" s="29">
        <v>-0.51854572799999998</v>
      </c>
      <c r="I57" s="29">
        <v>-1.3494117700000001</v>
      </c>
      <c r="J57" s="29">
        <v>-0.62952848900000002</v>
      </c>
      <c r="K57" s="29">
        <v>-0.53578490300000003</v>
      </c>
      <c r="L57" s="29">
        <v>-0.46250038100000007</v>
      </c>
    </row>
    <row r="58" spans="1:12" x14ac:dyDescent="0.2">
      <c r="A58" s="28" t="s">
        <v>56</v>
      </c>
      <c r="B58" s="29">
        <v>6</v>
      </c>
      <c r="C58" s="29">
        <v>-0.11146924100000001</v>
      </c>
      <c r="D58" s="29">
        <v>-0.81191070399999998</v>
      </c>
      <c r="E58" s="29">
        <v>0.32804931000000004</v>
      </c>
      <c r="F58" s="29">
        <v>-0.24511435100000004</v>
      </c>
      <c r="G58" s="29">
        <v>1.4008979899999999E-2</v>
      </c>
      <c r="H58" s="29">
        <v>-0.96507729600000003</v>
      </c>
      <c r="I58" s="29">
        <v>4.4960140099999997E-2</v>
      </c>
      <c r="J58" s="29">
        <v>-0.58591405899999993</v>
      </c>
      <c r="K58" s="29">
        <v>-0.40843529900000003</v>
      </c>
      <c r="L58" s="29">
        <v>-0.44840228800000004</v>
      </c>
    </row>
    <row r="59" spans="1:12" x14ac:dyDescent="0.2">
      <c r="A59" s="28" t="s">
        <v>57</v>
      </c>
      <c r="B59" s="29">
        <v>6</v>
      </c>
      <c r="C59" s="29">
        <v>0.31436830900000012</v>
      </c>
      <c r="D59" s="29">
        <v>-0.891089664</v>
      </c>
      <c r="E59" s="29">
        <v>0.53459887600000011</v>
      </c>
      <c r="F59" s="29">
        <v>0.66749686400000008</v>
      </c>
      <c r="G59" s="29">
        <v>-0.32037072900000013</v>
      </c>
      <c r="H59" s="29">
        <v>-0.59296765600000001</v>
      </c>
      <c r="I59" s="29">
        <v>2.1106963099999998</v>
      </c>
      <c r="J59" s="29">
        <v>-0.478747172</v>
      </c>
      <c r="K59" s="29">
        <v>-0.47285921600000003</v>
      </c>
      <c r="L59" s="29">
        <v>-0.41550673700000007</v>
      </c>
    </row>
    <row r="60" spans="1:12" x14ac:dyDescent="0.2">
      <c r="A60" s="28" t="s">
        <v>58</v>
      </c>
      <c r="B60" s="29">
        <v>7</v>
      </c>
      <c r="C60" s="29">
        <v>-1.60190067</v>
      </c>
      <c r="D60" s="29">
        <v>0.93300626799999997</v>
      </c>
      <c r="E60" s="29">
        <v>-0.8337919960000002</v>
      </c>
      <c r="F60" s="29">
        <v>-0.59462502900000003</v>
      </c>
      <c r="G60" s="29">
        <v>-0.17175752499999999</v>
      </c>
      <c r="H60" s="29">
        <v>-1.2999759700000002</v>
      </c>
      <c r="I60" s="29">
        <v>-0.36818709400000005</v>
      </c>
      <c r="J60" s="29">
        <v>0.42594072600000005</v>
      </c>
      <c r="K60" s="29">
        <v>2.2793904700000001</v>
      </c>
      <c r="L60" s="29">
        <v>0.14136793700000003</v>
      </c>
    </row>
    <row r="61" spans="1:12" x14ac:dyDescent="0.2">
      <c r="A61" s="28" t="s">
        <v>59</v>
      </c>
      <c r="B61" s="29">
        <v>4</v>
      </c>
      <c r="C61" s="29">
        <v>-0.7147391030000001</v>
      </c>
      <c r="D61" s="29">
        <v>-0.55429528900000002</v>
      </c>
      <c r="E61" s="29">
        <v>0.7153297460000001</v>
      </c>
      <c r="F61" s="29">
        <v>-1.9149986999999999</v>
      </c>
      <c r="G61" s="29">
        <v>-1.13774335</v>
      </c>
      <c r="H61" s="29">
        <v>3.7979260999999997</v>
      </c>
      <c r="I61" s="29">
        <v>2.47220014</v>
      </c>
      <c r="J61" s="29">
        <v>-1.0631805400000001</v>
      </c>
      <c r="K61" s="29">
        <v>-0.44888752600000004</v>
      </c>
      <c r="L61" s="29">
        <v>-0.51889275300000004</v>
      </c>
    </row>
    <row r="62" spans="1:12" x14ac:dyDescent="0.2">
      <c r="A62" s="28" t="s">
        <v>60</v>
      </c>
      <c r="B62" s="29">
        <v>6</v>
      </c>
      <c r="C62" s="29">
        <v>-0.46633386600000004</v>
      </c>
      <c r="D62" s="29">
        <v>0.241183653</v>
      </c>
      <c r="E62" s="29">
        <v>0.22477452699999997</v>
      </c>
      <c r="F62" s="29">
        <v>0.84225220300000003</v>
      </c>
      <c r="G62" s="29">
        <v>6.9738931400000009E-2</v>
      </c>
      <c r="H62" s="29">
        <v>-0.36970187200000004</v>
      </c>
      <c r="I62" s="29">
        <v>-0.47147390200000006</v>
      </c>
      <c r="J62" s="29">
        <v>0.75990265000000012</v>
      </c>
      <c r="K62" s="29">
        <v>0.19085695699999999</v>
      </c>
      <c r="L62" s="29">
        <v>0.14606730100000004</v>
      </c>
    </row>
    <row r="63" spans="1:12" x14ac:dyDescent="0.2">
      <c r="A63" s="28" t="s">
        <v>61</v>
      </c>
      <c r="B63" s="29">
        <v>4</v>
      </c>
      <c r="C63" s="29">
        <v>-1.4244683500000002</v>
      </c>
      <c r="D63" s="29">
        <v>-1.1156429000000001</v>
      </c>
      <c r="E63" s="29">
        <v>-3.15747461</v>
      </c>
      <c r="F63" s="29">
        <v>-2.74994088</v>
      </c>
      <c r="G63" s="29">
        <v>-0.35752402900000008</v>
      </c>
      <c r="H63" s="29">
        <v>2.90486296</v>
      </c>
      <c r="I63" s="29">
        <v>-1.4526985800000001</v>
      </c>
      <c r="J63" s="29">
        <v>-1.35726641</v>
      </c>
      <c r="K63" s="29">
        <v>-0.55226544</v>
      </c>
      <c r="L63" s="29">
        <v>-0.52359211699999997</v>
      </c>
    </row>
    <row r="64" spans="1:12" x14ac:dyDescent="0.2">
      <c r="A64" s="28" t="s">
        <v>62</v>
      </c>
      <c r="B64" s="29">
        <v>4</v>
      </c>
      <c r="C64" s="29">
        <v>6.5963071500000012E-2</v>
      </c>
      <c r="D64" s="29">
        <v>-0.68242898200000002</v>
      </c>
      <c r="E64" s="29">
        <v>-0.23996199500000004</v>
      </c>
      <c r="F64" s="29">
        <v>-0.96355296699999982</v>
      </c>
      <c r="G64" s="29">
        <v>-0.41325398100000005</v>
      </c>
      <c r="H64" s="29">
        <v>1.5094518100000001</v>
      </c>
      <c r="I64" s="29">
        <v>-0.10997007200000002</v>
      </c>
      <c r="J64" s="29">
        <v>-0.8239242360000002</v>
      </c>
      <c r="K64" s="29">
        <v>-0.14924139800000005</v>
      </c>
      <c r="L64" s="29">
        <v>-0.28862390000000004</v>
      </c>
    </row>
    <row r="65" spans="1:12" x14ac:dyDescent="0.2">
      <c r="A65" s="28" t="s">
        <v>63</v>
      </c>
      <c r="B65" s="29">
        <v>6</v>
      </c>
      <c r="C65" s="29">
        <v>0.34985477100000012</v>
      </c>
      <c r="D65" s="29">
        <v>-0.11036809199999999</v>
      </c>
      <c r="E65" s="29">
        <v>-0.162505908</v>
      </c>
      <c r="F65" s="29">
        <v>-0.18686257199999998</v>
      </c>
      <c r="G65" s="29">
        <v>0.45984859100000008</v>
      </c>
      <c r="H65" s="29">
        <v>-1.6197713699999998E-2</v>
      </c>
      <c r="I65" s="29">
        <v>-0.88462113600000014</v>
      </c>
      <c r="J65" s="29">
        <v>-0.28684367900000007</v>
      </c>
      <c r="K65" s="29">
        <v>-0.62867520300000024</v>
      </c>
      <c r="L65" s="29">
        <v>-0.16409074500000001</v>
      </c>
    </row>
    <row r="66" spans="1:12" x14ac:dyDescent="0.2">
      <c r="A66" s="28" t="s">
        <v>64</v>
      </c>
      <c r="B66" s="29">
        <v>5</v>
      </c>
      <c r="C66" s="29">
        <v>1.02409756</v>
      </c>
      <c r="D66" s="29">
        <v>-0.38465649600000007</v>
      </c>
      <c r="E66" s="29">
        <v>1.6189841</v>
      </c>
      <c r="F66" s="29">
        <v>-0.55579051000000013</v>
      </c>
      <c r="G66" s="29">
        <v>0.25550543599999997</v>
      </c>
      <c r="H66" s="29">
        <v>-0.29527994400000002</v>
      </c>
      <c r="I66" s="29">
        <v>-0.41983049800000005</v>
      </c>
      <c r="J66" s="29">
        <v>0.20662244800000001</v>
      </c>
      <c r="K66" s="29">
        <v>-0.48035037000000008</v>
      </c>
      <c r="L66" s="29">
        <v>-0.29567294700000007</v>
      </c>
    </row>
    <row r="67" spans="1:12" x14ac:dyDescent="0.2">
      <c r="A67" s="28" t="s">
        <v>65</v>
      </c>
      <c r="B67" s="29">
        <v>5</v>
      </c>
      <c r="C67" s="29">
        <v>0.31436830900000012</v>
      </c>
      <c r="D67" s="29">
        <v>-0.20480106300000001</v>
      </c>
      <c r="E67" s="29">
        <v>0.25059322299999998</v>
      </c>
      <c r="F67" s="29">
        <v>0.6480796040000002</v>
      </c>
      <c r="G67" s="29">
        <v>0.38554198900000008</v>
      </c>
      <c r="H67" s="29">
        <v>0.13264614200000002</v>
      </c>
      <c r="I67" s="29">
        <v>0.66468099100000011</v>
      </c>
      <c r="J67" s="29">
        <v>1.10881809</v>
      </c>
      <c r="K67" s="29">
        <v>-7.4329865999999994E-2</v>
      </c>
      <c r="L67" s="29">
        <v>6.1478742799999993E-2</v>
      </c>
    </row>
    <row r="68" spans="1:12" x14ac:dyDescent="0.2">
      <c r="A68" s="28" t="s">
        <v>66</v>
      </c>
      <c r="B68" s="29">
        <v>5</v>
      </c>
      <c r="C68" s="29">
        <v>0.49180062100000005</v>
      </c>
      <c r="D68" s="29">
        <v>-0.67760445800000024</v>
      </c>
      <c r="E68" s="29">
        <v>0.89606061600000009</v>
      </c>
      <c r="F68" s="29">
        <v>-0.34220065100000002</v>
      </c>
      <c r="G68" s="29">
        <v>-0.56186718499999988</v>
      </c>
      <c r="H68" s="29">
        <v>-0.5371512100000001</v>
      </c>
      <c r="I68" s="29">
        <v>-6.6832640699999992E-3</v>
      </c>
      <c r="J68" s="29">
        <v>-0.51363871700000008</v>
      </c>
      <c r="K68" s="29">
        <v>-0.52529728899999995</v>
      </c>
      <c r="L68" s="29">
        <v>-0.25337866800000008</v>
      </c>
    </row>
    <row r="69" spans="1:12" x14ac:dyDescent="0.2">
      <c r="A69" s="28" t="s">
        <v>67</v>
      </c>
      <c r="B69" s="29">
        <v>7</v>
      </c>
      <c r="C69" s="29">
        <v>6.5963071500000012E-2</v>
      </c>
      <c r="D69" s="29">
        <v>1.8948603500000001</v>
      </c>
      <c r="E69" s="29">
        <v>0.17313713600000002</v>
      </c>
      <c r="F69" s="29">
        <v>1.05584206</v>
      </c>
      <c r="G69" s="29">
        <v>-0.54329053400000005</v>
      </c>
      <c r="H69" s="29">
        <v>0.95128734999999998</v>
      </c>
      <c r="I69" s="29">
        <v>-0.36818709400000005</v>
      </c>
      <c r="J69" s="29">
        <v>1.10881809</v>
      </c>
      <c r="K69" s="29">
        <v>0.72572529600000024</v>
      </c>
      <c r="L69" s="29">
        <v>-0.40140864400000004</v>
      </c>
    </row>
    <row r="70" spans="1:12" x14ac:dyDescent="0.2">
      <c r="A70" s="28" t="s">
        <v>108</v>
      </c>
      <c r="B70" s="29">
        <v>6</v>
      </c>
      <c r="C70" s="29">
        <v>0.34985477100000012</v>
      </c>
      <c r="D70" s="29">
        <v>0.48148753900000008</v>
      </c>
      <c r="E70" s="29">
        <v>4.4043657400000005E-2</v>
      </c>
      <c r="F70" s="29">
        <v>-5.0941752399999998E-2</v>
      </c>
      <c r="G70" s="29">
        <v>0.14404553300000003</v>
      </c>
      <c r="H70" s="29">
        <v>0.11404066</v>
      </c>
      <c r="I70" s="29">
        <v>-0.72969092300000016</v>
      </c>
      <c r="J70" s="29">
        <v>0.94432938399999999</v>
      </c>
      <c r="K70" s="29">
        <v>0.12643304000000002</v>
      </c>
      <c r="L70" s="29">
        <v>1.57467406</v>
      </c>
    </row>
    <row r="71" spans="1:12" x14ac:dyDescent="0.2">
      <c r="A71" s="28" t="s">
        <v>69</v>
      </c>
      <c r="B71" s="29">
        <v>5</v>
      </c>
      <c r="C71" s="29">
        <v>0.98861109600000008</v>
      </c>
      <c r="D71" s="29">
        <v>-0.34904015399999999</v>
      </c>
      <c r="E71" s="29">
        <v>0.76696713699999997</v>
      </c>
      <c r="F71" s="29">
        <v>-0.24511435100000004</v>
      </c>
      <c r="G71" s="29">
        <v>-0.20891082600000002</v>
      </c>
      <c r="H71" s="29">
        <v>0.20706807000000002</v>
      </c>
      <c r="I71" s="29">
        <v>-0.16161347700000001</v>
      </c>
      <c r="J71" s="29">
        <v>0.8982227009999999</v>
      </c>
      <c r="K71" s="29">
        <v>-0.58223005299999997</v>
      </c>
      <c r="L71" s="29">
        <v>-0.41080737300000009</v>
      </c>
    </row>
    <row r="72" spans="1:12" x14ac:dyDescent="0.2">
      <c r="A72" s="28" t="s">
        <v>70</v>
      </c>
      <c r="B72" s="29">
        <v>6</v>
      </c>
      <c r="C72" s="29">
        <v>-0.35987447800000011</v>
      </c>
      <c r="D72" s="29">
        <v>-0.56344769600000011</v>
      </c>
      <c r="E72" s="29">
        <v>-0.44651156100000006</v>
      </c>
      <c r="F72" s="29">
        <v>-0.10919353200000002</v>
      </c>
      <c r="G72" s="29">
        <v>0.66419174600000019</v>
      </c>
      <c r="H72" s="29">
        <v>-0.29527994400000002</v>
      </c>
      <c r="I72" s="29">
        <v>1.2844018400000001</v>
      </c>
      <c r="J72" s="29">
        <v>-1.04199639</v>
      </c>
      <c r="K72" s="29">
        <v>-0.55825836299999998</v>
      </c>
      <c r="L72" s="29">
        <v>-0.29567294700000007</v>
      </c>
    </row>
    <row r="73" spans="1:12" x14ac:dyDescent="0.2">
      <c r="A73" s="28" t="s">
        <v>71</v>
      </c>
      <c r="B73" s="29">
        <v>5</v>
      </c>
      <c r="C73" s="29">
        <v>0.95312463400000014</v>
      </c>
      <c r="D73" s="29">
        <v>-0.29469330500000002</v>
      </c>
      <c r="E73" s="29">
        <v>1.18006627</v>
      </c>
      <c r="F73" s="29">
        <v>-0.51695599000000003</v>
      </c>
      <c r="G73" s="29">
        <v>-0.46898393200000005</v>
      </c>
      <c r="H73" s="29">
        <v>9.5435178200000012E-2</v>
      </c>
      <c r="I73" s="29">
        <v>-0.83297773100000005</v>
      </c>
      <c r="J73" s="29">
        <v>-0.75164889400000023</v>
      </c>
      <c r="K73" s="29">
        <v>-0.5163079049999999</v>
      </c>
      <c r="L73" s="29">
        <v>-0.36381373000000006</v>
      </c>
    </row>
    <row r="74" spans="1:12" x14ac:dyDescent="0.2">
      <c r="A74" s="28" t="s">
        <v>72</v>
      </c>
      <c r="B74" s="29">
        <v>5</v>
      </c>
      <c r="C74" s="29">
        <v>1.41444865</v>
      </c>
      <c r="D74" s="29">
        <v>-0.36159810700000006</v>
      </c>
      <c r="E74" s="29">
        <v>1.64480279</v>
      </c>
      <c r="F74" s="29">
        <v>0.66749686400000008</v>
      </c>
      <c r="G74" s="29">
        <v>-4.1720971499999995E-2</v>
      </c>
      <c r="H74" s="29">
        <v>-0.25806898000000006</v>
      </c>
      <c r="I74" s="29">
        <v>-0.83297773100000005</v>
      </c>
      <c r="J74" s="29">
        <v>0.3075587010000001</v>
      </c>
      <c r="K74" s="29">
        <v>-0.35000430400000004</v>
      </c>
      <c r="L74" s="29">
        <v>-0.37791182300000009</v>
      </c>
    </row>
    <row r="75" spans="1:12" x14ac:dyDescent="0.2">
      <c r="A75" s="28" t="s">
        <v>73</v>
      </c>
      <c r="B75" s="29">
        <v>6</v>
      </c>
      <c r="C75" s="29">
        <v>-0.35987447800000011</v>
      </c>
      <c r="D75" s="29">
        <v>-0.27858790700000008</v>
      </c>
      <c r="E75" s="29">
        <v>-0.39487417000000008</v>
      </c>
      <c r="F75" s="29">
        <v>-0.18686257199999998</v>
      </c>
      <c r="G75" s="29">
        <v>0.42269529</v>
      </c>
      <c r="H75" s="29">
        <v>0.74662704800000013</v>
      </c>
      <c r="I75" s="29">
        <v>-0.16161347700000001</v>
      </c>
      <c r="J75" s="29">
        <v>0.40600270100000008</v>
      </c>
      <c r="K75" s="29">
        <v>0.41858801500000009</v>
      </c>
      <c r="L75" s="29">
        <v>-6.66204003E-3</v>
      </c>
    </row>
    <row r="76" spans="1:12" x14ac:dyDescent="0.2">
      <c r="A76" s="28" t="s">
        <v>74</v>
      </c>
      <c r="B76" s="29">
        <v>5</v>
      </c>
      <c r="C76" s="29">
        <v>1.2725028</v>
      </c>
      <c r="D76" s="29">
        <v>-0.26610090300000006</v>
      </c>
      <c r="E76" s="29">
        <v>0.79278583300000016</v>
      </c>
      <c r="F76" s="29">
        <v>0.6480796040000002</v>
      </c>
      <c r="G76" s="29">
        <v>-0.20891082600000002</v>
      </c>
      <c r="H76" s="29">
        <v>-1.07671019</v>
      </c>
      <c r="I76" s="29">
        <v>-5.8326668300000009E-2</v>
      </c>
      <c r="J76" s="29">
        <v>-6.0048640899999998E-2</v>
      </c>
      <c r="K76" s="29">
        <v>-0.41292999100000011</v>
      </c>
      <c r="L76" s="29">
        <v>-0.28392453600000006</v>
      </c>
    </row>
    <row r="77" spans="1:12" x14ac:dyDescent="0.2">
      <c r="A77" s="28" t="s">
        <v>75</v>
      </c>
      <c r="B77" s="29">
        <v>2</v>
      </c>
      <c r="C77" s="29">
        <v>-1.63738713</v>
      </c>
      <c r="D77" s="29">
        <v>1.1371262200000001</v>
      </c>
      <c r="E77" s="29">
        <v>-0.57560503900000015</v>
      </c>
      <c r="F77" s="29">
        <v>0.95875576200000012</v>
      </c>
      <c r="G77" s="29">
        <v>0.58988514499999989</v>
      </c>
      <c r="H77" s="29">
        <v>-1.1697375999999999</v>
      </c>
      <c r="I77" s="29">
        <v>-1.81420241</v>
      </c>
      <c r="J77" s="29">
        <v>-1.89264637E-2</v>
      </c>
      <c r="K77" s="29">
        <v>1.35947686</v>
      </c>
      <c r="L77" s="29">
        <v>4.6809538899999996</v>
      </c>
    </row>
    <row r="78" spans="1:12" x14ac:dyDescent="0.2">
      <c r="A78" s="28" t="s">
        <v>76</v>
      </c>
      <c r="B78" s="29">
        <v>6</v>
      </c>
      <c r="C78" s="29">
        <v>-0.14695570300000002</v>
      </c>
      <c r="D78" s="29">
        <v>-0.51378347400000002</v>
      </c>
      <c r="E78" s="29">
        <v>-0.85961069200000018</v>
      </c>
      <c r="F78" s="29">
        <v>0.27915166600000002</v>
      </c>
      <c r="G78" s="29">
        <v>-0.52471388399999996</v>
      </c>
      <c r="H78" s="29">
        <v>0.74662704800000013</v>
      </c>
      <c r="I78" s="29">
        <v>0.61303758600000002</v>
      </c>
      <c r="J78" s="29">
        <v>0.21285308100000003</v>
      </c>
      <c r="K78" s="29">
        <v>-0.43390522000000004</v>
      </c>
      <c r="L78" s="29">
        <v>-7.2453140700000015E-2</v>
      </c>
    </row>
    <row r="79" spans="1:12" x14ac:dyDescent="0.2">
      <c r="A79" s="28" t="s">
        <v>77</v>
      </c>
      <c r="B79" s="29">
        <v>5</v>
      </c>
      <c r="C79" s="29">
        <v>0.52728708399999991</v>
      </c>
      <c r="D79" s="29">
        <v>-0.6108415530000002</v>
      </c>
      <c r="E79" s="29">
        <v>0.68951105000000001</v>
      </c>
      <c r="F79" s="29">
        <v>-0.30336613100000009</v>
      </c>
      <c r="G79" s="29">
        <v>-0.4875605830000001</v>
      </c>
      <c r="H79" s="29">
        <v>-0.63017862000000013</v>
      </c>
      <c r="I79" s="29">
        <v>-0.16161347700000001</v>
      </c>
      <c r="J79" s="29">
        <v>-0.15849264100000005</v>
      </c>
      <c r="K79" s="29">
        <v>-0.50731852099999986</v>
      </c>
      <c r="L79" s="29">
        <v>-0.46954942700000002</v>
      </c>
    </row>
    <row r="80" spans="1:12" x14ac:dyDescent="0.2">
      <c r="A80" s="28" t="s">
        <v>109</v>
      </c>
      <c r="B80" s="29">
        <v>6</v>
      </c>
      <c r="C80" s="29">
        <v>0.34985477100000012</v>
      </c>
      <c r="D80" s="29">
        <v>0.64928166100000007</v>
      </c>
      <c r="E80" s="29">
        <v>-0.60142373500000001</v>
      </c>
      <c r="F80" s="29">
        <v>0.62866234399999998</v>
      </c>
      <c r="G80" s="29">
        <v>-0.52471388399999996</v>
      </c>
      <c r="H80" s="29">
        <v>-5.3408677700000011E-2</v>
      </c>
      <c r="I80" s="29">
        <v>-0.83297773100000005</v>
      </c>
      <c r="J80" s="29">
        <v>0.76114877700000005</v>
      </c>
      <c r="K80" s="29">
        <v>0.16239057499999998</v>
      </c>
      <c r="L80" s="29">
        <v>-0.27217612500000005</v>
      </c>
    </row>
    <row r="81" spans="1:12" x14ac:dyDescent="0.2">
      <c r="A81" s="28" t="s">
        <v>79</v>
      </c>
      <c r="B81" s="29">
        <v>2</v>
      </c>
      <c r="C81" s="29">
        <v>-2.2406569900000002</v>
      </c>
      <c r="D81" s="29">
        <v>1.48286016</v>
      </c>
      <c r="E81" s="29">
        <v>-1.32434721</v>
      </c>
      <c r="F81" s="29">
        <v>1.5024390400000001</v>
      </c>
      <c r="G81" s="29">
        <v>-0.11602757300000001</v>
      </c>
      <c r="H81" s="29">
        <v>0.56057222799999995</v>
      </c>
      <c r="I81" s="29">
        <v>-0.26490028500000007</v>
      </c>
      <c r="J81" s="29">
        <v>-0.34665775500000001</v>
      </c>
      <c r="K81" s="29">
        <v>1.9887337299999999</v>
      </c>
      <c r="L81" s="29">
        <v>2.4487558300000001</v>
      </c>
    </row>
    <row r="82" spans="1:12" x14ac:dyDescent="0.2">
      <c r="A82" s="28" t="s">
        <v>80</v>
      </c>
      <c r="B82" s="29">
        <v>4</v>
      </c>
      <c r="C82" s="29">
        <v>0.27888184600000004</v>
      </c>
      <c r="D82" s="29">
        <v>-0.48831282200000009</v>
      </c>
      <c r="E82" s="29">
        <v>0.12149974400000002</v>
      </c>
      <c r="F82" s="29">
        <v>0.978173022</v>
      </c>
      <c r="G82" s="29">
        <v>-4.1720971499999995E-2</v>
      </c>
      <c r="H82" s="29">
        <v>1.7141121099999999</v>
      </c>
      <c r="I82" s="29">
        <v>9.660354430000001E-2</v>
      </c>
      <c r="J82" s="29">
        <v>0.15677738400000005</v>
      </c>
      <c r="K82" s="29">
        <v>-0.101298018</v>
      </c>
      <c r="L82" s="29">
        <v>0.62305278099999994</v>
      </c>
    </row>
    <row r="83" spans="1:12" x14ac:dyDescent="0.2">
      <c r="A83" s="28" t="s">
        <v>105</v>
      </c>
      <c r="B83" s="29">
        <v>1</v>
      </c>
      <c r="C83" s="29">
        <v>-2.8439268499999999</v>
      </c>
      <c r="D83" s="29">
        <v>-0.57962404200000017</v>
      </c>
      <c r="E83" s="29">
        <v>-1.63417156</v>
      </c>
      <c r="F83" s="29">
        <v>-1.04122201</v>
      </c>
      <c r="G83" s="29">
        <v>-0.3389473790000001</v>
      </c>
      <c r="H83" s="29">
        <v>-1.5604527199999998</v>
      </c>
      <c r="I83" s="29">
        <v>-1.3494117700000001</v>
      </c>
      <c r="J83" s="29">
        <v>-1.8769012000000003</v>
      </c>
      <c r="K83" s="29">
        <v>-0.74104250100000002</v>
      </c>
      <c r="L83" s="29">
        <v>-0.49774561299999998</v>
      </c>
    </row>
    <row r="84" spans="1:12" x14ac:dyDescent="0.2">
      <c r="A84" s="28" t="s">
        <v>82</v>
      </c>
      <c r="B84" s="29">
        <v>6</v>
      </c>
      <c r="C84" s="29">
        <v>3.0476608999999998E-2</v>
      </c>
      <c r="D84" s="29">
        <v>-0.86171682400000005</v>
      </c>
      <c r="E84" s="29">
        <v>0.43132409300000013</v>
      </c>
      <c r="F84" s="29">
        <v>-7.0359012299999982E-2</v>
      </c>
      <c r="G84" s="29">
        <v>-0.43183063100000008</v>
      </c>
      <c r="H84" s="29">
        <v>-0.70460054800000005</v>
      </c>
      <c r="I84" s="29">
        <v>1.33604525</v>
      </c>
      <c r="J84" s="29">
        <v>-0.478747172</v>
      </c>
      <c r="K84" s="29">
        <v>-0.58223005299999997</v>
      </c>
      <c r="L84" s="29">
        <v>-0.44840228800000004</v>
      </c>
    </row>
    <row r="85" spans="1:12" x14ac:dyDescent="0.2">
      <c r="A85" s="28" t="s">
        <v>83</v>
      </c>
      <c r="B85" s="29">
        <v>7</v>
      </c>
      <c r="C85" s="29">
        <v>-1.1405766500000001</v>
      </c>
      <c r="D85" s="29">
        <v>3.62388478</v>
      </c>
      <c r="E85" s="29">
        <v>-0.70469851800000016</v>
      </c>
      <c r="F85" s="29">
        <v>2.93931627</v>
      </c>
      <c r="G85" s="29">
        <v>1.9274039799999998</v>
      </c>
      <c r="H85" s="29">
        <v>-1.5232417599999999</v>
      </c>
      <c r="I85" s="29">
        <v>1.0261848200000001</v>
      </c>
      <c r="J85" s="29">
        <v>-2.7268181700000004E-3</v>
      </c>
      <c r="K85" s="29">
        <v>2.8427251900000003</v>
      </c>
      <c r="L85" s="29">
        <v>-0.49304624899999999</v>
      </c>
    </row>
    <row r="86" spans="1:12" x14ac:dyDescent="0.2">
      <c r="A86" s="28" t="s">
        <v>84</v>
      </c>
      <c r="B86" s="29">
        <v>7</v>
      </c>
      <c r="C86" s="29">
        <v>-2.701981</v>
      </c>
      <c r="D86" s="29">
        <v>3.6028129600000001</v>
      </c>
      <c r="E86" s="29">
        <v>-1.53089678</v>
      </c>
      <c r="F86" s="29">
        <v>2.3373812100000002</v>
      </c>
      <c r="G86" s="29">
        <v>-0.58044383499999996</v>
      </c>
      <c r="H86" s="29">
        <v>-0.44412380000000001</v>
      </c>
      <c r="I86" s="29">
        <v>-0.83297773100000005</v>
      </c>
      <c r="J86" s="29">
        <v>-0.60211370399999997</v>
      </c>
      <c r="K86" s="29">
        <v>4.5162488200000004</v>
      </c>
      <c r="L86" s="29">
        <v>1.2574669700000001</v>
      </c>
    </row>
    <row r="87" spans="1:12" x14ac:dyDescent="0.2">
      <c r="A87" s="28" t="s">
        <v>85</v>
      </c>
      <c r="B87" s="29">
        <v>5</v>
      </c>
      <c r="C87" s="29">
        <v>0.84666524600000015</v>
      </c>
      <c r="D87" s="29">
        <v>-0.25893506500000002</v>
      </c>
      <c r="E87" s="29">
        <v>0.53459887600000011</v>
      </c>
      <c r="F87" s="29">
        <v>0.22089988600000002</v>
      </c>
      <c r="G87" s="29">
        <v>1.4008979899999999E-2</v>
      </c>
      <c r="H87" s="29">
        <v>-0.68599506600000015</v>
      </c>
      <c r="I87" s="29">
        <v>-0.41983049800000005</v>
      </c>
      <c r="J87" s="29">
        <v>0.89697657399999997</v>
      </c>
      <c r="K87" s="29">
        <v>-3.0881177399999998E-2</v>
      </c>
      <c r="L87" s="29">
        <v>-0.31916976800000008</v>
      </c>
    </row>
    <row r="88" spans="1:12" x14ac:dyDescent="0.2">
      <c r="B88" s="35"/>
      <c r="C88" s="36"/>
      <c r="D88" s="36"/>
      <c r="E88" s="36"/>
      <c r="F88" s="36"/>
      <c r="G88" s="36"/>
      <c r="H88" s="36"/>
      <c r="I88" s="36"/>
      <c r="J88" s="36"/>
      <c r="K88" s="36"/>
      <c r="L88" s="36"/>
    </row>
    <row r="89" spans="1:12" x14ac:dyDescent="0.2">
      <c r="B89" s="35"/>
      <c r="C89" s="36"/>
      <c r="D89" s="36"/>
      <c r="E89" s="36"/>
      <c r="F89" s="36"/>
      <c r="G89" s="36"/>
      <c r="H89" s="36"/>
      <c r="I89" s="36"/>
      <c r="J89" s="36"/>
      <c r="K89" s="36"/>
      <c r="L89" s="36"/>
    </row>
    <row r="90" spans="1:12" x14ac:dyDescent="0.2">
      <c r="B90" s="35"/>
      <c r="C90" s="36"/>
      <c r="D90" s="36"/>
      <c r="E90" s="36"/>
      <c r="F90" s="36"/>
      <c r="G90" s="36"/>
      <c r="H90" s="36"/>
      <c r="I90" s="36"/>
      <c r="J90" s="36"/>
      <c r="K90" s="36"/>
      <c r="L90" s="36"/>
    </row>
    <row r="91" spans="1:12" x14ac:dyDescent="0.2">
      <c r="B91" s="35"/>
      <c r="C91" s="36"/>
      <c r="D91" s="36"/>
      <c r="E91" s="36"/>
      <c r="F91" s="36"/>
      <c r="G91" s="36"/>
      <c r="H91" s="36"/>
      <c r="I91" s="36"/>
      <c r="J91" s="36"/>
      <c r="K91" s="36"/>
      <c r="L91" s="36"/>
    </row>
  </sheetData>
  <mergeCells count="2">
    <mergeCell ref="A1:A2"/>
    <mergeCell ref="B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B4FD-5F53-408B-9E3D-BA0FF8FB6966}">
  <dimension ref="A1:L87"/>
  <sheetViews>
    <sheetView topLeftCell="A10" workbookViewId="0">
      <selection activeCell="C2" sqref="C2:L87"/>
    </sheetView>
  </sheetViews>
  <sheetFormatPr baseColWidth="10" defaultColWidth="8.83203125" defaultRowHeight="16" x14ac:dyDescent="0.2"/>
  <cols>
    <col min="1" max="1" width="18.5" customWidth="1"/>
    <col min="2" max="2" width="14.1640625" customWidth="1"/>
  </cols>
  <sheetData>
    <row r="1" spans="1:12" x14ac:dyDescent="0.2">
      <c r="A1" s="111" t="s">
        <v>122</v>
      </c>
      <c r="B1" s="113" t="s">
        <v>125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</row>
    <row r="2" spans="1:12" ht="28" x14ac:dyDescent="0.2">
      <c r="A2" s="112"/>
      <c r="B2" s="24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25" t="s">
        <v>1</v>
      </c>
      <c r="B3" s="26">
        <v>5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25" t="s">
        <v>2</v>
      </c>
      <c r="B4" s="26">
        <v>5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25" t="s">
        <v>3</v>
      </c>
      <c r="B5" s="26">
        <v>5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25" t="s">
        <v>4</v>
      </c>
      <c r="B6" s="26">
        <v>5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25" t="s">
        <v>5</v>
      </c>
      <c r="B7" s="26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25" t="s">
        <v>6</v>
      </c>
      <c r="B8" s="26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25" t="s">
        <v>7</v>
      </c>
      <c r="B9" s="26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25" t="s">
        <v>8</v>
      </c>
      <c r="B10" s="26">
        <v>5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25" t="s">
        <v>9</v>
      </c>
      <c r="B11" s="26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25" t="s">
        <v>10</v>
      </c>
      <c r="B12" s="26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25" t="s">
        <v>11</v>
      </c>
      <c r="B13" s="26">
        <v>2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25" t="s">
        <v>12</v>
      </c>
      <c r="B14" s="26">
        <v>2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25" t="s">
        <v>13</v>
      </c>
      <c r="B15" s="26">
        <v>4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25" t="s">
        <v>14</v>
      </c>
      <c r="B16" s="26">
        <v>5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25" t="s">
        <v>15</v>
      </c>
      <c r="B17" s="26">
        <v>5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25" t="s">
        <v>16</v>
      </c>
      <c r="B18" s="26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25" t="s">
        <v>17</v>
      </c>
      <c r="B19" s="26">
        <v>5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25" t="s">
        <v>18</v>
      </c>
      <c r="B20" s="26">
        <v>5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25" t="s">
        <v>19</v>
      </c>
      <c r="B21" s="26">
        <v>4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25" t="s">
        <v>20</v>
      </c>
      <c r="B22" s="26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25" t="s">
        <v>21</v>
      </c>
      <c r="B23" s="26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25" t="s">
        <v>22</v>
      </c>
      <c r="B24" s="26">
        <v>5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25" t="s">
        <v>23</v>
      </c>
      <c r="B25" s="26">
        <v>3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25" t="s">
        <v>24</v>
      </c>
      <c r="B26" s="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25" t="s">
        <v>25</v>
      </c>
      <c r="B27" s="26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25" t="s">
        <v>26</v>
      </c>
      <c r="B28" s="26">
        <v>5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25" t="s">
        <v>27</v>
      </c>
      <c r="B29" s="26">
        <v>3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25" t="s">
        <v>28</v>
      </c>
      <c r="B30" s="26">
        <v>5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25" t="s">
        <v>29</v>
      </c>
      <c r="B31" s="26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25" t="s">
        <v>30</v>
      </c>
      <c r="B32" s="26">
        <v>4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25" t="s">
        <v>31</v>
      </c>
      <c r="B33" s="26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25" t="s">
        <v>32</v>
      </c>
      <c r="B34" s="26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25" t="s">
        <v>33</v>
      </c>
      <c r="B35" s="26">
        <v>4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25" t="s">
        <v>34</v>
      </c>
      <c r="B36" s="26">
        <v>6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25" t="s">
        <v>35</v>
      </c>
      <c r="B37" s="26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25" t="s">
        <v>106</v>
      </c>
      <c r="B38" s="26">
        <v>5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25" t="s">
        <v>37</v>
      </c>
      <c r="B39" s="26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25" t="s">
        <v>107</v>
      </c>
      <c r="B40" s="26">
        <v>5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25" t="s">
        <v>39</v>
      </c>
      <c r="B41" s="26">
        <v>5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25" t="s">
        <v>40</v>
      </c>
      <c r="B42" s="26">
        <v>5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25" t="s">
        <v>41</v>
      </c>
      <c r="B43" s="26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25" t="s">
        <v>42</v>
      </c>
      <c r="B44" s="26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25" t="s">
        <v>43</v>
      </c>
      <c r="B45" s="26">
        <v>5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25" t="s">
        <v>44</v>
      </c>
      <c r="B46" s="26">
        <v>5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25" t="s">
        <v>45</v>
      </c>
      <c r="B47" s="26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25" t="s">
        <v>46</v>
      </c>
      <c r="B48" s="26">
        <v>4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25" t="s">
        <v>47</v>
      </c>
      <c r="B49" s="26">
        <v>5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25" t="s">
        <v>48</v>
      </c>
      <c r="B50" s="26">
        <v>5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25" t="s">
        <v>49</v>
      </c>
      <c r="B51" s="26">
        <v>5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25" t="s">
        <v>50</v>
      </c>
      <c r="B52" s="26">
        <v>5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25" t="s">
        <v>104</v>
      </c>
      <c r="B53" s="26">
        <v>5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25" t="s">
        <v>52</v>
      </c>
      <c r="B54" s="26">
        <v>5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25" t="s">
        <v>53</v>
      </c>
      <c r="B55" s="26">
        <v>5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25" t="s">
        <v>54</v>
      </c>
      <c r="B56" s="26">
        <v>5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25" t="s">
        <v>55</v>
      </c>
      <c r="B57" s="26">
        <v>5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25" t="s">
        <v>56</v>
      </c>
      <c r="B58" s="26">
        <v>5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25" t="s">
        <v>57</v>
      </c>
      <c r="B59" s="26">
        <v>5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25" t="s">
        <v>58</v>
      </c>
      <c r="B60" s="26">
        <v>6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25" t="s">
        <v>59</v>
      </c>
      <c r="B61" s="26">
        <v>1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25" t="s">
        <v>60</v>
      </c>
      <c r="B62" s="26">
        <v>5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25" t="s">
        <v>61</v>
      </c>
      <c r="B63" s="26">
        <v>5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25" t="s">
        <v>62</v>
      </c>
      <c r="B64" s="26">
        <v>5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25" t="s">
        <v>63</v>
      </c>
      <c r="B65" s="26">
        <v>5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25" t="s">
        <v>64</v>
      </c>
      <c r="B66" s="2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25" t="s">
        <v>65</v>
      </c>
      <c r="B67" s="26">
        <v>5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25" t="s">
        <v>66</v>
      </c>
      <c r="B68" s="26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25" t="s">
        <v>67</v>
      </c>
      <c r="B69" s="26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25" t="s">
        <v>108</v>
      </c>
      <c r="B70" s="26">
        <v>5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25" t="s">
        <v>69</v>
      </c>
      <c r="B71" s="26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25" t="s">
        <v>70</v>
      </c>
      <c r="B72" s="26">
        <v>5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25" t="s">
        <v>71</v>
      </c>
      <c r="B73" s="26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25" t="s">
        <v>72</v>
      </c>
      <c r="B74" s="26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25" t="s">
        <v>73</v>
      </c>
      <c r="B75" s="26">
        <v>5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25" t="s">
        <v>74</v>
      </c>
      <c r="B76" s="2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25" t="s">
        <v>75</v>
      </c>
      <c r="B77" s="26">
        <v>3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25" t="s">
        <v>76</v>
      </c>
      <c r="B78" s="26">
        <v>5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25" t="s">
        <v>77</v>
      </c>
      <c r="B79" s="26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25" t="s">
        <v>109</v>
      </c>
      <c r="B80" s="26">
        <v>5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25" t="s">
        <v>79</v>
      </c>
      <c r="B81" s="26">
        <v>3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25" t="s">
        <v>80</v>
      </c>
      <c r="B82" s="26">
        <v>5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25" t="s">
        <v>105</v>
      </c>
      <c r="B83" s="26">
        <v>5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25" t="s">
        <v>82</v>
      </c>
      <c r="B84" s="26">
        <v>5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25" t="s">
        <v>83</v>
      </c>
      <c r="B85" s="26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25" t="s">
        <v>84</v>
      </c>
      <c r="B86" s="26">
        <v>6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25" t="s">
        <v>85</v>
      </c>
      <c r="B87" s="26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</sheetData>
  <mergeCells count="2">
    <mergeCell ref="A1:A2"/>
    <mergeCell ref="B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4848B-B1E0-D146-8B58-B44C2A30A6D2}">
  <dimension ref="A1:L88"/>
  <sheetViews>
    <sheetView workbookViewId="0">
      <selection activeCell="B3" sqref="B3:B87"/>
    </sheetView>
  </sheetViews>
  <sheetFormatPr baseColWidth="10" defaultColWidth="11" defaultRowHeight="16" x14ac:dyDescent="0.2"/>
  <cols>
    <col min="1" max="1" width="26" customWidth="1"/>
  </cols>
  <sheetData>
    <row r="1" spans="1:12" x14ac:dyDescent="0.2">
      <c r="A1" s="106" t="s">
        <v>122</v>
      </c>
      <c r="B1" s="30" t="s">
        <v>127</v>
      </c>
    </row>
    <row r="2" spans="1:12" ht="28" x14ac:dyDescent="0.2">
      <c r="A2" s="107"/>
      <c r="B2" s="31" t="s">
        <v>123</v>
      </c>
      <c r="C2" s="24" t="s">
        <v>94</v>
      </c>
      <c r="D2" s="24" t="s">
        <v>95</v>
      </c>
      <c r="E2" s="24" t="s">
        <v>96</v>
      </c>
      <c r="F2" s="24" t="s">
        <v>97</v>
      </c>
      <c r="G2" s="24" t="s">
        <v>98</v>
      </c>
      <c r="H2" s="24" t="s">
        <v>99</v>
      </c>
      <c r="I2" s="24" t="s">
        <v>100</v>
      </c>
      <c r="J2" s="24" t="s">
        <v>101</v>
      </c>
      <c r="K2" s="24" t="s">
        <v>102</v>
      </c>
      <c r="L2" s="24" t="s">
        <v>103</v>
      </c>
    </row>
    <row r="3" spans="1:12" x14ac:dyDescent="0.2">
      <c r="A3" s="8" t="s">
        <v>160</v>
      </c>
      <c r="B3">
        <v>3</v>
      </c>
      <c r="C3" s="26">
        <v>0.59826000899999987</v>
      </c>
      <c r="D3" s="26">
        <v>-0.59388476899999987</v>
      </c>
      <c r="E3" s="26">
        <v>-0.44651156100000006</v>
      </c>
      <c r="F3" s="26">
        <v>-0.49753872999999998</v>
      </c>
      <c r="G3" s="26">
        <v>-0.46898393200000005</v>
      </c>
      <c r="H3" s="26">
        <v>0.18846258800000001</v>
      </c>
      <c r="I3" s="26">
        <v>-1.2461249699999999</v>
      </c>
      <c r="J3" s="26">
        <v>-0.207091578</v>
      </c>
      <c r="K3" s="26">
        <v>-0.65264689300000023</v>
      </c>
      <c r="L3" s="26">
        <v>-0.13824424100000005</v>
      </c>
    </row>
    <row r="4" spans="1:12" x14ac:dyDescent="0.2">
      <c r="A4" s="8" t="s">
        <v>172</v>
      </c>
      <c r="B4">
        <v>4</v>
      </c>
      <c r="C4" s="26">
        <v>0.59826000899999987</v>
      </c>
      <c r="D4" s="26">
        <v>7.0693472900000026E-2</v>
      </c>
      <c r="E4" s="26">
        <v>-0.21414330000000004</v>
      </c>
      <c r="F4" s="26">
        <v>0.16264810600000001</v>
      </c>
      <c r="G4" s="26">
        <v>-0.13088889400000001</v>
      </c>
      <c r="H4" s="26">
        <v>2.2722765699999998</v>
      </c>
      <c r="I4" s="26">
        <v>-0.78133432699999994</v>
      </c>
      <c r="J4" s="26">
        <v>-0.4500862610000001</v>
      </c>
      <c r="K4" s="26">
        <v>-0.269099849</v>
      </c>
      <c r="L4" s="26">
        <v>-0.24397993900000003</v>
      </c>
    </row>
    <row r="5" spans="1:12" x14ac:dyDescent="0.2">
      <c r="A5" s="8" t="s">
        <v>3</v>
      </c>
      <c r="B5">
        <v>3</v>
      </c>
      <c r="C5" s="26">
        <v>0.24339538400000005</v>
      </c>
      <c r="D5" s="26">
        <v>0.24019036800000002</v>
      </c>
      <c r="E5" s="26">
        <v>0.50878017999999992</v>
      </c>
      <c r="F5" s="26">
        <v>-0.63345954900000001</v>
      </c>
      <c r="G5" s="26">
        <v>-0.6175971360000001</v>
      </c>
      <c r="H5" s="26">
        <v>-0.96507729600000003</v>
      </c>
      <c r="I5" s="26">
        <v>0.61303758600000002</v>
      </c>
      <c r="J5" s="26">
        <v>-0.43264048900000007</v>
      </c>
      <c r="K5" s="26">
        <v>0.10246135000000001</v>
      </c>
      <c r="L5" s="26">
        <v>-5.6005365600000002E-2</v>
      </c>
    </row>
    <row r="6" spans="1:12" x14ac:dyDescent="0.2">
      <c r="A6" s="8" t="s">
        <v>4</v>
      </c>
      <c r="B6">
        <v>4</v>
      </c>
      <c r="C6" s="26">
        <v>-0.35987447800000011</v>
      </c>
      <c r="D6" s="26">
        <v>-0.52052361800000002</v>
      </c>
      <c r="E6" s="26">
        <v>-0.49814895199999998</v>
      </c>
      <c r="F6" s="26">
        <v>-0.20627983200000002</v>
      </c>
      <c r="G6" s="26">
        <v>-1.5835829599999998</v>
      </c>
      <c r="H6" s="26">
        <v>9.5435178200000012E-2</v>
      </c>
      <c r="I6" s="26">
        <v>0.92289801200000021</v>
      </c>
      <c r="J6" s="26">
        <v>-0.90492246300000001</v>
      </c>
      <c r="K6" s="26">
        <v>-0.21066885400000002</v>
      </c>
      <c r="L6" s="26">
        <v>-0.29097358200000006</v>
      </c>
    </row>
    <row r="7" spans="1:12" x14ac:dyDescent="0.2">
      <c r="A7" s="8" t="s">
        <v>5</v>
      </c>
      <c r="B7">
        <v>5</v>
      </c>
      <c r="C7" s="26">
        <v>0.34985477100000012</v>
      </c>
      <c r="D7" s="26">
        <v>3.15013067E-3</v>
      </c>
      <c r="E7" s="26">
        <v>1.4640719200000001</v>
      </c>
      <c r="F7" s="26">
        <v>0.78400042300000006</v>
      </c>
      <c r="G7" s="26">
        <v>0.97999480400000005</v>
      </c>
      <c r="H7" s="26">
        <v>-1.09531567</v>
      </c>
      <c r="I7" s="26">
        <v>-0.98790794399999993</v>
      </c>
      <c r="J7" s="26">
        <v>-6.627927380000001E-2</v>
      </c>
      <c r="K7" s="26">
        <v>3.6539201399999999E-2</v>
      </c>
      <c r="L7" s="26">
        <v>-0.16644042700000003</v>
      </c>
    </row>
    <row r="8" spans="1:12" x14ac:dyDescent="0.2">
      <c r="A8" s="8" t="s">
        <v>181</v>
      </c>
      <c r="B8">
        <v>5</v>
      </c>
      <c r="C8" s="26">
        <v>0.84666524600000015</v>
      </c>
      <c r="D8" s="26">
        <v>-0.27929739599999998</v>
      </c>
      <c r="E8" s="26">
        <v>1.0509727900000001</v>
      </c>
      <c r="F8" s="26">
        <v>-0.14802805200000002</v>
      </c>
      <c r="G8" s="26">
        <v>-0.14017721899999999</v>
      </c>
      <c r="H8" s="26">
        <v>-0.92786633200000002</v>
      </c>
      <c r="I8" s="26">
        <v>-6.6832640699999992E-3</v>
      </c>
      <c r="J8" s="26">
        <v>-0.85632352700000003</v>
      </c>
      <c r="K8" s="26">
        <v>-0.60620174300000007</v>
      </c>
      <c r="L8" s="26">
        <v>-0.42725514799999997</v>
      </c>
    </row>
    <row r="9" spans="1:12" x14ac:dyDescent="0.2">
      <c r="A9" s="8" t="s">
        <v>7</v>
      </c>
      <c r="B9">
        <v>5</v>
      </c>
      <c r="C9" s="26">
        <v>1.1660434100000001</v>
      </c>
      <c r="D9" s="26">
        <v>-0.49306639800000002</v>
      </c>
      <c r="E9" s="26">
        <v>0.92187931100000009</v>
      </c>
      <c r="F9" s="26">
        <v>0.5704105639999999</v>
      </c>
      <c r="G9" s="26">
        <v>0.23692878600000003</v>
      </c>
      <c r="H9" s="26">
        <v>-0.87204988600000022</v>
      </c>
      <c r="I9" s="26">
        <v>-6.6832640699999992E-3</v>
      </c>
      <c r="J9" s="26">
        <v>-5.2190713299999992E-3</v>
      </c>
      <c r="K9" s="26">
        <v>-0.5163079049999999</v>
      </c>
      <c r="L9" s="26">
        <v>-0.40845769100000007</v>
      </c>
    </row>
    <row r="10" spans="1:12" x14ac:dyDescent="0.2">
      <c r="A10" s="8" t="s">
        <v>8</v>
      </c>
      <c r="B10">
        <v>3</v>
      </c>
      <c r="C10" s="26">
        <v>0.27888184600000004</v>
      </c>
      <c r="D10" s="26">
        <v>-0.57820506500000002</v>
      </c>
      <c r="E10" s="26">
        <v>-0.36905547400000005</v>
      </c>
      <c r="F10" s="26">
        <v>-0.2839488710000001</v>
      </c>
      <c r="G10" s="26">
        <v>-0.4875605830000001</v>
      </c>
      <c r="H10" s="26">
        <v>-1.00228826</v>
      </c>
      <c r="I10" s="26">
        <v>0.56139418200000002</v>
      </c>
      <c r="J10" s="26">
        <v>-0.81644747600000012</v>
      </c>
      <c r="K10" s="26">
        <v>-0.12077501600000001</v>
      </c>
      <c r="L10" s="26">
        <v>-0.19698629600000003</v>
      </c>
    </row>
    <row r="11" spans="1:12" x14ac:dyDescent="0.2">
      <c r="A11" s="8" t="s">
        <v>182</v>
      </c>
      <c r="B11">
        <v>5</v>
      </c>
      <c r="C11" s="26">
        <v>0.63374647100000014</v>
      </c>
      <c r="D11" s="26">
        <v>-0.2819225050000001</v>
      </c>
      <c r="E11" s="26">
        <v>1.2058849600000001</v>
      </c>
      <c r="F11" s="26">
        <v>-0.36161791100000007</v>
      </c>
      <c r="G11" s="26">
        <v>-0.46898393200000005</v>
      </c>
      <c r="H11" s="26">
        <v>-0.90926085000000001</v>
      </c>
      <c r="I11" s="26">
        <v>-0.41983049800000005</v>
      </c>
      <c r="J11" s="26">
        <v>1.1474480200000001</v>
      </c>
      <c r="K11" s="26">
        <v>-0.12227324700000003</v>
      </c>
      <c r="L11" s="26">
        <v>0.43507820800000008</v>
      </c>
    </row>
    <row r="12" spans="1:12" x14ac:dyDescent="0.2">
      <c r="A12" s="8" t="s">
        <v>183</v>
      </c>
      <c r="B12">
        <v>5</v>
      </c>
      <c r="C12" s="26">
        <v>0.63374647100000014</v>
      </c>
      <c r="D12" s="26">
        <v>-2.0263002699999998E-2</v>
      </c>
      <c r="E12" s="26">
        <v>1.12842888</v>
      </c>
      <c r="F12" s="26">
        <v>0.14323084600000002</v>
      </c>
      <c r="G12" s="26">
        <v>0.64561509600000022</v>
      </c>
      <c r="H12" s="26">
        <v>-5.3408677700000011E-2</v>
      </c>
      <c r="I12" s="26">
        <v>-0.36818709400000005</v>
      </c>
      <c r="J12" s="26">
        <v>-8.3725046000000025E-2</v>
      </c>
      <c r="K12" s="26">
        <v>-0.31105030700000008</v>
      </c>
      <c r="L12" s="26">
        <v>-0.28862390000000004</v>
      </c>
    </row>
    <row r="13" spans="1:12" x14ac:dyDescent="0.2">
      <c r="A13" s="8" t="s">
        <v>201</v>
      </c>
      <c r="B13">
        <v>6</v>
      </c>
      <c r="C13" s="26">
        <v>-0.99863080300000007</v>
      </c>
      <c r="D13" s="26">
        <v>2.9617897399999999</v>
      </c>
      <c r="E13" s="26">
        <v>-1.8149024300000001</v>
      </c>
      <c r="F13" s="26">
        <v>2.2014604000000002</v>
      </c>
      <c r="G13" s="26">
        <v>0.57130849400000006</v>
      </c>
      <c r="H13" s="26">
        <v>-0.49994024599999998</v>
      </c>
      <c r="I13" s="26">
        <v>1.69754907</v>
      </c>
      <c r="J13" s="26">
        <v>4.3462549499999996</v>
      </c>
      <c r="K13" s="26">
        <v>-0.30505738500000007</v>
      </c>
      <c r="L13" s="26">
        <v>-0.3591143650000001</v>
      </c>
    </row>
    <row r="14" spans="1:12" x14ac:dyDescent="0.2">
      <c r="A14" s="8" t="s">
        <v>202</v>
      </c>
      <c r="B14">
        <v>6</v>
      </c>
      <c r="C14" s="26">
        <v>-0.46633386600000004</v>
      </c>
      <c r="D14" s="26">
        <v>1.05439982</v>
      </c>
      <c r="E14" s="26">
        <v>-5.9231125400000008E-2</v>
      </c>
      <c r="F14" s="26">
        <v>1.9296187599999999</v>
      </c>
      <c r="G14" s="26">
        <v>0.36696533900000006</v>
      </c>
      <c r="H14" s="26">
        <v>0.46754481800000003</v>
      </c>
      <c r="I14" s="26">
        <v>-0.83297773100000005</v>
      </c>
      <c r="J14" s="26">
        <v>3.7443758100000002</v>
      </c>
      <c r="K14" s="26">
        <v>-0.400944146</v>
      </c>
      <c r="L14" s="26">
        <v>-0.37791182300000009</v>
      </c>
    </row>
    <row r="15" spans="1:12" x14ac:dyDescent="0.2">
      <c r="A15" s="8" t="s">
        <v>151</v>
      </c>
      <c r="B15">
        <v>2</v>
      </c>
      <c r="C15" s="26">
        <v>0.24339538400000005</v>
      </c>
      <c r="D15" s="26">
        <v>-0.14917713400000002</v>
      </c>
      <c r="E15" s="26">
        <v>0.61205496300000006</v>
      </c>
      <c r="F15" s="26">
        <v>0.18206536600000001</v>
      </c>
      <c r="G15" s="26">
        <v>2.9676963999999999</v>
      </c>
      <c r="H15" s="26">
        <v>-0.33249090800000008</v>
      </c>
      <c r="I15" s="26">
        <v>-1.3494117700000001</v>
      </c>
      <c r="J15" s="26">
        <v>0.30257419400000007</v>
      </c>
      <c r="K15" s="26">
        <v>-0.58073182300000004</v>
      </c>
      <c r="L15" s="26">
        <v>-0.52829148100000001</v>
      </c>
    </row>
    <row r="16" spans="1:12" x14ac:dyDescent="0.2">
      <c r="A16" s="8" t="s">
        <v>14</v>
      </c>
      <c r="B16">
        <v>4</v>
      </c>
      <c r="C16" s="26">
        <v>0.66923293400000006</v>
      </c>
      <c r="D16" s="26">
        <v>-0.40480598000000007</v>
      </c>
      <c r="E16" s="26">
        <v>-0.6788798220000003</v>
      </c>
      <c r="F16" s="26">
        <v>-0.63345954900000001</v>
      </c>
      <c r="G16" s="26">
        <v>-1.3420865000000002</v>
      </c>
      <c r="H16" s="26">
        <v>2.4211204300000002</v>
      </c>
      <c r="I16" s="26">
        <v>-0.36818709400000005</v>
      </c>
      <c r="J16" s="26">
        <v>-0.64074362800000018</v>
      </c>
      <c r="K16" s="26">
        <v>-0.37996891700000013</v>
      </c>
      <c r="L16" s="26">
        <v>-0.49774561299999998</v>
      </c>
    </row>
    <row r="17" spans="1:12" x14ac:dyDescent="0.2">
      <c r="A17" s="8" t="s">
        <v>173</v>
      </c>
      <c r="B17">
        <v>4</v>
      </c>
      <c r="C17" s="26">
        <v>3.0476608999999998E-2</v>
      </c>
      <c r="D17" s="26">
        <v>-0.46525443399999999</v>
      </c>
      <c r="E17" s="26">
        <v>-1.27270982</v>
      </c>
      <c r="F17" s="26">
        <v>0.49274152499999996</v>
      </c>
      <c r="G17" s="26">
        <v>-1.1005900500000001</v>
      </c>
      <c r="H17" s="26">
        <v>0.48615030000000004</v>
      </c>
      <c r="I17" s="26">
        <v>-0.88462113600000014</v>
      </c>
      <c r="J17" s="26">
        <v>-1.1479171500000001</v>
      </c>
      <c r="K17" s="26">
        <v>-0.25711400400000001</v>
      </c>
      <c r="L17" s="26">
        <v>-0.27452580700000007</v>
      </c>
    </row>
    <row r="18" spans="1:12" x14ac:dyDescent="0.2">
      <c r="A18" s="8" t="s">
        <v>184</v>
      </c>
      <c r="B18">
        <v>5</v>
      </c>
      <c r="C18" s="26">
        <v>1.2370163300000001</v>
      </c>
      <c r="D18" s="26">
        <v>-0.46213268200000002</v>
      </c>
      <c r="E18" s="26">
        <v>0.22477452699999997</v>
      </c>
      <c r="F18" s="26">
        <v>0.25973440599999997</v>
      </c>
      <c r="G18" s="26">
        <v>1.4008979899999999E-2</v>
      </c>
      <c r="H18" s="26">
        <v>-0.68599506600000015</v>
      </c>
      <c r="I18" s="26">
        <v>0.30317716100000008</v>
      </c>
      <c r="J18" s="26">
        <v>0.71628822000000003</v>
      </c>
      <c r="K18" s="26">
        <v>-0.61818758899999993</v>
      </c>
      <c r="L18" s="26">
        <v>-0.49539593100000001</v>
      </c>
    </row>
    <row r="19" spans="1:12" x14ac:dyDescent="0.2">
      <c r="A19" s="8" t="s">
        <v>161</v>
      </c>
      <c r="B19">
        <v>3</v>
      </c>
      <c r="C19" s="26">
        <v>0.31436830900000012</v>
      </c>
      <c r="D19" s="26">
        <v>-0.4258068510000001</v>
      </c>
      <c r="E19" s="26">
        <v>-0.3174180820000001</v>
      </c>
      <c r="F19" s="26">
        <v>-0.32278339100000009</v>
      </c>
      <c r="G19" s="26">
        <v>-0.39467732999999999</v>
      </c>
      <c r="H19" s="26">
        <v>-0.51854572799999998</v>
      </c>
      <c r="I19" s="26">
        <v>9.660354430000001E-2</v>
      </c>
      <c r="J19" s="26">
        <v>0.17796153600000003</v>
      </c>
      <c r="K19" s="26">
        <v>0.61635445900000008</v>
      </c>
      <c r="L19" s="26">
        <v>0.97785478799999992</v>
      </c>
    </row>
    <row r="20" spans="1:12" x14ac:dyDescent="0.2">
      <c r="A20" s="8" t="s">
        <v>209</v>
      </c>
      <c r="B20">
        <v>1</v>
      </c>
      <c r="C20" s="26">
        <v>-1.4244683500000002</v>
      </c>
      <c r="D20" s="26">
        <v>-0.7686318820000001</v>
      </c>
      <c r="E20" s="26">
        <v>-1.4534406900000001</v>
      </c>
      <c r="F20" s="26">
        <v>-0.24511435100000004</v>
      </c>
      <c r="G20" s="26">
        <v>-0.26464077700000005</v>
      </c>
      <c r="H20" s="26">
        <v>0.22567355199999997</v>
      </c>
      <c r="I20" s="26">
        <v>0.56139418200000002</v>
      </c>
      <c r="J20" s="26">
        <v>-1.1092872200000001</v>
      </c>
      <c r="K20" s="26">
        <v>-0.76801065300000004</v>
      </c>
      <c r="L20" s="26">
        <v>-0.52829148100000001</v>
      </c>
    </row>
    <row r="21" spans="1:12" x14ac:dyDescent="0.2">
      <c r="A21" s="8" t="s">
        <v>19</v>
      </c>
      <c r="B21">
        <v>2</v>
      </c>
      <c r="C21" s="26">
        <v>-0.18244216600000002</v>
      </c>
      <c r="D21" s="26">
        <v>-0.24141068900000004</v>
      </c>
      <c r="E21" s="26">
        <v>0.63787365900000015</v>
      </c>
      <c r="F21" s="26">
        <v>0.76458316299999984</v>
      </c>
      <c r="G21" s="26">
        <v>2.2617836900000001</v>
      </c>
      <c r="H21" s="26">
        <v>-0.68599506600000015</v>
      </c>
      <c r="I21" s="26">
        <v>-0.57476071000000006</v>
      </c>
      <c r="J21" s="26">
        <v>2.40977424</v>
      </c>
      <c r="K21" s="26">
        <v>-0.58372828399999999</v>
      </c>
      <c r="L21" s="26">
        <v>-0.48129783799999998</v>
      </c>
    </row>
    <row r="22" spans="1:12" x14ac:dyDescent="0.2">
      <c r="A22" s="8" t="s">
        <v>185</v>
      </c>
      <c r="B22">
        <v>5</v>
      </c>
      <c r="C22" s="26">
        <v>0.81117878399999999</v>
      </c>
      <c r="D22" s="26">
        <v>-6.4818904899999988E-2</v>
      </c>
      <c r="E22" s="26">
        <v>1.18006627</v>
      </c>
      <c r="F22" s="26">
        <v>0.76458316299999984</v>
      </c>
      <c r="G22" s="26">
        <v>-0.3389473790000001</v>
      </c>
      <c r="H22" s="26">
        <v>0.13264614200000002</v>
      </c>
      <c r="I22" s="26">
        <v>0.35482056500000014</v>
      </c>
      <c r="J22" s="26">
        <v>0.25148300500000004</v>
      </c>
      <c r="K22" s="26">
        <v>-0.400944146</v>
      </c>
      <c r="L22" s="26">
        <v>-0.47189910900000004</v>
      </c>
    </row>
    <row r="23" spans="1:12" x14ac:dyDescent="0.2">
      <c r="A23" s="8" t="s">
        <v>203</v>
      </c>
      <c r="B23">
        <v>6</v>
      </c>
      <c r="C23" s="26">
        <v>-0.46633386600000004</v>
      </c>
      <c r="D23" s="26">
        <v>1.44497345</v>
      </c>
      <c r="E23" s="26">
        <v>-0.136687213</v>
      </c>
      <c r="F23" s="26">
        <v>1.4636045200000001</v>
      </c>
      <c r="G23" s="26">
        <v>-1.0634367499999999</v>
      </c>
      <c r="H23" s="26">
        <v>0.76523252999999991</v>
      </c>
      <c r="I23" s="26">
        <v>0.716324395</v>
      </c>
      <c r="J23" s="26">
        <v>1.31318285</v>
      </c>
      <c r="K23" s="26">
        <v>6.2009122300000004E-2</v>
      </c>
      <c r="L23" s="26">
        <v>-0.44605260500000005</v>
      </c>
    </row>
    <row r="24" spans="1:12" x14ac:dyDescent="0.2">
      <c r="A24" s="8" t="s">
        <v>22</v>
      </c>
      <c r="B24">
        <v>1</v>
      </c>
      <c r="C24" s="26">
        <v>-1.1405766500000001</v>
      </c>
      <c r="D24" s="26">
        <v>-0.95685928400000009</v>
      </c>
      <c r="E24" s="26">
        <v>-1.2468911300000001</v>
      </c>
      <c r="F24" s="26">
        <v>-2.2062575999999998</v>
      </c>
      <c r="G24" s="26">
        <v>-0.4875605830000001</v>
      </c>
      <c r="H24" s="26">
        <v>0.20706807000000002</v>
      </c>
      <c r="I24" s="26">
        <v>1.6459056700000003</v>
      </c>
      <c r="J24" s="26">
        <v>-0.98467456499999995</v>
      </c>
      <c r="K24" s="26">
        <v>-0.64515574000000009</v>
      </c>
      <c r="L24" s="26">
        <v>-0.50009529500000005</v>
      </c>
    </row>
    <row r="25" spans="1:12" x14ac:dyDescent="0.2">
      <c r="A25" s="8" t="s">
        <v>174</v>
      </c>
      <c r="B25">
        <v>4</v>
      </c>
      <c r="C25" s="26">
        <v>0.66923293400000006</v>
      </c>
      <c r="D25" s="26">
        <v>-0.52655427399999999</v>
      </c>
      <c r="E25" s="26">
        <v>-0.26578069100000007</v>
      </c>
      <c r="F25" s="26">
        <v>-0.55579051000000013</v>
      </c>
      <c r="G25" s="26">
        <v>-0.30179407800000002</v>
      </c>
      <c r="H25" s="26">
        <v>0.74662704800000013</v>
      </c>
      <c r="I25" s="26">
        <v>-1.1944815600000001</v>
      </c>
      <c r="J25" s="26">
        <v>-0.80772459000000008</v>
      </c>
      <c r="K25" s="26">
        <v>0.129429501</v>
      </c>
      <c r="L25" s="26">
        <v>3.6001000900000002</v>
      </c>
    </row>
    <row r="26" spans="1:12" x14ac:dyDescent="0.2">
      <c r="A26" s="8" t="s">
        <v>186</v>
      </c>
      <c r="B26">
        <v>5</v>
      </c>
      <c r="C26" s="26">
        <v>0.70471939600000011</v>
      </c>
      <c r="D26" s="26">
        <v>-0.61751074899999991</v>
      </c>
      <c r="E26" s="26">
        <v>0.22477452699999997</v>
      </c>
      <c r="F26" s="26">
        <v>-8.9776272200000021E-2</v>
      </c>
      <c r="G26" s="26">
        <v>-0.54329053400000005</v>
      </c>
      <c r="H26" s="26">
        <v>-0.59296765600000001</v>
      </c>
      <c r="I26" s="26">
        <v>-0.52311730599999995</v>
      </c>
      <c r="J26" s="26">
        <v>0.23403723200000004</v>
      </c>
      <c r="K26" s="26">
        <v>-0.24213169800000001</v>
      </c>
      <c r="L26" s="26">
        <v>-0.32621881500000011</v>
      </c>
    </row>
    <row r="27" spans="1:12" x14ac:dyDescent="0.2">
      <c r="A27" s="8" t="s">
        <v>187</v>
      </c>
      <c r="B27">
        <v>5</v>
      </c>
      <c r="C27" s="26">
        <v>0.84666524600000015</v>
      </c>
      <c r="D27" s="26">
        <v>-0.498245667</v>
      </c>
      <c r="E27" s="26">
        <v>0.50878017999999992</v>
      </c>
      <c r="F27" s="26">
        <v>-0.32278339100000009</v>
      </c>
      <c r="G27" s="26">
        <v>-0.22748747600000002</v>
      </c>
      <c r="H27" s="26">
        <v>-0.36970187200000004</v>
      </c>
      <c r="I27" s="26">
        <v>-0.16161347700000001</v>
      </c>
      <c r="J27" s="26">
        <v>3.7149232499999997E-2</v>
      </c>
      <c r="K27" s="26">
        <v>-0.30206092300000009</v>
      </c>
      <c r="L27" s="26">
        <v>-0.43195451200000007</v>
      </c>
    </row>
    <row r="28" spans="1:12" x14ac:dyDescent="0.2">
      <c r="A28" s="8" t="s">
        <v>162</v>
      </c>
      <c r="B28">
        <v>3</v>
      </c>
      <c r="C28" s="26">
        <v>-5.0098535299999995E-3</v>
      </c>
      <c r="D28" s="26">
        <v>0.23877139100000003</v>
      </c>
      <c r="E28" s="26">
        <v>0.19895583200000003</v>
      </c>
      <c r="F28" s="26">
        <v>0.10439632700000001</v>
      </c>
      <c r="G28" s="26">
        <v>1.0543014100000001</v>
      </c>
      <c r="H28" s="26">
        <v>-0.25806898000000006</v>
      </c>
      <c r="I28" s="26">
        <v>4.4960140099999997E-2</v>
      </c>
      <c r="J28" s="26">
        <v>-0.13980074200000001</v>
      </c>
      <c r="K28" s="26">
        <v>-0.502823829</v>
      </c>
      <c r="L28" s="26">
        <v>0.47972216900000009</v>
      </c>
    </row>
    <row r="29" spans="1:12" x14ac:dyDescent="0.2">
      <c r="A29" s="8" t="s">
        <v>206</v>
      </c>
      <c r="B29">
        <v>7</v>
      </c>
      <c r="C29" s="26">
        <v>-4.0496315999999997E-2</v>
      </c>
      <c r="D29" s="26">
        <v>-4.0341538200000006E-2</v>
      </c>
      <c r="E29" s="26">
        <v>-0.26578069100000007</v>
      </c>
      <c r="F29" s="26">
        <v>0.35682070500000013</v>
      </c>
      <c r="G29" s="26">
        <v>-0.32037072900000013</v>
      </c>
      <c r="H29" s="26">
        <v>9.5435178200000012E-2</v>
      </c>
      <c r="I29" s="26">
        <v>-0.78133432699999994</v>
      </c>
      <c r="J29" s="26">
        <v>0.187930549</v>
      </c>
      <c r="K29" s="26">
        <v>1.2710812499999999</v>
      </c>
      <c r="L29" s="26">
        <v>5.1790865000000004</v>
      </c>
    </row>
    <row r="30" spans="1:12" x14ac:dyDescent="0.2">
      <c r="A30" s="8" t="s">
        <v>175</v>
      </c>
      <c r="B30">
        <v>4</v>
      </c>
      <c r="C30" s="26">
        <v>1.02409756</v>
      </c>
      <c r="D30" s="26">
        <v>-0.78069319300000006</v>
      </c>
      <c r="E30" s="26">
        <v>-8.5049821099999992E-2</v>
      </c>
      <c r="F30" s="26">
        <v>-1.77907788</v>
      </c>
      <c r="G30" s="26">
        <v>-0.69190373800000005</v>
      </c>
      <c r="H30" s="26">
        <v>1.24897506</v>
      </c>
      <c r="I30" s="26">
        <v>0.7679677989999999</v>
      </c>
      <c r="J30" s="26">
        <v>-0.73544924800000011</v>
      </c>
      <c r="K30" s="26">
        <v>-0.50582029100000003</v>
      </c>
      <c r="L30" s="26">
        <v>-0.42960483000000005</v>
      </c>
    </row>
    <row r="31" spans="1:12" x14ac:dyDescent="0.2">
      <c r="A31" s="8" t="s">
        <v>188</v>
      </c>
      <c r="B31">
        <v>5</v>
      </c>
      <c r="C31" s="26">
        <v>0.95312463400000014</v>
      </c>
      <c r="D31" s="26">
        <v>-0.22409916000000002</v>
      </c>
      <c r="E31" s="26">
        <v>1.18006627</v>
      </c>
      <c r="F31" s="26">
        <v>0.29856892600000007</v>
      </c>
      <c r="G31" s="26">
        <v>0.58988514499999989</v>
      </c>
      <c r="H31" s="26">
        <v>-0.55575669200000011</v>
      </c>
      <c r="I31" s="26">
        <v>-0.21325688100000004</v>
      </c>
      <c r="J31" s="26">
        <v>-0.4750087930000001</v>
      </c>
      <c r="K31" s="26">
        <v>-0.42491583600000005</v>
      </c>
      <c r="L31" s="26">
        <v>-0.39905896200000007</v>
      </c>
    </row>
    <row r="32" spans="1:12" x14ac:dyDescent="0.2">
      <c r="A32" s="8" t="s">
        <v>30</v>
      </c>
      <c r="B32">
        <v>2</v>
      </c>
      <c r="C32" s="26">
        <v>6.5963071500000012E-2</v>
      </c>
      <c r="D32" s="26">
        <v>-1.1351822200000001E-4</v>
      </c>
      <c r="E32" s="26">
        <v>0.84442322400000003</v>
      </c>
      <c r="F32" s="26">
        <v>0.51215878399999992</v>
      </c>
      <c r="G32" s="26">
        <v>3.6550324700000001</v>
      </c>
      <c r="H32" s="26">
        <v>-0.36970187200000004</v>
      </c>
      <c r="I32" s="26">
        <v>-0.10997007200000002</v>
      </c>
      <c r="J32" s="26">
        <v>-0.51114646399999997</v>
      </c>
      <c r="K32" s="26">
        <v>0.44106147400000001</v>
      </c>
      <c r="L32" s="26">
        <v>-7.9502187200000018E-2</v>
      </c>
    </row>
    <row r="33" spans="1:12" x14ac:dyDescent="0.2">
      <c r="A33" s="8" t="s">
        <v>189</v>
      </c>
      <c r="B33">
        <v>5</v>
      </c>
      <c r="C33" s="26">
        <v>0.70471939600000011</v>
      </c>
      <c r="D33" s="26">
        <v>1.2160639499999999E-2</v>
      </c>
      <c r="E33" s="26">
        <v>1.4898906200000002</v>
      </c>
      <c r="F33" s="26">
        <v>0.55099330400000002</v>
      </c>
      <c r="G33" s="26">
        <v>0.162622184</v>
      </c>
      <c r="H33" s="26">
        <v>-0.31388542600000008</v>
      </c>
      <c r="I33" s="26">
        <v>-0.98790794399999993</v>
      </c>
      <c r="J33" s="26">
        <v>-0.54479188100000009</v>
      </c>
      <c r="K33" s="26">
        <v>0.42607916800000006</v>
      </c>
      <c r="L33" s="26">
        <v>0.19306094400000001</v>
      </c>
    </row>
    <row r="34" spans="1:12" x14ac:dyDescent="0.2">
      <c r="A34" s="8" t="s">
        <v>204</v>
      </c>
      <c r="B34">
        <v>6</v>
      </c>
      <c r="C34" s="26">
        <v>-0.25341509100000004</v>
      </c>
      <c r="D34" s="26">
        <v>2.3448182100000001</v>
      </c>
      <c r="E34" s="26">
        <v>0.7153297460000001</v>
      </c>
      <c r="F34" s="26">
        <v>1.58010808</v>
      </c>
      <c r="G34" s="26">
        <v>-1.1191667000000001</v>
      </c>
      <c r="H34" s="26">
        <v>2.0117998199999998</v>
      </c>
      <c r="I34" s="26">
        <v>2.1106963099999998</v>
      </c>
      <c r="J34" s="26">
        <v>1.0053895900000001</v>
      </c>
      <c r="K34" s="26">
        <v>1.9273062699999999</v>
      </c>
      <c r="L34" s="26">
        <v>-0.39435959800000003</v>
      </c>
    </row>
    <row r="35" spans="1:12" x14ac:dyDescent="0.2">
      <c r="A35" s="8" t="s">
        <v>152</v>
      </c>
      <c r="B35">
        <v>2</v>
      </c>
      <c r="C35" s="26">
        <v>-0.11146924100000001</v>
      </c>
      <c r="D35" s="26">
        <v>1.05667018</v>
      </c>
      <c r="E35" s="26">
        <v>1.8255336600000001</v>
      </c>
      <c r="F35" s="26">
        <v>1.5024390400000001</v>
      </c>
      <c r="G35" s="26">
        <v>2.5404334400000002</v>
      </c>
      <c r="H35" s="26">
        <v>-0.36970187200000004</v>
      </c>
      <c r="I35" s="26">
        <v>-0.88462113600000014</v>
      </c>
      <c r="J35" s="26">
        <v>0.62781323200000017</v>
      </c>
      <c r="K35" s="26">
        <v>1.1069280499999999E-2</v>
      </c>
      <c r="L35" s="26">
        <v>-9.1250598099999983E-2</v>
      </c>
    </row>
    <row r="36" spans="1:12" x14ac:dyDescent="0.2">
      <c r="A36" s="8" t="s">
        <v>207</v>
      </c>
      <c r="B36">
        <v>7</v>
      </c>
      <c r="C36" s="26">
        <v>-0.32438801600000011</v>
      </c>
      <c r="D36" s="26">
        <v>0.84637767500000005</v>
      </c>
      <c r="E36" s="26">
        <v>-0.23996199500000004</v>
      </c>
      <c r="F36" s="26">
        <v>0.90050398199999993</v>
      </c>
      <c r="G36" s="26">
        <v>-1.3420865000000002</v>
      </c>
      <c r="H36" s="26">
        <v>1.2303695800000001</v>
      </c>
      <c r="I36" s="26">
        <v>-0.67804751900000015</v>
      </c>
      <c r="J36" s="26">
        <v>-0.25070600799999998</v>
      </c>
      <c r="K36" s="26">
        <v>4.6705665700000001</v>
      </c>
      <c r="L36" s="26">
        <v>7.436052979999999E-3</v>
      </c>
    </row>
    <row r="37" spans="1:12" x14ac:dyDescent="0.2">
      <c r="A37" s="8" t="s">
        <v>35</v>
      </c>
      <c r="B37">
        <v>6</v>
      </c>
      <c r="C37" s="26">
        <v>-1.3180089700000002</v>
      </c>
      <c r="D37" s="26">
        <v>3.4575805800000001</v>
      </c>
      <c r="E37" s="26">
        <v>-0.3174180820000001</v>
      </c>
      <c r="F37" s="26">
        <v>0.33740344500000008</v>
      </c>
      <c r="G37" s="26">
        <v>0.19977548500000003</v>
      </c>
      <c r="H37" s="26">
        <v>-0.81623343999999998</v>
      </c>
      <c r="I37" s="26">
        <v>3.96985886</v>
      </c>
      <c r="J37" s="26">
        <v>2.4687966600000003E-2</v>
      </c>
      <c r="K37" s="26">
        <v>1.0733147999999999</v>
      </c>
      <c r="L37" s="26">
        <v>-0.37791182300000009</v>
      </c>
    </row>
    <row r="38" spans="1:12" x14ac:dyDescent="0.2">
      <c r="A38" s="8" t="s">
        <v>106</v>
      </c>
      <c r="B38">
        <v>3</v>
      </c>
      <c r="C38" s="26">
        <v>0.81117878399999999</v>
      </c>
      <c r="D38" s="26">
        <v>0.10709025300000002</v>
      </c>
      <c r="E38" s="26">
        <v>0.35386800600000007</v>
      </c>
      <c r="F38" s="26">
        <v>1.01700754</v>
      </c>
      <c r="G38" s="26">
        <v>0.23692878600000003</v>
      </c>
      <c r="H38" s="26">
        <v>-0.29527994400000002</v>
      </c>
      <c r="I38" s="26">
        <v>0.66468099100000011</v>
      </c>
      <c r="J38" s="26">
        <v>0.50569282700000007</v>
      </c>
      <c r="K38" s="26">
        <v>-0.15073962900000001</v>
      </c>
      <c r="L38" s="26">
        <v>-0.15469201700000001</v>
      </c>
    </row>
    <row r="39" spans="1:12" x14ac:dyDescent="0.2">
      <c r="A39" s="8" t="s">
        <v>37</v>
      </c>
      <c r="B39">
        <v>5</v>
      </c>
      <c r="C39" s="26">
        <v>1.44993511</v>
      </c>
      <c r="D39" s="26">
        <v>-0.44730436500000009</v>
      </c>
      <c r="E39" s="26">
        <v>1.5931654</v>
      </c>
      <c r="F39" s="26">
        <v>0.18206536600000001</v>
      </c>
      <c r="G39" s="26">
        <v>0.12546888300000003</v>
      </c>
      <c r="H39" s="26">
        <v>0.44893933599999997</v>
      </c>
      <c r="I39" s="26">
        <v>0.7679677989999999</v>
      </c>
      <c r="J39" s="26">
        <v>-9.3694058600000005E-2</v>
      </c>
      <c r="K39" s="26">
        <v>-0.3155449990000001</v>
      </c>
      <c r="L39" s="26">
        <v>-0.39200991600000001</v>
      </c>
    </row>
    <row r="40" spans="1:12" x14ac:dyDescent="0.2">
      <c r="A40" s="8" t="s">
        <v>107</v>
      </c>
      <c r="B40">
        <v>3</v>
      </c>
      <c r="C40" s="26">
        <v>0.13693599600000003</v>
      </c>
      <c r="D40" s="26">
        <v>-0.12576400000000001</v>
      </c>
      <c r="E40" s="26">
        <v>-0.162505908</v>
      </c>
      <c r="F40" s="26">
        <v>4.6144547000000001E-2</v>
      </c>
      <c r="G40" s="26">
        <v>0.55273184400000008</v>
      </c>
      <c r="H40" s="26">
        <v>-0.83483892200000009</v>
      </c>
      <c r="I40" s="26">
        <v>0.25153375699999997</v>
      </c>
      <c r="J40" s="26">
        <v>1.90633911</v>
      </c>
      <c r="K40" s="26">
        <v>-0.61968581900000019</v>
      </c>
      <c r="L40" s="26">
        <v>-0.21578375300000002</v>
      </c>
    </row>
    <row r="41" spans="1:12" x14ac:dyDescent="0.2">
      <c r="A41" s="8" t="s">
        <v>176</v>
      </c>
      <c r="B41">
        <v>4</v>
      </c>
      <c r="C41" s="26">
        <v>0.10144953399999999</v>
      </c>
      <c r="D41" s="26">
        <v>-0.37883868700000012</v>
      </c>
      <c r="E41" s="26">
        <v>-0.26578069100000007</v>
      </c>
      <c r="F41" s="26">
        <v>0.22089988600000002</v>
      </c>
      <c r="G41" s="26">
        <v>-1.3049332</v>
      </c>
      <c r="H41" s="26">
        <v>0.39312289000000006</v>
      </c>
      <c r="I41" s="26">
        <v>0.7679677989999999</v>
      </c>
      <c r="J41" s="26">
        <v>-0.15475426100000003</v>
      </c>
      <c r="K41" s="26">
        <v>-0.14474670600000003</v>
      </c>
      <c r="L41" s="26">
        <v>-0.18053851999999998</v>
      </c>
    </row>
    <row r="42" spans="1:12" x14ac:dyDescent="0.2">
      <c r="A42" s="8" t="s">
        <v>40</v>
      </c>
      <c r="B42">
        <v>4</v>
      </c>
      <c r="C42" s="26">
        <v>0.24339538400000005</v>
      </c>
      <c r="D42" s="26">
        <v>-0.55514667600000012</v>
      </c>
      <c r="E42" s="26">
        <v>0.14731844000000005</v>
      </c>
      <c r="F42" s="26">
        <v>-0.53637325000000002</v>
      </c>
      <c r="G42" s="26">
        <v>-0.15318087399999999</v>
      </c>
      <c r="H42" s="26">
        <v>0.83965445800000016</v>
      </c>
      <c r="I42" s="26">
        <v>0.14824694900000004</v>
      </c>
      <c r="J42" s="26">
        <v>-0.59463694499999986</v>
      </c>
      <c r="K42" s="26">
        <v>-0.33951668900000015</v>
      </c>
      <c r="L42" s="26">
        <v>0.52671581200000017</v>
      </c>
    </row>
    <row r="43" spans="1:12" x14ac:dyDescent="0.2">
      <c r="A43" s="8" t="s">
        <v>190</v>
      </c>
      <c r="B43">
        <v>5</v>
      </c>
      <c r="C43" s="26">
        <v>1.05958402</v>
      </c>
      <c r="D43" s="26">
        <v>-0.44297648200000006</v>
      </c>
      <c r="E43" s="26">
        <v>0.79278583300000016</v>
      </c>
      <c r="F43" s="26">
        <v>-1.09947379</v>
      </c>
      <c r="G43" s="26">
        <v>-0.30179407800000002</v>
      </c>
      <c r="H43" s="26">
        <v>-0.83483892200000009</v>
      </c>
      <c r="I43" s="26">
        <v>-6.6832640699999992E-3</v>
      </c>
      <c r="J43" s="26">
        <v>-0.56223765300000006</v>
      </c>
      <c r="K43" s="26">
        <v>-0.63616635600000004</v>
      </c>
      <c r="L43" s="26">
        <v>-0.47424879100000006</v>
      </c>
    </row>
    <row r="44" spans="1:12" x14ac:dyDescent="0.2">
      <c r="A44" s="8" t="s">
        <v>191</v>
      </c>
      <c r="B44">
        <v>5</v>
      </c>
      <c r="C44" s="26">
        <v>0.59826000899999987</v>
      </c>
      <c r="D44" s="26">
        <v>-0.66256329300000005</v>
      </c>
      <c r="E44" s="26">
        <v>1.0509727900000001</v>
      </c>
      <c r="F44" s="26">
        <v>-0.34220065100000002</v>
      </c>
      <c r="G44" s="26">
        <v>-0.76621033999999988</v>
      </c>
      <c r="H44" s="26">
        <v>-0.68599506600000015</v>
      </c>
      <c r="I44" s="26">
        <v>-1.0911947500000001</v>
      </c>
      <c r="J44" s="26">
        <v>-0.51363871700000008</v>
      </c>
      <c r="K44" s="26">
        <v>-0.66762920000000026</v>
      </c>
      <c r="L44" s="26">
        <v>-0.46954942700000002</v>
      </c>
    </row>
    <row r="45" spans="1:12" x14ac:dyDescent="0.2">
      <c r="A45" s="8" t="s">
        <v>163</v>
      </c>
      <c r="B45">
        <v>3</v>
      </c>
      <c r="C45" s="26">
        <v>0.31436830900000012</v>
      </c>
      <c r="D45" s="26">
        <v>-0.12200370900000002</v>
      </c>
      <c r="E45" s="26">
        <v>-0.47233025700000003</v>
      </c>
      <c r="F45" s="26">
        <v>-0.73054584900000008</v>
      </c>
      <c r="G45" s="26">
        <v>-0.39467732999999999</v>
      </c>
      <c r="H45" s="26">
        <v>0.35591192600000005</v>
      </c>
      <c r="I45" s="26">
        <v>0.716324395</v>
      </c>
      <c r="J45" s="26">
        <v>0.25646751100000004</v>
      </c>
      <c r="K45" s="26">
        <v>7.5493198000000011E-2</v>
      </c>
      <c r="L45" s="26">
        <v>0.15311634700000004</v>
      </c>
    </row>
    <row r="46" spans="1:12" x14ac:dyDescent="0.2">
      <c r="A46" s="8" t="s">
        <v>177</v>
      </c>
      <c r="B46">
        <v>4</v>
      </c>
      <c r="C46" s="26">
        <v>0.45631415900000005</v>
      </c>
      <c r="D46" s="26">
        <v>0.32461954600000004</v>
      </c>
      <c r="E46" s="26">
        <v>-0.75633590900000003</v>
      </c>
      <c r="F46" s="26">
        <v>0.16264810600000001</v>
      </c>
      <c r="G46" s="26">
        <v>-6.0297621900000001E-2</v>
      </c>
      <c r="H46" s="26">
        <v>1.7699285599999999</v>
      </c>
      <c r="I46" s="26">
        <v>-0.47147390200000006</v>
      </c>
      <c r="J46" s="26">
        <v>0.99542057399999995</v>
      </c>
      <c r="K46" s="26">
        <v>-0.26460515699999998</v>
      </c>
      <c r="L46" s="26">
        <v>-0.11709710200000001</v>
      </c>
    </row>
    <row r="47" spans="1:12" x14ac:dyDescent="0.2">
      <c r="A47" s="8" t="s">
        <v>192</v>
      </c>
      <c r="B47">
        <v>5</v>
      </c>
      <c r="C47" s="26">
        <v>1.5918809599999999</v>
      </c>
      <c r="D47" s="26">
        <v>-0.48128888200000008</v>
      </c>
      <c r="E47" s="26">
        <v>1.3607971399999998</v>
      </c>
      <c r="F47" s="26">
        <v>-0.20627983200000002</v>
      </c>
      <c r="G47" s="26">
        <v>0.38554198900000008</v>
      </c>
      <c r="H47" s="26">
        <v>0.89547090399999996</v>
      </c>
      <c r="I47" s="26">
        <v>-0.26490028500000007</v>
      </c>
      <c r="J47" s="26">
        <v>-2.7649349799999997E-2</v>
      </c>
      <c r="K47" s="26">
        <v>-0.58073182300000004</v>
      </c>
      <c r="L47" s="26">
        <v>-0.44135324100000001</v>
      </c>
    </row>
    <row r="48" spans="1:12" x14ac:dyDescent="0.2">
      <c r="A48" s="8" t="s">
        <v>153</v>
      </c>
      <c r="B48">
        <v>2</v>
      </c>
      <c r="C48" s="26">
        <v>-5.0098535299999995E-3</v>
      </c>
      <c r="D48" s="26">
        <v>-0.22651142300000002</v>
      </c>
      <c r="E48" s="26">
        <v>0.12149974400000002</v>
      </c>
      <c r="F48" s="26">
        <v>-1.5849052800000001</v>
      </c>
      <c r="G48" s="26">
        <v>3.8407989800000002</v>
      </c>
      <c r="H48" s="26">
        <v>-1.15113212</v>
      </c>
      <c r="I48" s="26">
        <v>2.4205567299999999</v>
      </c>
      <c r="J48" s="26">
        <v>-0.91613760300000002</v>
      </c>
      <c r="K48" s="26">
        <v>-0.67961504500000014</v>
      </c>
      <c r="L48" s="26">
        <v>-0.521242435</v>
      </c>
    </row>
    <row r="49" spans="1:12" x14ac:dyDescent="0.2">
      <c r="A49" s="8" t="s">
        <v>154</v>
      </c>
      <c r="B49">
        <v>1</v>
      </c>
      <c r="C49" s="26">
        <v>-0.78571202799999995</v>
      </c>
      <c r="D49" s="26">
        <v>-0.85504762900000009</v>
      </c>
      <c r="E49" s="26">
        <v>-1.2985285200000001</v>
      </c>
      <c r="F49" s="26">
        <v>-1.4489844600000001</v>
      </c>
      <c r="G49" s="26">
        <v>0.32981203800000009</v>
      </c>
      <c r="H49" s="26">
        <v>-0.10922512400000003</v>
      </c>
      <c r="I49" s="26">
        <v>-0.31654368900000007</v>
      </c>
      <c r="J49" s="26">
        <v>0.10693232100000001</v>
      </c>
      <c r="K49" s="26">
        <v>-0.39495122300000002</v>
      </c>
      <c r="L49" s="26">
        <v>-0.521242435</v>
      </c>
    </row>
    <row r="50" spans="1:12" x14ac:dyDescent="0.2">
      <c r="A50" s="8" t="s">
        <v>48</v>
      </c>
      <c r="B50">
        <v>3</v>
      </c>
      <c r="C50" s="26">
        <v>-7.5982778500000014E-2</v>
      </c>
      <c r="D50" s="26">
        <v>-0.12349363600000002</v>
      </c>
      <c r="E50" s="26">
        <v>4.4043657400000005E-2</v>
      </c>
      <c r="F50" s="26">
        <v>-0.59462502900000003</v>
      </c>
      <c r="G50" s="26">
        <v>-0.39467732999999999</v>
      </c>
      <c r="H50" s="26">
        <v>0.13264614200000002</v>
      </c>
      <c r="I50" s="26">
        <v>-0.41983049800000005</v>
      </c>
      <c r="J50" s="26">
        <v>-0.29805881800000006</v>
      </c>
      <c r="K50" s="26">
        <v>-0.216661777</v>
      </c>
      <c r="L50" s="26">
        <v>0.57135977300000007</v>
      </c>
    </row>
    <row r="51" spans="1:12" x14ac:dyDescent="0.2">
      <c r="A51" s="8" t="s">
        <v>155</v>
      </c>
      <c r="B51">
        <v>1</v>
      </c>
      <c r="C51" s="26">
        <v>-0.46633386600000004</v>
      </c>
      <c r="D51" s="26">
        <v>-0.499451798</v>
      </c>
      <c r="E51" s="26">
        <v>-1.1952537400000001</v>
      </c>
      <c r="F51" s="26">
        <v>-1.5072362399999999</v>
      </c>
      <c r="G51" s="26">
        <v>6.9738931400000009E-2</v>
      </c>
      <c r="H51" s="26">
        <v>0.20706807000000002</v>
      </c>
      <c r="I51" s="26">
        <v>-0.62640411500000004</v>
      </c>
      <c r="J51" s="26">
        <v>-0.26690565399999999</v>
      </c>
      <c r="K51" s="26">
        <v>-0.251121082</v>
      </c>
      <c r="L51" s="26">
        <v>-0.37321245800000002</v>
      </c>
    </row>
    <row r="52" spans="1:12" x14ac:dyDescent="0.2">
      <c r="A52" s="8" t="s">
        <v>156</v>
      </c>
      <c r="B52">
        <v>1</v>
      </c>
      <c r="C52" s="26">
        <v>-2.66649454</v>
      </c>
      <c r="D52" s="26">
        <v>-0.34762117600000003</v>
      </c>
      <c r="E52" s="26">
        <v>-1.7374463499999999</v>
      </c>
      <c r="F52" s="26">
        <v>-1.7208261</v>
      </c>
      <c r="G52" s="26">
        <v>-0.50613723300000002</v>
      </c>
      <c r="H52" s="26">
        <v>-0.92786633200000002</v>
      </c>
      <c r="I52" s="26">
        <v>-0.21325688100000004</v>
      </c>
      <c r="J52" s="26">
        <v>-1.4968325899999999</v>
      </c>
      <c r="K52" s="26">
        <v>-0.81295757200000007</v>
      </c>
      <c r="L52" s="26">
        <v>-0.50479466000000006</v>
      </c>
    </row>
    <row r="53" spans="1:12" x14ac:dyDescent="0.2">
      <c r="A53" s="8" t="s">
        <v>104</v>
      </c>
      <c r="B53">
        <v>1</v>
      </c>
      <c r="C53" s="26">
        <v>-3.3052508700000001</v>
      </c>
      <c r="D53" s="26">
        <v>-1.1134434799999999</v>
      </c>
      <c r="E53" s="26">
        <v>-2.8218315700000001</v>
      </c>
      <c r="F53" s="26">
        <v>-1.6043225400000001</v>
      </c>
      <c r="G53" s="26">
        <v>0.96141815399999986</v>
      </c>
      <c r="H53" s="26">
        <v>-1.28137049</v>
      </c>
      <c r="I53" s="26">
        <v>-0.88462113600000014</v>
      </c>
      <c r="J53" s="26">
        <v>-1.4120959800000001</v>
      </c>
      <c r="K53" s="26">
        <v>-0.70658319599999997</v>
      </c>
      <c r="L53" s="26">
        <v>-0.51654306999999999</v>
      </c>
    </row>
    <row r="54" spans="1:12" x14ac:dyDescent="0.2">
      <c r="A54" s="8" t="s">
        <v>157</v>
      </c>
      <c r="B54">
        <v>1</v>
      </c>
      <c r="C54" s="26">
        <v>-1.0341172700000001</v>
      </c>
      <c r="D54" s="26">
        <v>-0.97906628699999987</v>
      </c>
      <c r="E54" s="26">
        <v>-0.3174180820000001</v>
      </c>
      <c r="F54" s="26">
        <v>-0.82763214799999996</v>
      </c>
      <c r="G54" s="26">
        <v>-1.3420865000000002</v>
      </c>
      <c r="H54" s="26">
        <v>-0.20225253400000001</v>
      </c>
      <c r="I54" s="26">
        <v>0.40646397000000006</v>
      </c>
      <c r="J54" s="26">
        <v>-0.99962808400000003</v>
      </c>
      <c r="K54" s="26">
        <v>-0.68261150600000009</v>
      </c>
      <c r="L54" s="26">
        <v>-0.521242435</v>
      </c>
    </row>
    <row r="55" spans="1:12" x14ac:dyDescent="0.2">
      <c r="A55" s="8" t="s">
        <v>164</v>
      </c>
      <c r="B55">
        <v>3</v>
      </c>
      <c r="C55" s="26">
        <v>0.66923293400000006</v>
      </c>
      <c r="D55" s="26">
        <v>-0.10313130500000001</v>
      </c>
      <c r="E55" s="26">
        <v>0.22477452699999997</v>
      </c>
      <c r="F55" s="26">
        <v>-0.63345954900000001</v>
      </c>
      <c r="G55" s="26">
        <v>-0.35752402900000008</v>
      </c>
      <c r="H55" s="26">
        <v>-0.38830735400000005</v>
      </c>
      <c r="I55" s="26">
        <v>-6.6832640699999992E-3</v>
      </c>
      <c r="J55" s="26">
        <v>1.2832758100000001</v>
      </c>
      <c r="K55" s="26">
        <v>-0.11028740099999999</v>
      </c>
      <c r="L55" s="26">
        <v>-0.24867930300000002</v>
      </c>
    </row>
    <row r="56" spans="1:12" x14ac:dyDescent="0.2">
      <c r="A56" s="8" t="s">
        <v>178</v>
      </c>
      <c r="B56">
        <v>4</v>
      </c>
      <c r="C56" s="26">
        <v>-0.11146924100000001</v>
      </c>
      <c r="D56" s="26">
        <v>0.21628059300000002</v>
      </c>
      <c r="E56" s="26">
        <v>0.56041757099999989</v>
      </c>
      <c r="F56" s="26">
        <v>-0.16744531200000004</v>
      </c>
      <c r="G56" s="26">
        <v>-1.8808093700000001</v>
      </c>
      <c r="H56" s="26">
        <v>0.78383801200000014</v>
      </c>
      <c r="I56" s="26">
        <v>1.3876886500000001</v>
      </c>
      <c r="J56" s="26">
        <v>-0.19089193200000001</v>
      </c>
      <c r="K56" s="26">
        <v>0.93997227800000005</v>
      </c>
      <c r="L56" s="26">
        <v>0.38573488200000006</v>
      </c>
    </row>
    <row r="57" spans="1:12" x14ac:dyDescent="0.2">
      <c r="A57" s="8" t="s">
        <v>158</v>
      </c>
      <c r="B57">
        <v>1</v>
      </c>
      <c r="C57" s="26">
        <v>0.59826000899999987</v>
      </c>
      <c r="D57" s="26">
        <v>-0.70931861100000004</v>
      </c>
      <c r="E57" s="26">
        <v>-1.9439959100000002</v>
      </c>
      <c r="F57" s="26">
        <v>-0.49753872999999998</v>
      </c>
      <c r="G57" s="26">
        <v>0.68276839700000003</v>
      </c>
      <c r="H57" s="26">
        <v>-0.51854572799999998</v>
      </c>
      <c r="I57" s="26">
        <v>-1.3494117700000001</v>
      </c>
      <c r="J57" s="26">
        <v>-0.62952848900000002</v>
      </c>
      <c r="K57" s="26">
        <v>-0.53578490300000003</v>
      </c>
      <c r="L57" s="26">
        <v>-0.46250038100000007</v>
      </c>
    </row>
    <row r="58" spans="1:12" x14ac:dyDescent="0.2">
      <c r="A58" s="8" t="s">
        <v>165</v>
      </c>
      <c r="B58">
        <v>3</v>
      </c>
      <c r="C58" s="26">
        <v>-0.11146924100000001</v>
      </c>
      <c r="D58" s="26">
        <v>-0.81191070399999998</v>
      </c>
      <c r="E58" s="26">
        <v>0.32804931000000004</v>
      </c>
      <c r="F58" s="26">
        <v>-0.24511435100000004</v>
      </c>
      <c r="G58" s="26">
        <v>1.4008979899999999E-2</v>
      </c>
      <c r="H58" s="26">
        <v>-0.96507729600000003</v>
      </c>
      <c r="I58" s="26">
        <v>4.4960140099999997E-2</v>
      </c>
      <c r="J58" s="26">
        <v>-0.58591405899999993</v>
      </c>
      <c r="K58" s="26">
        <v>-0.40843529900000003</v>
      </c>
      <c r="L58" s="26">
        <v>-0.44840228800000004</v>
      </c>
    </row>
    <row r="59" spans="1:12" x14ac:dyDescent="0.2">
      <c r="A59" s="8" t="s">
        <v>166</v>
      </c>
      <c r="B59">
        <v>3</v>
      </c>
      <c r="C59" s="26">
        <v>0.31436830900000012</v>
      </c>
      <c r="D59" s="26">
        <v>-0.891089664</v>
      </c>
      <c r="E59" s="26">
        <v>0.53459887600000011</v>
      </c>
      <c r="F59" s="26">
        <v>0.66749686400000008</v>
      </c>
      <c r="G59" s="26">
        <v>-0.32037072900000013</v>
      </c>
      <c r="H59" s="26">
        <v>-0.59296765600000001</v>
      </c>
      <c r="I59" s="26">
        <v>2.1106963099999998</v>
      </c>
      <c r="J59" s="26">
        <v>-0.478747172</v>
      </c>
      <c r="K59" s="26">
        <v>-0.47285921600000003</v>
      </c>
      <c r="L59" s="26">
        <v>-0.41550673700000007</v>
      </c>
    </row>
    <row r="60" spans="1:12" x14ac:dyDescent="0.2">
      <c r="A60" s="8" t="s">
        <v>58</v>
      </c>
      <c r="B60">
        <v>7</v>
      </c>
      <c r="C60" s="26">
        <v>-1.60190067</v>
      </c>
      <c r="D60" s="26">
        <v>0.93300626799999997</v>
      </c>
      <c r="E60" s="26">
        <v>-0.8337919960000002</v>
      </c>
      <c r="F60" s="26">
        <v>-0.59462502900000003</v>
      </c>
      <c r="G60" s="26">
        <v>-0.17175752499999999</v>
      </c>
      <c r="H60" s="26">
        <v>-1.2999759700000002</v>
      </c>
      <c r="I60" s="26">
        <v>-0.36818709400000005</v>
      </c>
      <c r="J60" s="26">
        <v>0.42594072600000005</v>
      </c>
      <c r="K60" s="26">
        <v>2.2793904700000001</v>
      </c>
      <c r="L60" s="26">
        <v>0.14136793700000003</v>
      </c>
    </row>
    <row r="61" spans="1:12" x14ac:dyDescent="0.2">
      <c r="A61" s="8" t="s">
        <v>112</v>
      </c>
      <c r="B61">
        <v>4</v>
      </c>
      <c r="C61" s="26">
        <v>-0.7147391030000001</v>
      </c>
      <c r="D61" s="26">
        <v>-0.55429528900000002</v>
      </c>
      <c r="E61" s="26">
        <v>0.7153297460000001</v>
      </c>
      <c r="F61" s="26">
        <v>-1.9149986999999999</v>
      </c>
      <c r="G61" s="26">
        <v>-1.13774335</v>
      </c>
      <c r="H61" s="26">
        <v>3.7979260999999997</v>
      </c>
      <c r="I61" s="26">
        <v>2.47220014</v>
      </c>
      <c r="J61" s="26">
        <v>-1.0631805400000001</v>
      </c>
      <c r="K61" s="26">
        <v>-0.44888752600000004</v>
      </c>
      <c r="L61" s="26">
        <v>-0.51889275300000004</v>
      </c>
    </row>
    <row r="62" spans="1:12" x14ac:dyDescent="0.2">
      <c r="A62" s="8" t="s">
        <v>60</v>
      </c>
      <c r="B62">
        <v>3</v>
      </c>
      <c r="C62" s="26">
        <v>-0.46633386600000004</v>
      </c>
      <c r="D62" s="26">
        <v>0.241183653</v>
      </c>
      <c r="E62" s="26">
        <v>0.22477452699999997</v>
      </c>
      <c r="F62" s="26">
        <v>0.84225220300000003</v>
      </c>
      <c r="G62" s="26">
        <v>6.9738931400000009E-2</v>
      </c>
      <c r="H62" s="26">
        <v>-0.36970187200000004</v>
      </c>
      <c r="I62" s="26">
        <v>-0.47147390200000006</v>
      </c>
      <c r="J62" s="26">
        <v>0.75990265000000012</v>
      </c>
      <c r="K62" s="26">
        <v>0.19085695699999999</v>
      </c>
      <c r="L62" s="26">
        <v>0.14606730100000004</v>
      </c>
    </row>
    <row r="63" spans="1:12" x14ac:dyDescent="0.2">
      <c r="A63" s="8" t="s">
        <v>159</v>
      </c>
      <c r="B63">
        <v>1</v>
      </c>
      <c r="C63" s="26">
        <v>-1.4244683500000002</v>
      </c>
      <c r="D63" s="26">
        <v>-1.1156429000000001</v>
      </c>
      <c r="E63" s="26">
        <v>-3.15747461</v>
      </c>
      <c r="F63" s="26">
        <v>-2.74994088</v>
      </c>
      <c r="G63" s="26">
        <v>-0.35752402900000008</v>
      </c>
      <c r="H63" s="26">
        <v>2.90486296</v>
      </c>
      <c r="I63" s="26">
        <v>-1.4526985800000001</v>
      </c>
      <c r="J63" s="26">
        <v>-1.35726641</v>
      </c>
      <c r="K63" s="26">
        <v>-0.55226544</v>
      </c>
      <c r="L63" s="26">
        <v>-0.52359211699999997</v>
      </c>
    </row>
    <row r="64" spans="1:12" x14ac:dyDescent="0.2">
      <c r="A64" s="8" t="s">
        <v>179</v>
      </c>
      <c r="B64">
        <v>4</v>
      </c>
      <c r="C64" s="26">
        <v>6.5963071500000012E-2</v>
      </c>
      <c r="D64" s="26">
        <v>-0.68242898200000002</v>
      </c>
      <c r="E64" s="26">
        <v>-0.23996199500000004</v>
      </c>
      <c r="F64" s="26">
        <v>-0.96355296699999982</v>
      </c>
      <c r="G64" s="26">
        <v>-0.41325398100000005</v>
      </c>
      <c r="H64" s="26">
        <v>1.5094518100000001</v>
      </c>
      <c r="I64" s="26">
        <v>-0.10997007200000002</v>
      </c>
      <c r="J64" s="26">
        <v>-0.8239242360000002</v>
      </c>
      <c r="K64" s="26">
        <v>-0.14924139800000005</v>
      </c>
      <c r="L64" s="26">
        <v>-0.28862390000000004</v>
      </c>
    </row>
    <row r="65" spans="1:12" x14ac:dyDescent="0.2">
      <c r="A65" s="8" t="s">
        <v>167</v>
      </c>
      <c r="B65">
        <v>3</v>
      </c>
      <c r="C65" s="26">
        <v>0.34985477100000012</v>
      </c>
      <c r="D65" s="26">
        <v>-0.11036809199999999</v>
      </c>
      <c r="E65" s="26">
        <v>-0.162505908</v>
      </c>
      <c r="F65" s="26">
        <v>-0.18686257199999998</v>
      </c>
      <c r="G65" s="26">
        <v>0.45984859100000008</v>
      </c>
      <c r="H65" s="26">
        <v>-1.6197713699999998E-2</v>
      </c>
      <c r="I65" s="26">
        <v>-0.88462113600000014</v>
      </c>
      <c r="J65" s="26">
        <v>-0.28684367900000007</v>
      </c>
      <c r="K65" s="26">
        <v>-0.62867520300000024</v>
      </c>
      <c r="L65" s="26">
        <v>-0.16409074500000001</v>
      </c>
    </row>
    <row r="66" spans="1:12" x14ac:dyDescent="0.2">
      <c r="A66" s="8" t="s">
        <v>193</v>
      </c>
      <c r="B66">
        <v>5</v>
      </c>
      <c r="C66" s="26">
        <v>1.02409756</v>
      </c>
      <c r="D66" s="26">
        <v>-0.38465649600000007</v>
      </c>
      <c r="E66" s="26">
        <v>1.6189841</v>
      </c>
      <c r="F66" s="26">
        <v>-0.55579051000000013</v>
      </c>
      <c r="G66" s="26">
        <v>0.25550543599999997</v>
      </c>
      <c r="H66" s="26">
        <v>-0.29527994400000002</v>
      </c>
      <c r="I66" s="26">
        <v>-0.41983049800000005</v>
      </c>
      <c r="J66" s="26">
        <v>0.20662244800000001</v>
      </c>
      <c r="K66" s="26">
        <v>-0.48035037000000008</v>
      </c>
      <c r="L66" s="26">
        <v>-0.29567294700000007</v>
      </c>
    </row>
    <row r="67" spans="1:12" x14ac:dyDescent="0.2">
      <c r="A67" s="8" t="s">
        <v>168</v>
      </c>
      <c r="B67">
        <v>3</v>
      </c>
      <c r="C67" s="26">
        <v>0.31436830900000012</v>
      </c>
      <c r="D67" s="26">
        <v>-0.20480106300000001</v>
      </c>
      <c r="E67" s="26">
        <v>0.25059322299999998</v>
      </c>
      <c r="F67" s="26">
        <v>0.6480796040000002</v>
      </c>
      <c r="G67" s="26">
        <v>0.38554198900000008</v>
      </c>
      <c r="H67" s="26">
        <v>0.13264614200000002</v>
      </c>
      <c r="I67" s="26">
        <v>0.66468099100000011</v>
      </c>
      <c r="J67" s="26">
        <v>1.10881809</v>
      </c>
      <c r="K67" s="26">
        <v>-7.4329865999999994E-2</v>
      </c>
      <c r="L67" s="26">
        <v>6.1478742799999993E-2</v>
      </c>
    </row>
    <row r="68" spans="1:12" x14ac:dyDescent="0.2">
      <c r="A68" s="8" t="s">
        <v>194</v>
      </c>
      <c r="B68">
        <v>5</v>
      </c>
      <c r="C68" s="26">
        <v>0.49180062100000005</v>
      </c>
      <c r="D68" s="26">
        <v>-0.67760445800000024</v>
      </c>
      <c r="E68" s="26">
        <v>0.89606061600000009</v>
      </c>
      <c r="F68" s="26">
        <v>-0.34220065100000002</v>
      </c>
      <c r="G68" s="26">
        <v>-0.56186718499999988</v>
      </c>
      <c r="H68" s="26">
        <v>-0.5371512100000001</v>
      </c>
      <c r="I68" s="26">
        <v>-6.6832640699999992E-3</v>
      </c>
      <c r="J68" s="26">
        <v>-0.51363871700000008</v>
      </c>
      <c r="K68" s="26">
        <v>-0.52529728899999995</v>
      </c>
      <c r="L68" s="26">
        <v>-0.25337866800000008</v>
      </c>
    </row>
    <row r="69" spans="1:12" x14ac:dyDescent="0.2">
      <c r="A69" s="8" t="s">
        <v>205</v>
      </c>
      <c r="B69">
        <v>6</v>
      </c>
      <c r="C69" s="26">
        <v>6.5963071500000012E-2</v>
      </c>
      <c r="D69" s="26">
        <v>1.8948603500000001</v>
      </c>
      <c r="E69" s="26">
        <v>0.17313713600000002</v>
      </c>
      <c r="F69" s="26">
        <v>1.05584206</v>
      </c>
      <c r="G69" s="26">
        <v>-0.54329053400000005</v>
      </c>
      <c r="H69" s="26">
        <v>0.95128734999999998</v>
      </c>
      <c r="I69" s="26">
        <v>-0.36818709400000005</v>
      </c>
      <c r="J69" s="26">
        <v>1.10881809</v>
      </c>
      <c r="K69" s="26">
        <v>0.72572529600000024</v>
      </c>
      <c r="L69" s="26">
        <v>-0.40140864400000004</v>
      </c>
    </row>
    <row r="70" spans="1:12" x14ac:dyDescent="0.2">
      <c r="A70" s="8" t="s">
        <v>108</v>
      </c>
      <c r="B70">
        <v>3</v>
      </c>
      <c r="C70" s="26">
        <v>0.34985477100000012</v>
      </c>
      <c r="D70" s="26">
        <v>0.48148753900000008</v>
      </c>
      <c r="E70" s="26">
        <v>4.4043657400000005E-2</v>
      </c>
      <c r="F70" s="26">
        <v>-5.0941752399999998E-2</v>
      </c>
      <c r="G70" s="26">
        <v>0.14404553300000003</v>
      </c>
      <c r="H70" s="26">
        <v>0.11404066</v>
      </c>
      <c r="I70" s="26">
        <v>-0.72969092300000016</v>
      </c>
      <c r="J70" s="26">
        <v>0.94432938399999999</v>
      </c>
      <c r="K70" s="26">
        <v>0.12643304000000002</v>
      </c>
      <c r="L70" s="26">
        <v>1.57467406</v>
      </c>
    </row>
    <row r="71" spans="1:12" x14ac:dyDescent="0.2">
      <c r="A71" s="8" t="s">
        <v>195</v>
      </c>
      <c r="B71">
        <v>5</v>
      </c>
      <c r="C71" s="26">
        <v>0.98861109600000008</v>
      </c>
      <c r="D71" s="26">
        <v>-0.34904015399999999</v>
      </c>
      <c r="E71" s="26">
        <v>0.76696713699999997</v>
      </c>
      <c r="F71" s="26">
        <v>-0.24511435100000004</v>
      </c>
      <c r="G71" s="26">
        <v>-0.20891082600000002</v>
      </c>
      <c r="H71" s="26">
        <v>0.20706807000000002</v>
      </c>
      <c r="I71" s="26">
        <v>-0.16161347700000001</v>
      </c>
      <c r="J71" s="26">
        <v>0.8982227009999999</v>
      </c>
      <c r="K71" s="26">
        <v>-0.58223005299999997</v>
      </c>
      <c r="L71" s="26">
        <v>-0.41080737300000009</v>
      </c>
    </row>
    <row r="72" spans="1:12" x14ac:dyDescent="0.2">
      <c r="A72" s="8" t="s">
        <v>169</v>
      </c>
      <c r="B72">
        <v>3</v>
      </c>
      <c r="C72" s="26">
        <v>-0.35987447800000011</v>
      </c>
      <c r="D72" s="26">
        <v>-0.56344769600000011</v>
      </c>
      <c r="E72" s="26">
        <v>-0.44651156100000006</v>
      </c>
      <c r="F72" s="26">
        <v>-0.10919353200000002</v>
      </c>
      <c r="G72" s="26">
        <v>0.66419174600000019</v>
      </c>
      <c r="H72" s="26">
        <v>-0.29527994400000002</v>
      </c>
      <c r="I72" s="26">
        <v>1.2844018400000001</v>
      </c>
      <c r="J72" s="26">
        <v>-1.04199639</v>
      </c>
      <c r="K72" s="26">
        <v>-0.55825836299999998</v>
      </c>
      <c r="L72" s="26">
        <v>-0.29567294700000007</v>
      </c>
    </row>
    <row r="73" spans="1:12" x14ac:dyDescent="0.2">
      <c r="A73" s="8" t="s">
        <v>196</v>
      </c>
      <c r="B73">
        <v>5</v>
      </c>
      <c r="C73" s="26">
        <v>0.95312463400000014</v>
      </c>
      <c r="D73" s="26">
        <v>-0.29469330500000002</v>
      </c>
      <c r="E73" s="26">
        <v>1.18006627</v>
      </c>
      <c r="F73" s="26">
        <v>-0.51695599000000003</v>
      </c>
      <c r="G73" s="26">
        <v>-0.46898393200000005</v>
      </c>
      <c r="H73" s="26">
        <v>9.5435178200000012E-2</v>
      </c>
      <c r="I73" s="26">
        <v>-0.83297773100000005</v>
      </c>
      <c r="J73" s="26">
        <v>-0.75164889400000023</v>
      </c>
      <c r="K73" s="26">
        <v>-0.5163079049999999</v>
      </c>
      <c r="L73" s="26">
        <v>-0.36381373000000006</v>
      </c>
    </row>
    <row r="74" spans="1:12" x14ac:dyDescent="0.2">
      <c r="A74" s="8" t="s">
        <v>197</v>
      </c>
      <c r="B74">
        <v>5</v>
      </c>
      <c r="C74" s="26">
        <v>1.41444865</v>
      </c>
      <c r="D74" s="26">
        <v>-0.36159810700000006</v>
      </c>
      <c r="E74" s="26">
        <v>1.64480279</v>
      </c>
      <c r="F74" s="26">
        <v>0.66749686400000008</v>
      </c>
      <c r="G74" s="26">
        <v>-4.1720971499999995E-2</v>
      </c>
      <c r="H74" s="26">
        <v>-0.25806898000000006</v>
      </c>
      <c r="I74" s="26">
        <v>-0.83297773100000005</v>
      </c>
      <c r="J74" s="26">
        <v>0.3075587010000001</v>
      </c>
      <c r="K74" s="26">
        <v>-0.35000430400000004</v>
      </c>
      <c r="L74" s="26">
        <v>-0.37791182300000009</v>
      </c>
    </row>
    <row r="75" spans="1:12" x14ac:dyDescent="0.2">
      <c r="A75" s="8" t="s">
        <v>170</v>
      </c>
      <c r="B75">
        <v>3</v>
      </c>
      <c r="C75" s="26">
        <v>-0.35987447800000011</v>
      </c>
      <c r="D75" s="26">
        <v>-0.27858790700000008</v>
      </c>
      <c r="E75" s="26">
        <v>-0.39487417000000008</v>
      </c>
      <c r="F75" s="26">
        <v>-0.18686257199999998</v>
      </c>
      <c r="G75" s="26">
        <v>0.42269529</v>
      </c>
      <c r="H75" s="26">
        <v>0.74662704800000013</v>
      </c>
      <c r="I75" s="26">
        <v>-0.16161347700000001</v>
      </c>
      <c r="J75" s="26">
        <v>0.40600270100000008</v>
      </c>
      <c r="K75" s="26">
        <v>0.41858801500000009</v>
      </c>
      <c r="L75" s="26">
        <v>-6.66204003E-3</v>
      </c>
    </row>
    <row r="76" spans="1:12" x14ac:dyDescent="0.2">
      <c r="A76" s="8" t="s">
        <v>198</v>
      </c>
      <c r="B76">
        <v>5</v>
      </c>
      <c r="C76" s="26">
        <v>1.2725028</v>
      </c>
      <c r="D76" s="26">
        <v>-0.26610090300000006</v>
      </c>
      <c r="E76" s="26">
        <v>0.79278583300000016</v>
      </c>
      <c r="F76" s="26">
        <v>0.6480796040000002</v>
      </c>
      <c r="G76" s="26">
        <v>-0.20891082600000002</v>
      </c>
      <c r="H76" s="26">
        <v>-1.07671019</v>
      </c>
      <c r="I76" s="26">
        <v>-5.8326668300000009E-2</v>
      </c>
      <c r="J76" s="26">
        <v>-6.0048640899999998E-2</v>
      </c>
      <c r="K76" s="26">
        <v>-0.41292999100000011</v>
      </c>
      <c r="L76" s="26">
        <v>-0.28392453600000006</v>
      </c>
    </row>
    <row r="77" spans="1:12" x14ac:dyDescent="0.2">
      <c r="A77" s="8" t="s">
        <v>208</v>
      </c>
      <c r="B77">
        <v>7</v>
      </c>
      <c r="C77" s="26">
        <v>-1.63738713</v>
      </c>
      <c r="D77" s="26">
        <v>1.1371262200000001</v>
      </c>
      <c r="E77" s="26">
        <v>-0.57560503900000015</v>
      </c>
      <c r="F77" s="26">
        <v>0.95875576200000012</v>
      </c>
      <c r="G77" s="26">
        <v>0.58988514499999989</v>
      </c>
      <c r="H77" s="26">
        <v>-1.1697375999999999</v>
      </c>
      <c r="I77" s="26">
        <v>-1.81420241</v>
      </c>
      <c r="J77" s="26">
        <v>-1.89264637E-2</v>
      </c>
      <c r="K77" s="26">
        <v>1.35947686</v>
      </c>
      <c r="L77" s="26">
        <v>4.6809538899999996</v>
      </c>
    </row>
    <row r="78" spans="1:12" x14ac:dyDescent="0.2">
      <c r="A78" s="8" t="s">
        <v>76</v>
      </c>
      <c r="B78">
        <v>4</v>
      </c>
      <c r="C78" s="26">
        <v>-0.14695570300000002</v>
      </c>
      <c r="D78" s="26">
        <v>-0.51378347400000002</v>
      </c>
      <c r="E78" s="26">
        <v>-0.85961069200000018</v>
      </c>
      <c r="F78" s="26">
        <v>0.27915166600000002</v>
      </c>
      <c r="G78" s="26">
        <v>-0.52471388399999996</v>
      </c>
      <c r="H78" s="26">
        <v>0.74662704800000013</v>
      </c>
      <c r="I78" s="26">
        <v>0.61303758600000002</v>
      </c>
      <c r="J78" s="26">
        <v>0.21285308100000003</v>
      </c>
      <c r="K78" s="26">
        <v>-0.43390522000000004</v>
      </c>
      <c r="L78" s="26">
        <v>-7.2453140700000015E-2</v>
      </c>
    </row>
    <row r="79" spans="1:12" x14ac:dyDescent="0.2">
      <c r="A79" s="8" t="s">
        <v>199</v>
      </c>
      <c r="B79">
        <v>5</v>
      </c>
      <c r="C79" s="26">
        <v>0.52728708399999991</v>
      </c>
      <c r="D79" s="26">
        <v>-0.6108415530000002</v>
      </c>
      <c r="E79" s="26">
        <v>0.68951105000000001</v>
      </c>
      <c r="F79" s="26">
        <v>-0.30336613100000009</v>
      </c>
      <c r="G79" s="26">
        <v>-0.4875605830000001</v>
      </c>
      <c r="H79" s="26">
        <v>-0.63017862000000013</v>
      </c>
      <c r="I79" s="26">
        <v>-0.16161347700000001</v>
      </c>
      <c r="J79" s="26">
        <v>-0.15849264100000005</v>
      </c>
      <c r="K79" s="26">
        <v>-0.50731852099999986</v>
      </c>
      <c r="L79" s="26">
        <v>-0.46954942700000002</v>
      </c>
    </row>
    <row r="80" spans="1:12" x14ac:dyDescent="0.2">
      <c r="A80" s="8" t="s">
        <v>171</v>
      </c>
      <c r="B80">
        <v>3</v>
      </c>
      <c r="C80" s="26">
        <v>0.34985477100000012</v>
      </c>
      <c r="D80" s="26">
        <v>0.64928166100000007</v>
      </c>
      <c r="E80" s="26">
        <v>-0.60142373500000001</v>
      </c>
      <c r="F80" s="26">
        <v>0.62866234399999998</v>
      </c>
      <c r="G80" s="26">
        <v>-0.52471388399999996</v>
      </c>
      <c r="H80" s="26">
        <v>-5.3408677700000011E-2</v>
      </c>
      <c r="I80" s="26">
        <v>-0.83297773100000005</v>
      </c>
      <c r="J80" s="26">
        <v>0.76114877700000005</v>
      </c>
      <c r="K80" s="26">
        <v>0.16239057499999998</v>
      </c>
      <c r="L80" s="26">
        <v>-0.27217612500000005</v>
      </c>
    </row>
    <row r="81" spans="1:12" x14ac:dyDescent="0.2">
      <c r="A81" s="8" t="s">
        <v>111</v>
      </c>
      <c r="B81">
        <v>7</v>
      </c>
      <c r="C81" s="26">
        <v>-2.2406569900000002</v>
      </c>
      <c r="D81" s="26">
        <v>1.48286016</v>
      </c>
      <c r="E81" s="26">
        <v>-1.32434721</v>
      </c>
      <c r="F81" s="26">
        <v>1.5024390400000001</v>
      </c>
      <c r="G81" s="26">
        <v>-0.11602757300000001</v>
      </c>
      <c r="H81" s="26">
        <v>0.56057222799999995</v>
      </c>
      <c r="I81" s="26">
        <v>-0.26490028500000007</v>
      </c>
      <c r="J81" s="26">
        <v>-0.34665775500000001</v>
      </c>
      <c r="K81" s="26">
        <v>1.9887337299999999</v>
      </c>
      <c r="L81" s="26">
        <v>2.4487558300000001</v>
      </c>
    </row>
    <row r="82" spans="1:12" x14ac:dyDescent="0.2">
      <c r="A82" s="8" t="s">
        <v>180</v>
      </c>
      <c r="B82">
        <v>4</v>
      </c>
      <c r="C82" s="26">
        <v>0.27888184600000004</v>
      </c>
      <c r="D82" s="26">
        <v>-0.48831282200000009</v>
      </c>
      <c r="E82" s="26">
        <v>0.12149974400000002</v>
      </c>
      <c r="F82" s="26">
        <v>0.978173022</v>
      </c>
      <c r="G82" s="26">
        <v>-4.1720971499999995E-2</v>
      </c>
      <c r="H82" s="26">
        <v>1.7141121099999999</v>
      </c>
      <c r="I82" s="26">
        <v>9.660354430000001E-2</v>
      </c>
      <c r="J82" s="26">
        <v>0.15677738400000005</v>
      </c>
      <c r="K82" s="26">
        <v>-0.101298018</v>
      </c>
      <c r="L82" s="26">
        <v>0.62305278099999994</v>
      </c>
    </row>
    <row r="83" spans="1:12" x14ac:dyDescent="0.2">
      <c r="A83" s="8" t="s">
        <v>105</v>
      </c>
      <c r="B83">
        <v>1</v>
      </c>
      <c r="C83" s="26">
        <v>-2.8439268499999999</v>
      </c>
      <c r="D83" s="26">
        <v>-0.57962404200000017</v>
      </c>
      <c r="E83" s="26">
        <v>-1.63417156</v>
      </c>
      <c r="F83" s="26">
        <v>-1.04122201</v>
      </c>
      <c r="G83" s="26">
        <v>-0.3389473790000001</v>
      </c>
      <c r="H83" s="26">
        <v>-1.5604527199999998</v>
      </c>
      <c r="I83" s="26">
        <v>-1.3494117700000001</v>
      </c>
      <c r="J83" s="26">
        <v>-1.8769012000000003</v>
      </c>
      <c r="K83" s="26">
        <v>-0.74104250100000002</v>
      </c>
      <c r="L83" s="26">
        <v>-0.49774561299999998</v>
      </c>
    </row>
    <row r="84" spans="1:12" x14ac:dyDescent="0.2">
      <c r="A84" s="8" t="s">
        <v>82</v>
      </c>
      <c r="B84">
        <v>3</v>
      </c>
      <c r="C84" s="26">
        <v>3.0476608999999998E-2</v>
      </c>
      <c r="D84" s="26">
        <v>-0.86171682400000005</v>
      </c>
      <c r="E84" s="26">
        <v>0.43132409300000013</v>
      </c>
      <c r="F84" s="26">
        <v>-7.0359012299999982E-2</v>
      </c>
      <c r="G84" s="26">
        <v>-0.43183063100000008</v>
      </c>
      <c r="H84" s="26">
        <v>-0.70460054800000005</v>
      </c>
      <c r="I84" s="26">
        <v>1.33604525</v>
      </c>
      <c r="J84" s="26">
        <v>-0.478747172</v>
      </c>
      <c r="K84" s="26">
        <v>-0.58223005299999997</v>
      </c>
      <c r="L84" s="26">
        <v>-0.44840228800000004</v>
      </c>
    </row>
    <row r="85" spans="1:12" x14ac:dyDescent="0.2">
      <c r="A85" s="8" t="s">
        <v>83</v>
      </c>
      <c r="B85">
        <v>6</v>
      </c>
      <c r="C85" s="26">
        <v>-1.1405766500000001</v>
      </c>
      <c r="D85" s="26">
        <v>3.62388478</v>
      </c>
      <c r="E85" s="26">
        <v>-0.70469851800000016</v>
      </c>
      <c r="F85" s="26">
        <v>2.93931627</v>
      </c>
      <c r="G85" s="26">
        <v>1.9274039799999998</v>
      </c>
      <c r="H85" s="26">
        <v>-1.5232417599999999</v>
      </c>
      <c r="I85" s="26">
        <v>1.0261848200000001</v>
      </c>
      <c r="J85" s="26">
        <v>-2.7268181700000004E-3</v>
      </c>
      <c r="K85" s="26">
        <v>2.8427251900000003</v>
      </c>
      <c r="L85" s="26">
        <v>-0.49304624899999999</v>
      </c>
    </row>
    <row r="86" spans="1:12" x14ac:dyDescent="0.2">
      <c r="A86" s="8" t="s">
        <v>110</v>
      </c>
      <c r="B86">
        <v>7</v>
      </c>
      <c r="C86" s="26">
        <v>-2.701981</v>
      </c>
      <c r="D86" s="26">
        <v>3.6028129600000001</v>
      </c>
      <c r="E86" s="26">
        <v>-1.53089678</v>
      </c>
      <c r="F86" s="26">
        <v>2.3373812100000002</v>
      </c>
      <c r="G86" s="26">
        <v>-0.58044383499999996</v>
      </c>
      <c r="H86" s="26">
        <v>-0.44412380000000001</v>
      </c>
      <c r="I86" s="26">
        <v>-0.83297773100000005</v>
      </c>
      <c r="J86" s="26">
        <v>-0.60211370399999997</v>
      </c>
      <c r="K86" s="26">
        <v>4.5162488200000004</v>
      </c>
      <c r="L86" s="26">
        <v>1.2574669700000001</v>
      </c>
    </row>
    <row r="87" spans="1:12" x14ac:dyDescent="0.2">
      <c r="A87" s="8" t="s">
        <v>200</v>
      </c>
      <c r="B87">
        <v>5</v>
      </c>
      <c r="C87" s="26">
        <v>0.84666524600000015</v>
      </c>
      <c r="D87" s="26">
        <v>-0.25893506500000002</v>
      </c>
      <c r="E87" s="26">
        <v>0.53459887600000011</v>
      </c>
      <c r="F87" s="26">
        <v>0.22089988600000002</v>
      </c>
      <c r="G87" s="26">
        <v>1.4008979899999999E-2</v>
      </c>
      <c r="H87" s="26">
        <v>-0.68599506600000015</v>
      </c>
      <c r="I87" s="26">
        <v>-0.41983049800000005</v>
      </c>
      <c r="J87" s="26">
        <v>0.89697657399999997</v>
      </c>
      <c r="K87" s="26">
        <v>-3.0881177399999998E-2</v>
      </c>
      <c r="L87" s="26">
        <v>-0.31916976800000008</v>
      </c>
    </row>
    <row r="88" spans="1:12" x14ac:dyDescent="0.2">
      <c r="A88" s="8"/>
    </row>
  </sheetData>
  <sortState xmlns:xlrd2="http://schemas.microsoft.com/office/spreadsheetml/2017/richdata2" ref="A3:B87">
    <sortCondition ref="A3:A87"/>
  </sortState>
  <mergeCells count="1">
    <mergeCell ref="A1: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22B49-7BA3-C840-A67C-F8CF4292E749}">
  <dimension ref="A1:I12"/>
  <sheetViews>
    <sheetView topLeftCell="H1" workbookViewId="0">
      <selection activeCell="A2" sqref="A2:I12"/>
    </sheetView>
  </sheetViews>
  <sheetFormatPr baseColWidth="10" defaultColWidth="11" defaultRowHeight="16" x14ac:dyDescent="0.2"/>
  <cols>
    <col min="1" max="1" width="19.5" bestFit="1" customWidth="1"/>
    <col min="2" max="2" width="20.1640625" bestFit="1" customWidth="1"/>
    <col min="3" max="22" width="12.5" bestFit="1" customWidth="1"/>
    <col min="23" max="23" width="12.83203125" bestFit="1" customWidth="1"/>
    <col min="24" max="77" width="25.33203125" bestFit="1" customWidth="1"/>
    <col min="78" max="85" width="22" bestFit="1" customWidth="1"/>
    <col min="86" max="86" width="29.83203125" bestFit="1" customWidth="1"/>
    <col min="87" max="87" width="23" bestFit="1" customWidth="1"/>
    <col min="88" max="88" width="22" bestFit="1" customWidth="1"/>
  </cols>
  <sheetData>
    <row r="1" spans="1:9" x14ac:dyDescent="0.2">
      <c r="B1" s="10" t="s">
        <v>132</v>
      </c>
    </row>
    <row r="2" spans="1:9" x14ac:dyDescent="0.2">
      <c r="A2" s="10" t="s">
        <v>133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 t="s">
        <v>114</v>
      </c>
    </row>
    <row r="3" spans="1:9" x14ac:dyDescent="0.2">
      <c r="A3" s="11" t="s">
        <v>115</v>
      </c>
      <c r="B3" s="9">
        <v>-1.4493088765</v>
      </c>
      <c r="C3" s="9">
        <v>2.0874389940000091E-3</v>
      </c>
      <c r="D3" s="9">
        <v>0.18484272079850006</v>
      </c>
      <c r="E3" s="9">
        <v>0.20030467967857143</v>
      </c>
      <c r="F3" s="9">
        <v>0.91763817152173932</v>
      </c>
      <c r="G3" s="9">
        <v>-0.65390516778571428</v>
      </c>
      <c r="H3" s="9">
        <v>-1.4244683536666667</v>
      </c>
      <c r="I3" s="9">
        <v>1.1694132720997593E-10</v>
      </c>
    </row>
    <row r="4" spans="1:9" x14ac:dyDescent="0.2">
      <c r="A4" s="11" t="s">
        <v>116</v>
      </c>
      <c r="B4" s="9">
        <v>-0.79247070890000004</v>
      </c>
      <c r="C4" s="9">
        <v>8.7891483155599984E-2</v>
      </c>
      <c r="D4" s="9">
        <v>-0.19181032099999995</v>
      </c>
      <c r="E4" s="9">
        <v>-0.37564598693571433</v>
      </c>
      <c r="F4" s="9">
        <v>-0.35494125032304347</v>
      </c>
      <c r="G4" s="9">
        <v>2.3974724185714287</v>
      </c>
      <c r="H4" s="9">
        <v>1.3269736241333332</v>
      </c>
      <c r="I4" s="9">
        <v>8.2917547338050049E-11</v>
      </c>
    </row>
    <row r="5" spans="1:9" x14ac:dyDescent="0.2">
      <c r="A5" s="11" t="s">
        <v>117</v>
      </c>
      <c r="B5" s="9">
        <v>-1.6806452161999998</v>
      </c>
      <c r="C5" s="9">
        <v>0.80827705000000005</v>
      </c>
      <c r="D5" s="9">
        <v>-1.1466538359999997E-2</v>
      </c>
      <c r="E5" s="9">
        <v>-0.25655972800714294</v>
      </c>
      <c r="F5" s="9">
        <v>1.0217864386956521</v>
      </c>
      <c r="G5" s="9">
        <v>-0.30635292662857144</v>
      </c>
      <c r="H5" s="9">
        <v>-0.79506395183333345</v>
      </c>
      <c r="I5" s="9">
        <v>2.5058822468040757E-10</v>
      </c>
    </row>
    <row r="6" spans="1:9" x14ac:dyDescent="0.2">
      <c r="A6" s="11" t="s">
        <v>118</v>
      </c>
      <c r="B6" s="9">
        <v>-1.3849075059</v>
      </c>
      <c r="C6" s="9">
        <v>0.27526821459999995</v>
      </c>
      <c r="D6" s="9">
        <v>-2.9582766534999989E-2</v>
      </c>
      <c r="E6" s="9">
        <v>-0.31862254921428573</v>
      </c>
      <c r="F6" s="9">
        <v>2.4194600860869556E-2</v>
      </c>
      <c r="G6" s="9">
        <v>1.6439076478571428</v>
      </c>
      <c r="H6" s="9">
        <v>0.91021261166666678</v>
      </c>
      <c r="I6" s="9">
        <v>2.2470590616976819E-10</v>
      </c>
    </row>
    <row r="7" spans="1:9" x14ac:dyDescent="0.2">
      <c r="A7" s="11" t="s">
        <v>134</v>
      </c>
      <c r="B7" s="9">
        <v>-0.12531589806000004</v>
      </c>
      <c r="C7" s="9">
        <v>3.0531489960000004</v>
      </c>
      <c r="D7" s="9">
        <v>-1.9428990684999991E-2</v>
      </c>
      <c r="E7" s="9">
        <v>-0.76196424802857154</v>
      </c>
      <c r="F7" s="9">
        <v>-5.8924565160869566E-2</v>
      </c>
      <c r="G7" s="9">
        <v>4.850847342857139E-2</v>
      </c>
      <c r="H7" s="9">
        <v>-0.32346683616666677</v>
      </c>
      <c r="I7" s="9">
        <v>1.3647051462751345E-10</v>
      </c>
    </row>
    <row r="8" spans="1:9" x14ac:dyDescent="0.2">
      <c r="A8" s="11" t="s">
        <v>135</v>
      </c>
      <c r="B8" s="9">
        <v>-0.10550402760000002</v>
      </c>
      <c r="C8" s="9">
        <v>-0.58180436759999998</v>
      </c>
      <c r="D8" s="9">
        <v>-0.27946528426999995</v>
      </c>
      <c r="E8" s="9">
        <v>1.3446603981571428</v>
      </c>
      <c r="F8" s="9">
        <v>-0.41742897806521745</v>
      </c>
      <c r="G8" s="9">
        <v>0.19377843885714283</v>
      </c>
      <c r="H8" s="9">
        <v>-0.17124339730000002</v>
      </c>
      <c r="I8" s="9">
        <v>-3.8235301003761976E-10</v>
      </c>
    </row>
    <row r="9" spans="1:9" x14ac:dyDescent="0.2">
      <c r="A9" s="11" t="s">
        <v>136</v>
      </c>
      <c r="B9" s="9">
        <v>-0.35785841190000001</v>
      </c>
      <c r="C9" s="9">
        <v>-9.9641391600000073E-2</v>
      </c>
      <c r="D9" s="9">
        <v>0.18181516127149999</v>
      </c>
      <c r="E9" s="9">
        <v>0.24046731345</v>
      </c>
      <c r="F9" s="9">
        <v>-0.28286320828608702</v>
      </c>
      <c r="G9" s="9">
        <v>1.1884926614285714</v>
      </c>
      <c r="H9" s="9">
        <v>-0.78994156100000001</v>
      </c>
      <c r="I9" s="9">
        <v>1.1941174323858242E-10</v>
      </c>
    </row>
    <row r="10" spans="1:9" x14ac:dyDescent="0.2">
      <c r="A10" s="11" t="s">
        <v>137</v>
      </c>
      <c r="B10" s="9">
        <v>-1.0026187871000001</v>
      </c>
      <c r="C10" s="9">
        <v>0.38257551980000004</v>
      </c>
      <c r="D10" s="9">
        <v>0.16718254105000002</v>
      </c>
      <c r="E10" s="9">
        <v>-0.43922715821428576</v>
      </c>
      <c r="F10" s="9">
        <v>-7.2217956217392252E-4</v>
      </c>
      <c r="G10" s="9">
        <v>1.6485689197757143</v>
      </c>
      <c r="H10" s="9">
        <v>-0.10075544261666665</v>
      </c>
      <c r="I10" s="9">
        <v>-1.5529417490507273E-10</v>
      </c>
    </row>
    <row r="11" spans="1:9" x14ac:dyDescent="0.2">
      <c r="A11" s="11" t="s">
        <v>138</v>
      </c>
      <c r="B11" s="9">
        <v>-0.60904838159999997</v>
      </c>
      <c r="C11" s="9">
        <v>-0.27838887950000002</v>
      </c>
      <c r="D11" s="9">
        <v>-0.17029153850000003</v>
      </c>
      <c r="E11" s="9">
        <v>-0.17396220357142861</v>
      </c>
      <c r="F11" s="9">
        <v>-0.37768900056521743</v>
      </c>
      <c r="G11" s="9">
        <v>0.84643987818571431</v>
      </c>
      <c r="H11" s="9">
        <v>2.6809162833333335</v>
      </c>
      <c r="I11" s="9">
        <v>9.4117550354573779E-12</v>
      </c>
    </row>
    <row r="12" spans="1:9" x14ac:dyDescent="0.2">
      <c r="A12" s="11" t="s">
        <v>139</v>
      </c>
      <c r="B12" s="9">
        <v>-0.49492599450000008</v>
      </c>
      <c r="C12" s="9">
        <v>-0.34031690786000002</v>
      </c>
      <c r="D12" s="9">
        <v>4.5148451758499998E-2</v>
      </c>
      <c r="E12" s="9">
        <v>0.15865488416428569</v>
      </c>
      <c r="F12" s="9">
        <v>-0.31906760826086961</v>
      </c>
      <c r="G12" s="9">
        <v>-0.40711501528571431</v>
      </c>
      <c r="H12" s="9">
        <v>2.2858445299966665</v>
      </c>
      <c r="I12" s="9">
        <v>1.4294117001156793E-10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Данные</vt:lpstr>
      <vt:lpstr>Данные для питона</vt:lpstr>
      <vt:lpstr>Лист2</vt:lpstr>
      <vt:lpstr>Разбиение по классам метод Полн</vt:lpstr>
      <vt:lpstr>Разбиение одиночная связь</vt:lpstr>
      <vt:lpstr>Разбиение по классам метод Уорд</vt:lpstr>
      <vt:lpstr>Разбиение взвешенное попарно ср</vt:lpstr>
      <vt:lpstr>Разбиение по методу K-средних</vt:lpstr>
      <vt:lpstr>Сводная таблица</vt:lpstr>
      <vt:lpstr>Summary 1</vt:lpstr>
      <vt:lpstr>Лист1</vt:lpstr>
      <vt:lpstr>Функционалы качества</vt:lpstr>
      <vt:lpstr>Summary</vt:lpstr>
      <vt:lpstr>Summary 3lab</vt:lpstr>
      <vt:lpstr>PCA</vt:lpstr>
      <vt:lpstr>Визуализация ГК</vt:lpstr>
      <vt:lpstr>Визуализация ФА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2021-10-03T19:22:46Z</dcterms:created>
  <dcterms:modified xsi:type="dcterms:W3CDTF">2021-12-05T18:46:10Z</dcterms:modified>
</cp:coreProperties>
</file>