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efa69250b06236a/Documents/MAE640/Homeworks/03BHW/"/>
    </mc:Choice>
  </mc:AlternateContent>
  <xr:revisionPtr revIDLastSave="18" documentId="8_{CFC65A18-4FC3-4FEA-910A-6F4F16A46F16}" xr6:coauthVersionLast="47" xr6:coauthVersionMax="47" xr10:uidLastSave="{50ED5F2C-A54B-465D-961B-82AD2D3E5F2E}"/>
  <bookViews>
    <workbookView xWindow="14400" yWindow="0" windowWidth="14400" windowHeight="15750" xr2:uid="{00000000-000D-0000-FFFF-FFFF00000000}"/>
  </bookViews>
  <sheets>
    <sheet name="Sheet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/>
  <c r="H12" i="2"/>
  <c r="H11" i="2"/>
  <c r="H9" i="2"/>
  <c r="D4" i="2"/>
  <c r="D7" i="2" a="1"/>
  <c r="D8" i="2" l="1"/>
  <c r="D10" i="2"/>
  <c r="D12" i="2"/>
  <c r="D14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7" i="2"/>
  <c r="D9" i="2"/>
  <c r="D11" i="2"/>
  <c r="D13" i="2"/>
  <c r="D15" i="2"/>
  <c r="D17" i="2"/>
  <c r="D19" i="2"/>
  <c r="D21" i="2"/>
  <c r="D23" i="2"/>
  <c r="D25" i="2"/>
  <c r="D27" i="2"/>
  <c r="D29" i="2"/>
  <c r="D31" i="2"/>
  <c r="D33" i="2"/>
  <c r="D35" i="2"/>
  <c r="D37" i="2"/>
  <c r="D39" i="2"/>
  <c r="D41" i="2"/>
  <c r="D43" i="2"/>
  <c r="D45" i="2"/>
  <c r="C7" i="2" a="1"/>
  <c r="C7" i="2" l="1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  <c r="C36" i="2"/>
  <c r="C38" i="2"/>
  <c r="C40" i="2"/>
  <c r="C42" i="2"/>
  <c r="C44" i="2"/>
  <c r="C46" i="2"/>
  <c r="C4" i="2"/>
</calcChain>
</file>

<file path=xl/sharedStrings.xml><?xml version="1.0" encoding="utf-8"?>
<sst xmlns="http://schemas.openxmlformats.org/spreadsheetml/2006/main" count="91" uniqueCount="61">
  <si>
    <t>O2(G)</t>
  </si>
  <si>
    <t>H2(G)</t>
  </si>
  <si>
    <t>OF=</t>
  </si>
  <si>
    <t>Pc (bar)</t>
  </si>
  <si>
    <t>Area Ratio</t>
  </si>
  <si>
    <t>OF</t>
  </si>
  <si>
    <t>FPCT</t>
  </si>
  <si>
    <t>ERATIO</t>
  </si>
  <si>
    <t>Phi</t>
  </si>
  <si>
    <t>DIMENSIONLESS</t>
  </si>
  <si>
    <t>AR</t>
  </si>
  <si>
    <t>P</t>
  </si>
  <si>
    <t>T</t>
  </si>
  <si>
    <t>RHO</t>
  </si>
  <si>
    <t>H</t>
  </si>
  <si>
    <t>U</t>
  </si>
  <si>
    <t>GFE</t>
  </si>
  <si>
    <t>S</t>
  </si>
  <si>
    <t>Z</t>
  </si>
  <si>
    <t>MW</t>
  </si>
  <si>
    <t>CP</t>
  </si>
  <si>
    <t>CPG</t>
  </si>
  <si>
    <t>GammaG</t>
  </si>
  <si>
    <t>Gamma</t>
  </si>
  <si>
    <t>C</t>
  </si>
  <si>
    <t>MW_MIX</t>
  </si>
  <si>
    <t>Viscosity</t>
  </si>
  <si>
    <t>Specific_Heat_Eq</t>
  </si>
  <si>
    <t>Conductivity_Eq</t>
  </si>
  <si>
    <t>Prandtl_Eq</t>
  </si>
  <si>
    <t>Specific_Heat_Fr</t>
  </si>
  <si>
    <t>Conductivity_Fr</t>
  </si>
  <si>
    <t>Prandtl_FR</t>
  </si>
  <si>
    <t>PINJ_P</t>
  </si>
  <si>
    <t>PC_P</t>
  </si>
  <si>
    <t>MACH</t>
  </si>
  <si>
    <t>CSTAR</t>
  </si>
  <si>
    <t>CF</t>
  </si>
  <si>
    <t>ISPV</t>
  </si>
  <si>
    <t>ISP</t>
  </si>
  <si>
    <t>ISPVRHO</t>
  </si>
  <si>
    <t>H2</t>
  </si>
  <si>
    <t>H2O</t>
  </si>
  <si>
    <t>O2</t>
  </si>
  <si>
    <t>OH</t>
  </si>
  <si>
    <t>BAR</t>
  </si>
  <si>
    <t>DEG K</t>
  </si>
  <si>
    <t>KG/M^3</t>
  </si>
  <si>
    <t>KJ/KG</t>
  </si>
  <si>
    <t>KJ/(KG K)</t>
  </si>
  <si>
    <t>MOL WT</t>
  </si>
  <si>
    <t>M/S</t>
  </si>
  <si>
    <t>milliPOISE</t>
  </si>
  <si>
    <t>milliW/(CM K)</t>
  </si>
  <si>
    <t>milliWATTS/(CM K)</t>
  </si>
  <si>
    <t>N/A</t>
  </si>
  <si>
    <t>KG/(M^2 S)</t>
  </si>
  <si>
    <t>MOLE</t>
  </si>
  <si>
    <t/>
  </si>
  <si>
    <t>CEQUEL calculations</t>
  </si>
  <si>
    <t>Pasted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</si>
</sst>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DD3"/>
        <bgColor indexed="64"/>
      </patternFill>
    </fill>
    <fill>
      <patternFill patternType="solid">
        <fgColor rgb="FFDBE2E5"/>
        <bgColor indexed="64"/>
      </patternFill>
    </fill>
    <fill>
      <patternFill patternType="solid">
        <fgColor rgb="FFFEF3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0" fillId="2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11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1" fillId="4" borderId="2" xfId="0" applyFont="1" applyFill="1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3F0"/>
      <color rgb="FFFEEDE8"/>
      <color rgb="FFFDDDD3"/>
      <color rgb="FFDB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qsys/Cequel/Run_Time/Cequ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ummy"/>
      <sheetName val="Cequel"/>
    </sheetNames>
    <definedNames>
      <definedName name="CEQUE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H14" sqref="H14"/>
    </sheetView>
  </sheetViews>
  <sheetFormatPr defaultRowHeight="15" x14ac:dyDescent="0.25"/>
  <cols>
    <col min="1" max="1" width="16.28515625" bestFit="1" customWidth="1"/>
    <col min="2" max="2" width="18.140625" bestFit="1" customWidth="1"/>
    <col min="3" max="4" width="12.7109375" bestFit="1" customWidth="1"/>
  </cols>
  <sheetData>
    <row r="1" spans="1:8" x14ac:dyDescent="0.25">
      <c r="B1" s="18" t="s">
        <v>0</v>
      </c>
      <c r="C1" s="19"/>
      <c r="D1" s="20"/>
    </row>
    <row r="2" spans="1:8" x14ac:dyDescent="0.25">
      <c r="B2" s="21" t="s">
        <v>1</v>
      </c>
      <c r="C2" s="22"/>
      <c r="D2" s="23"/>
    </row>
    <row r="3" spans="1:8" x14ac:dyDescent="0.25">
      <c r="B3" s="5" t="s">
        <v>2</v>
      </c>
      <c r="C3" s="4">
        <v>7.9365079999999999</v>
      </c>
      <c r="D3" s="6">
        <v>7.9365079999999999</v>
      </c>
    </row>
    <row r="4" spans="1:8" x14ac:dyDescent="0.25">
      <c r="B4" s="5" t="s">
        <v>3</v>
      </c>
      <c r="C4" s="4">
        <f>50*1.01325</f>
        <v>50.662500000000001</v>
      </c>
      <c r="D4" s="6">
        <f>50*1.01325</f>
        <v>50.662500000000001</v>
      </c>
    </row>
    <row r="5" spans="1:8" x14ac:dyDescent="0.25">
      <c r="B5" s="5" t="s">
        <v>4</v>
      </c>
      <c r="C5" s="4">
        <v>0</v>
      </c>
      <c r="D5" s="6">
        <v>1</v>
      </c>
    </row>
    <row r="6" spans="1:8" x14ac:dyDescent="0.25">
      <c r="A6" s="16"/>
      <c r="B6" s="17"/>
      <c r="C6" s="24" t="s">
        <v>59</v>
      </c>
      <c r="D6" s="25"/>
      <c r="E6" s="26" t="s">
        <v>60</v>
      </c>
      <c r="F6" s="26"/>
      <c r="H6">
        <v>32</v>
      </c>
    </row>
    <row r="7" spans="1:8" x14ac:dyDescent="0.25">
      <c r="A7" s="1" t="s">
        <v>5</v>
      </c>
      <c r="B7" t="s">
        <v>9</v>
      </c>
      <c r="C7" s="9" t="e">
        <f t="array" aca="1" ref="C7:C46" ca="1">[1]!CEQUEL("ROCKET","AR",Sheet2!$C$4,1,Sheet2!$C$5,"Mass",2,"O2 (G)",100,"H2 (G)",100,"OF",Sheet2!$C$3,36,4,"Mole",Sheet2!$A$7:$A$46,TRUE,FALSE)</f>
        <v>#NAME?</v>
      </c>
      <c r="D7" s="7" t="e">
        <f t="array" aca="1" ref="D7:D46" ca="1">[1]!CEQUEL("ROCKET|AR",Sheet2!$D$4,"#1",Sheet2!$D$5,"Mass|#2|O2 (G)|#100|H2 (G)|#100|OF",Sheet2!$D$3,"#36|#4|Mole|OF|FPCT|ERATIO|Phi|AR|P|T|RHO|H|U|GFE|S|Z|MW|CP|CPG|GammaG|Gamma|C|MW_MIX|Viscosity|Specific_Heat_Eq|Conductivity_Eq|Prandtl_Eq|Specific_Heat_Fr|Conductivity_Fr|Prandtl_FR|PINJ_P|PC_P|MACH|AR|CSTAR|CF|ISPV|ISP|ISPVRHO|H2|H2O|O2","OH",TRUE,FALSE)</f>
        <v>#NAME?</v>
      </c>
      <c r="E7" s="11">
        <v>7.9365081787109375</v>
      </c>
      <c r="F7" s="12">
        <v>7.9365081787109375</v>
      </c>
      <c r="H7">
        <v>1.0009999999999999</v>
      </c>
    </row>
    <row r="8" spans="1:8" x14ac:dyDescent="0.25">
      <c r="A8" s="1" t="s">
        <v>6</v>
      </c>
      <c r="B8" t="s">
        <v>9</v>
      </c>
      <c r="C8" s="9" t="e">
        <f ca="1"/>
        <v>#NAME?</v>
      </c>
      <c r="D8" s="7" t="e">
        <f ca="1"/>
        <v>#NAME?</v>
      </c>
      <c r="E8" s="13">
        <v>11.19005298614502</v>
      </c>
      <c r="F8" s="14">
        <v>11.19005298614502</v>
      </c>
    </row>
    <row r="9" spans="1:8" x14ac:dyDescent="0.25">
      <c r="A9" s="1" t="s">
        <v>7</v>
      </c>
      <c r="B9" t="s">
        <v>9</v>
      </c>
      <c r="C9" s="9" t="e">
        <f ca="1"/>
        <v>#NAME?</v>
      </c>
      <c r="D9" s="7" t="e">
        <f ca="1"/>
        <v>#NAME?</v>
      </c>
      <c r="E9" s="13">
        <v>1.0000219345092773</v>
      </c>
      <c r="F9" s="14">
        <v>1.0000219345092773</v>
      </c>
      <c r="H9">
        <f>H6/(4*H7)</f>
        <v>7.9920079920079932</v>
      </c>
    </row>
    <row r="10" spans="1:8" x14ac:dyDescent="0.25">
      <c r="A10" s="1" t="s">
        <v>8</v>
      </c>
      <c r="B10" t="s">
        <v>9</v>
      </c>
      <c r="C10" s="9" t="e">
        <f ca="1"/>
        <v>#NAME?</v>
      </c>
      <c r="D10" s="7" t="e">
        <f ca="1"/>
        <v>#NAME?</v>
      </c>
      <c r="E10" s="13">
        <v>1.0000219345092773</v>
      </c>
      <c r="F10" s="14">
        <v>1.0000219345092773</v>
      </c>
    </row>
    <row r="11" spans="1:8" x14ac:dyDescent="0.25">
      <c r="A11" s="1" t="s">
        <v>10</v>
      </c>
      <c r="B11" t="s">
        <v>9</v>
      </c>
      <c r="C11" s="9" t="e">
        <f ca="1"/>
        <v>#NAME?</v>
      </c>
      <c r="D11" s="7" t="e">
        <f ca="1"/>
        <v>#NAME?</v>
      </c>
      <c r="E11" s="13">
        <v>0</v>
      </c>
      <c r="F11" s="14">
        <v>1</v>
      </c>
      <c r="H11">
        <f>16/2.002</f>
        <v>7.9920079920079932</v>
      </c>
    </row>
    <row r="12" spans="1:8" x14ac:dyDescent="0.25">
      <c r="A12" s="2" t="s">
        <v>11</v>
      </c>
      <c r="B12" s="3" t="s">
        <v>45</v>
      </c>
      <c r="C12" s="10" t="e">
        <f ca="1"/>
        <v>#NAME?</v>
      </c>
      <c r="D12" s="8" t="e">
        <f ca="1"/>
        <v>#NAME?</v>
      </c>
      <c r="E12" s="10">
        <v>50.662498474121094</v>
      </c>
      <c r="F12" s="8">
        <v>29.352645874023438</v>
      </c>
      <c r="H12">
        <f>32/C3</f>
        <v>4.0319999677440004</v>
      </c>
    </row>
    <row r="13" spans="1:8" x14ac:dyDescent="0.25">
      <c r="A13" s="2" t="s">
        <v>12</v>
      </c>
      <c r="B13" s="3" t="s">
        <v>46</v>
      </c>
      <c r="C13" s="10" t="e">
        <f ca="1"/>
        <v>#NAME?</v>
      </c>
      <c r="D13" s="8" t="e">
        <f ca="1"/>
        <v>#NAME?</v>
      </c>
      <c r="E13" s="10">
        <v>3627.949951171875</v>
      </c>
      <c r="F13" s="8">
        <v>3458.98876953125</v>
      </c>
      <c r="H13">
        <f>H12/4</f>
        <v>1.0079999919360001</v>
      </c>
    </row>
    <row r="14" spans="1:8" x14ac:dyDescent="0.25">
      <c r="A14" s="1" t="s">
        <v>13</v>
      </c>
      <c r="B14" t="s">
        <v>47</v>
      </c>
      <c r="C14" s="9" t="e">
        <f ca="1"/>
        <v>#NAME?</v>
      </c>
      <c r="D14" s="7" t="e">
        <f ca="1"/>
        <v>#NAME?</v>
      </c>
      <c r="E14" s="13">
        <v>2.6358120441436768</v>
      </c>
      <c r="F14" s="14">
        <v>1.6244213581085205</v>
      </c>
    </row>
    <row r="15" spans="1:8" x14ac:dyDescent="0.25">
      <c r="A15" s="1" t="s">
        <v>14</v>
      </c>
      <c r="B15" t="s">
        <v>48</v>
      </c>
      <c r="C15" s="9" t="e">
        <f ca="1"/>
        <v>#NAME?</v>
      </c>
      <c r="D15" s="7" t="e">
        <f ca="1"/>
        <v>#NAME?</v>
      </c>
      <c r="E15" s="13">
        <v>2.4969299556687474E-4</v>
      </c>
      <c r="F15" s="14">
        <v>-1017.2107543945313</v>
      </c>
    </row>
    <row r="16" spans="1:8" x14ac:dyDescent="0.25">
      <c r="A16" s="1" t="s">
        <v>15</v>
      </c>
      <c r="B16" t="s">
        <v>48</v>
      </c>
      <c r="C16" s="9" t="e">
        <f ca="1"/>
        <v>#NAME?</v>
      </c>
      <c r="D16" s="7" t="e">
        <f ca="1"/>
        <v>#NAME?</v>
      </c>
      <c r="E16" s="13">
        <v>-1922.0828857421875</v>
      </c>
      <c r="F16" s="14">
        <v>-2824.1708984375</v>
      </c>
    </row>
    <row r="17" spans="1:6" x14ac:dyDescent="0.25">
      <c r="A17" s="1" t="s">
        <v>16</v>
      </c>
      <c r="B17" t="s">
        <v>48</v>
      </c>
      <c r="C17" s="9" t="e">
        <f ca="1"/>
        <v>#NAME?</v>
      </c>
      <c r="D17" s="7" t="e">
        <f ca="1"/>
        <v>#NAME?</v>
      </c>
      <c r="E17" s="13">
        <v>-58426.81640625</v>
      </c>
      <c r="F17" s="14">
        <v>-56722.96875</v>
      </c>
    </row>
    <row r="18" spans="1:6" x14ac:dyDescent="0.25">
      <c r="A18" s="1" t="s">
        <v>17</v>
      </c>
      <c r="B18" t="s">
        <v>49</v>
      </c>
      <c r="C18" s="9" t="e">
        <f ca="1"/>
        <v>#NAME?</v>
      </c>
      <c r="D18" s="7" t="e">
        <f ca="1"/>
        <v>#NAME?</v>
      </c>
      <c r="E18" s="13">
        <v>16.104637145996094</v>
      </c>
      <c r="F18" s="14">
        <v>16.104637145996094</v>
      </c>
    </row>
    <row r="19" spans="1:6" x14ac:dyDescent="0.25">
      <c r="A19" s="1" t="s">
        <v>18</v>
      </c>
      <c r="B19" t="s">
        <v>9</v>
      </c>
      <c r="C19" s="9" t="e">
        <f ca="1"/>
        <v>#NAME?</v>
      </c>
      <c r="D19" s="7" t="e">
        <f ca="1"/>
        <v>#NAME?</v>
      </c>
      <c r="E19" s="13">
        <v>1</v>
      </c>
      <c r="F19" s="14">
        <v>1</v>
      </c>
    </row>
    <row r="20" spans="1:6" x14ac:dyDescent="0.25">
      <c r="A20" s="2" t="s">
        <v>19</v>
      </c>
      <c r="B20" s="3" t="s">
        <v>50</v>
      </c>
      <c r="C20" s="10" t="e">
        <f ca="1"/>
        <v>#NAME?</v>
      </c>
      <c r="D20" s="8" t="e">
        <f ca="1"/>
        <v>#NAME?</v>
      </c>
      <c r="E20" s="10">
        <v>15.69371509552002</v>
      </c>
      <c r="F20" s="8">
        <v>15.916121482849121</v>
      </c>
    </row>
    <row r="21" spans="1:6" x14ac:dyDescent="0.25">
      <c r="A21" s="1" t="s">
        <v>20</v>
      </c>
      <c r="B21" t="s">
        <v>49</v>
      </c>
      <c r="C21" s="9" t="e">
        <f ca="1"/>
        <v>#NAME?</v>
      </c>
      <c r="D21" s="7" t="e">
        <f ca="1"/>
        <v>#NAME?</v>
      </c>
      <c r="E21" s="13">
        <v>11.250688552856445</v>
      </c>
      <c r="F21" s="14">
        <v>11.074329376220703</v>
      </c>
    </row>
    <row r="22" spans="1:6" x14ac:dyDescent="0.25">
      <c r="A22" s="1" t="s">
        <v>21</v>
      </c>
      <c r="B22" t="s">
        <v>49</v>
      </c>
      <c r="C22" s="9" t="e">
        <f ca="1"/>
        <v>#NAME?</v>
      </c>
      <c r="D22" s="7" t="e">
        <f ca="1"/>
        <v>#NAME?</v>
      </c>
      <c r="E22" s="13">
        <v>3.2478818893432617</v>
      </c>
      <c r="F22" s="14">
        <v>3.2258069515228271</v>
      </c>
    </row>
    <row r="23" spans="1:6" x14ac:dyDescent="0.25">
      <c r="A23" s="2" t="s">
        <v>22</v>
      </c>
      <c r="B23" s="3" t="s">
        <v>9</v>
      </c>
      <c r="C23" s="10" t="e">
        <f ca="1"/>
        <v>#NAME?</v>
      </c>
      <c r="D23" s="8" t="e">
        <f ca="1"/>
        <v>#NAME?</v>
      </c>
      <c r="E23" s="10">
        <v>1.1949162483215332</v>
      </c>
      <c r="F23" s="8">
        <v>1.1932356357574463</v>
      </c>
    </row>
    <row r="24" spans="1:6" x14ac:dyDescent="0.25">
      <c r="A24" s="2" t="s">
        <v>23</v>
      </c>
      <c r="B24" s="3" t="s">
        <v>9</v>
      </c>
      <c r="C24" s="10" t="e">
        <f ca="1"/>
        <v>#NAME?</v>
      </c>
      <c r="D24" s="8" t="e">
        <f ca="1"/>
        <v>#NAME?</v>
      </c>
      <c r="E24" s="10">
        <v>1.1293919086456299</v>
      </c>
      <c r="F24" s="8">
        <v>1.1258869171142578</v>
      </c>
    </row>
    <row r="25" spans="1:6" x14ac:dyDescent="0.25">
      <c r="A25" s="1" t="s">
        <v>24</v>
      </c>
      <c r="B25" t="s">
        <v>51</v>
      </c>
      <c r="C25" s="9" t="e">
        <f ca="1"/>
        <v>#NAME?</v>
      </c>
      <c r="D25" s="7" t="e">
        <f ca="1"/>
        <v>#NAME?</v>
      </c>
      <c r="E25" s="13">
        <v>1473.3585205078125</v>
      </c>
      <c r="F25" s="14">
        <v>1426.33544921875</v>
      </c>
    </row>
    <row r="26" spans="1:6" x14ac:dyDescent="0.25">
      <c r="A26" s="2" t="s">
        <v>25</v>
      </c>
      <c r="B26" s="3" t="s">
        <v>50</v>
      </c>
      <c r="C26" s="10" t="e">
        <f ca="1"/>
        <v>#NAME?</v>
      </c>
      <c r="D26" s="8" t="e">
        <f ca="1"/>
        <v>#NAME?</v>
      </c>
      <c r="E26" s="10">
        <v>15.69371509552002</v>
      </c>
      <c r="F26" s="8">
        <v>15.916121482849121</v>
      </c>
    </row>
    <row r="27" spans="1:6" x14ac:dyDescent="0.25">
      <c r="A27" s="1" t="s">
        <v>26</v>
      </c>
      <c r="B27" t="s">
        <v>52</v>
      </c>
      <c r="C27" s="9" t="e">
        <f ca="1"/>
        <v>#NAME?</v>
      </c>
      <c r="D27" s="7" t="e">
        <f ca="1"/>
        <v>#NAME?</v>
      </c>
      <c r="E27" s="13">
        <v>1.1290030479431152</v>
      </c>
      <c r="F27" s="14">
        <v>1.0899423360824585</v>
      </c>
    </row>
    <row r="28" spans="1:6" x14ac:dyDescent="0.25">
      <c r="A28" s="1" t="s">
        <v>27</v>
      </c>
      <c r="B28" t="s">
        <v>49</v>
      </c>
      <c r="C28" s="9" t="e">
        <f ca="1"/>
        <v>#NAME?</v>
      </c>
      <c r="D28" s="7" t="e">
        <f ca="1"/>
        <v>#NAME?</v>
      </c>
      <c r="E28" s="13">
        <v>11.251097679138184</v>
      </c>
      <c r="F28" s="14">
        <v>11.074533462524414</v>
      </c>
    </row>
    <row r="29" spans="1:6" x14ac:dyDescent="0.25">
      <c r="A29" s="1" t="s">
        <v>28</v>
      </c>
      <c r="B29" t="s">
        <v>53</v>
      </c>
      <c r="C29" s="9" t="e">
        <f ca="1"/>
        <v>#NAME?</v>
      </c>
      <c r="D29" s="7" t="e">
        <f ca="1"/>
        <v>#NAME?</v>
      </c>
      <c r="E29" s="13">
        <v>24.710643768310547</v>
      </c>
      <c r="F29" s="14">
        <v>23.448127746582031</v>
      </c>
    </row>
    <row r="30" spans="1:6" x14ac:dyDescent="0.25">
      <c r="A30" s="1" t="s">
        <v>29</v>
      </c>
      <c r="B30" t="s">
        <v>9</v>
      </c>
      <c r="C30" s="9" t="e">
        <f ca="1"/>
        <v>#NAME?</v>
      </c>
      <c r="D30" s="7" t="e">
        <f ca="1"/>
        <v>#NAME?</v>
      </c>
      <c r="E30" s="13">
        <v>0.51405066251754761</v>
      </c>
      <c r="F30" s="14">
        <v>0.51477897167205811</v>
      </c>
    </row>
    <row r="31" spans="1:6" x14ac:dyDescent="0.25">
      <c r="A31" s="1" t="s">
        <v>30</v>
      </c>
      <c r="B31" t="s">
        <v>49</v>
      </c>
      <c r="C31" s="9" t="e">
        <f ca="1"/>
        <v>#NAME?</v>
      </c>
      <c r="D31" s="7" t="e">
        <f ca="1"/>
        <v>#NAME?</v>
      </c>
      <c r="E31" s="13">
        <v>3.2479493618011475</v>
      </c>
      <c r="F31" s="14">
        <v>3.2258496284484863</v>
      </c>
    </row>
    <row r="32" spans="1:6" x14ac:dyDescent="0.25">
      <c r="A32" s="1" t="s">
        <v>31</v>
      </c>
      <c r="B32" t="s">
        <v>54</v>
      </c>
      <c r="C32" s="9" t="e">
        <f ca="1"/>
        <v>#NAME?</v>
      </c>
      <c r="D32" s="7" t="e">
        <f ca="1"/>
        <v>#NAME?</v>
      </c>
      <c r="E32" s="13">
        <v>5.0651931762695313</v>
      </c>
      <c r="F32" s="14">
        <v>4.8120059967041016</v>
      </c>
    </row>
    <row r="33" spans="1:6" x14ac:dyDescent="0.25">
      <c r="A33" s="1" t="s">
        <v>32</v>
      </c>
      <c r="B33" t="s">
        <v>9</v>
      </c>
      <c r="C33" s="9" t="e">
        <f ca="1"/>
        <v>#NAME?</v>
      </c>
      <c r="D33" s="7" t="e">
        <f ca="1"/>
        <v>#NAME?</v>
      </c>
      <c r="E33" s="13">
        <v>0.7239496111869812</v>
      </c>
      <c r="F33" s="14">
        <v>0.7306702733039856</v>
      </c>
    </row>
    <row r="34" spans="1:6" x14ac:dyDescent="0.25">
      <c r="A34" s="1" t="s">
        <v>33</v>
      </c>
      <c r="B34" t="s">
        <v>55</v>
      </c>
      <c r="C34" s="9" t="e">
        <f ca="1"/>
        <v>#NAME?</v>
      </c>
      <c r="D34" s="7" t="e">
        <f ca="1"/>
        <v>#NAME?</v>
      </c>
      <c r="E34" s="13">
        <v>-999.9990234375</v>
      </c>
      <c r="F34" s="14">
        <v>-999.9990234375</v>
      </c>
    </row>
    <row r="35" spans="1:6" x14ac:dyDescent="0.25">
      <c r="A35" s="1" t="s">
        <v>34</v>
      </c>
      <c r="B35" t="s">
        <v>9</v>
      </c>
      <c r="C35" s="9" t="e">
        <f ca="1"/>
        <v>#NAME?</v>
      </c>
      <c r="D35" s="7" t="e">
        <f ca="1"/>
        <v>#NAME?</v>
      </c>
      <c r="E35" s="13">
        <v>1</v>
      </c>
      <c r="F35" s="14">
        <v>1.725994348526001</v>
      </c>
    </row>
    <row r="36" spans="1:6" x14ac:dyDescent="0.25">
      <c r="A36" s="1" t="s">
        <v>35</v>
      </c>
      <c r="B36" t="s">
        <v>9</v>
      </c>
      <c r="C36" s="9" t="e">
        <f ca="1"/>
        <v>#NAME?</v>
      </c>
      <c r="D36" s="7" t="e">
        <f ca="1"/>
        <v>#NAME?</v>
      </c>
      <c r="E36" s="13">
        <v>0</v>
      </c>
      <c r="F36" s="14">
        <v>0.99999737739562988</v>
      </c>
    </row>
    <row r="37" spans="1:6" x14ac:dyDescent="0.25">
      <c r="A37" s="1" t="s">
        <v>10</v>
      </c>
      <c r="B37" t="s">
        <v>9</v>
      </c>
      <c r="C37" s="9" t="e">
        <f ca="1"/>
        <v>#NAME?</v>
      </c>
      <c r="D37" s="7" t="e">
        <f ca="1"/>
        <v>#NAME?</v>
      </c>
      <c r="E37" s="13">
        <v>0</v>
      </c>
      <c r="F37" s="14">
        <v>1</v>
      </c>
    </row>
    <row r="38" spans="1:6" x14ac:dyDescent="0.25">
      <c r="A38" s="2" t="s">
        <v>36</v>
      </c>
      <c r="B38" s="3" t="s">
        <v>51</v>
      </c>
      <c r="C38" s="10" t="e">
        <f ca="1"/>
        <v>#NAME?</v>
      </c>
      <c r="D38" s="8" t="e">
        <f ca="1"/>
        <v>#NAME?</v>
      </c>
      <c r="E38" s="10">
        <v>0</v>
      </c>
      <c r="F38" s="8">
        <v>2187</v>
      </c>
    </row>
    <row r="39" spans="1:6" x14ac:dyDescent="0.25">
      <c r="A39" s="1" t="s">
        <v>37</v>
      </c>
      <c r="B39" t="s">
        <v>9</v>
      </c>
      <c r="C39" s="15" t="e">
        <f ca="1"/>
        <v>#NAME?</v>
      </c>
      <c r="D39" s="7" t="e">
        <f ca="1"/>
        <v>#NAME?</v>
      </c>
      <c r="E39" s="13" t="s">
        <v>58</v>
      </c>
      <c r="F39" s="14">
        <v>0.65230864286422729</v>
      </c>
    </row>
    <row r="40" spans="1:6" x14ac:dyDescent="0.25">
      <c r="A40" s="1" t="s">
        <v>38</v>
      </c>
      <c r="B40" t="s">
        <v>51</v>
      </c>
      <c r="C40" s="15" t="e">
        <f ca="1"/>
        <v>#NAME?</v>
      </c>
      <c r="D40" s="7" t="e">
        <f ca="1"/>
        <v>#NAME?</v>
      </c>
      <c r="E40" s="13" t="s">
        <v>58</v>
      </c>
      <c r="F40" s="14">
        <v>2693.18994140625</v>
      </c>
    </row>
    <row r="41" spans="1:6" x14ac:dyDescent="0.25">
      <c r="A41" s="1" t="s">
        <v>39</v>
      </c>
      <c r="B41" t="s">
        <v>51</v>
      </c>
      <c r="C41" s="15" t="e">
        <f ca="1"/>
        <v>#NAME?</v>
      </c>
      <c r="D41" s="7" t="e">
        <f ca="1"/>
        <v>#NAME?</v>
      </c>
      <c r="E41" s="13" t="s">
        <v>58</v>
      </c>
      <c r="F41" s="14">
        <v>1426.3316650390625</v>
      </c>
    </row>
    <row r="42" spans="1:6" x14ac:dyDescent="0.25">
      <c r="A42" s="1" t="s">
        <v>40</v>
      </c>
      <c r="B42" t="s">
        <v>56</v>
      </c>
      <c r="C42" s="15" t="e">
        <f ca="1"/>
        <v>#NAME?</v>
      </c>
      <c r="D42" s="7" t="e">
        <f ca="1"/>
        <v>#NAME?</v>
      </c>
      <c r="E42" s="13" t="s">
        <v>58</v>
      </c>
      <c r="F42" s="14">
        <v>0</v>
      </c>
    </row>
    <row r="43" spans="1:6" x14ac:dyDescent="0.25">
      <c r="A43" s="2" t="s">
        <v>41</v>
      </c>
      <c r="B43" s="3" t="s">
        <v>57</v>
      </c>
      <c r="C43" s="10" t="e">
        <f ca="1"/>
        <v>#NAME?</v>
      </c>
      <c r="D43" s="8" t="e">
        <f ca="1"/>
        <v>#NAME?</v>
      </c>
      <c r="E43" s="10">
        <v>0.12661044299602509</v>
      </c>
      <c r="F43" s="8">
        <v>0.11776448786258698</v>
      </c>
    </row>
    <row r="44" spans="1:6" x14ac:dyDescent="0.25">
      <c r="A44" s="2" t="s">
        <v>42</v>
      </c>
      <c r="B44" s="3" t="s">
        <v>57</v>
      </c>
      <c r="C44" s="10" t="e">
        <f ca="1"/>
        <v>#NAME?</v>
      </c>
      <c r="D44" s="8" t="e">
        <f ca="1"/>
        <v>#NAME?</v>
      </c>
      <c r="E44" s="10">
        <v>0.6703522801399231</v>
      </c>
      <c r="F44" s="8">
        <v>0.699737548828125</v>
      </c>
    </row>
    <row r="45" spans="1:6" x14ac:dyDescent="0.25">
      <c r="A45" s="2" t="s">
        <v>43</v>
      </c>
      <c r="B45" s="3" t="s">
        <v>57</v>
      </c>
      <c r="C45" s="10" t="e">
        <f ca="1"/>
        <v>#NAME?</v>
      </c>
      <c r="D45" s="8" t="e">
        <f ca="1"/>
        <v>#NAME?</v>
      </c>
      <c r="E45" s="10">
        <v>3.6607831716537476E-2</v>
      </c>
      <c r="F45" s="8">
        <v>3.5171382129192352E-2</v>
      </c>
    </row>
    <row r="46" spans="1:6" x14ac:dyDescent="0.25">
      <c r="A46" s="2" t="s">
        <v>44</v>
      </c>
      <c r="B46" s="3" t="s">
        <v>57</v>
      </c>
      <c r="C46" s="10" t="e">
        <f ca="1"/>
        <v>#NAME?</v>
      </c>
      <c r="D46" s="8" t="e">
        <f ca="1"/>
        <v>#NAME?</v>
      </c>
      <c r="E46" s="10">
        <v>0.10898852348327637</v>
      </c>
      <c r="F46" s="8">
        <v>9.7701586782932281E-2</v>
      </c>
    </row>
  </sheetData>
  <mergeCells count="4">
    <mergeCell ref="B1:D1"/>
    <mergeCell ref="B2:D2"/>
    <mergeCell ref="C6:D6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Loomis</dc:creator>
  <cp:lastModifiedBy>V Loomis</cp:lastModifiedBy>
  <cp:lastPrinted>2023-02-15T00:34:31Z</cp:lastPrinted>
  <dcterms:created xsi:type="dcterms:W3CDTF">2023-02-14T23:38:20Z</dcterms:created>
  <dcterms:modified xsi:type="dcterms:W3CDTF">2023-02-20T16:52:48Z</dcterms:modified>
</cp:coreProperties>
</file>