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otr Włodzimierz\Documents\GitHub\TRASH_dev\optimisations\"/>
    </mc:Choice>
  </mc:AlternateContent>
  <bookViews>
    <workbookView xWindow="0" yWindow="0" windowWidth="22260" windowHeight="12645" firstSheet="2" activeTab="2"/>
  </bookViews>
  <sheets>
    <sheet name="general" sheetId="1" r:id="rId1"/>
    <sheet name="general_2" sheetId="7" r:id="rId2"/>
    <sheet name="general_3" sheetId="9" r:id="rId3"/>
    <sheet name="6" sheetId="8" r:id="rId4"/>
    <sheet name="9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9" i="9" l="1"/>
  <c r="U2" i="8"/>
  <c r="M2" i="8"/>
  <c r="X19" i="9"/>
  <c r="Y19" i="9"/>
  <c r="Z19" i="9"/>
  <c r="AA19" i="9"/>
  <c r="AB19" i="9"/>
  <c r="AC19" i="9"/>
  <c r="AD19" i="9"/>
  <c r="AE19" i="9"/>
  <c r="AF19" i="9"/>
  <c r="AH19" i="9"/>
  <c r="AI19" i="9"/>
  <c r="AJ19" i="9"/>
  <c r="W19" i="9"/>
  <c r="Q19" i="9"/>
  <c r="R19" i="9"/>
  <c r="S19" i="9"/>
  <c r="T19" i="9"/>
  <c r="U19" i="9"/>
  <c r="V19" i="9"/>
  <c r="P19" i="9" l="1"/>
  <c r="N19" i="9"/>
  <c r="O19" i="9"/>
  <c r="M19" i="9" l="1"/>
  <c r="L19" i="9" l="1"/>
  <c r="D19" i="9" l="1"/>
  <c r="E19" i="9"/>
  <c r="F19" i="9"/>
  <c r="G19" i="9"/>
  <c r="H19" i="9"/>
  <c r="I19" i="9"/>
  <c r="J19" i="9"/>
  <c r="K19" i="9"/>
  <c r="C19" i="9"/>
  <c r="U8" i="1" l="1"/>
  <c r="V8" i="1"/>
  <c r="W8" i="1"/>
  <c r="X8" i="1"/>
  <c r="Y8" i="1"/>
  <c r="Z8" i="1"/>
  <c r="AA8" i="1"/>
  <c r="AB8" i="1"/>
  <c r="AC8" i="1"/>
  <c r="AD8" i="1"/>
  <c r="AE8" i="1" l="1"/>
  <c r="AG8" i="1" s="1"/>
  <c r="AH8" i="1" s="1"/>
  <c r="U15" i="8"/>
  <c r="T15" i="8"/>
  <c r="S15" i="8"/>
  <c r="R15" i="8"/>
  <c r="Q15" i="8"/>
  <c r="P15" i="8"/>
  <c r="O15" i="8"/>
  <c r="N15" i="8"/>
  <c r="M15" i="8"/>
  <c r="W15" i="8" s="1"/>
  <c r="M165" i="8"/>
  <c r="M370" i="8"/>
  <c r="M353" i="8"/>
  <c r="M434" i="8"/>
  <c r="M267" i="8"/>
  <c r="M285" i="8"/>
  <c r="M363" i="8"/>
  <c r="M215" i="8"/>
  <c r="M277" i="8"/>
  <c r="M242" i="8"/>
  <c r="M395" i="8"/>
  <c r="M97" i="8"/>
  <c r="AF97" i="8" s="1"/>
  <c r="M322" i="8"/>
  <c r="M82" i="8"/>
  <c r="M426" i="8"/>
  <c r="M147" i="8"/>
  <c r="M377" i="8"/>
  <c r="M378" i="8"/>
  <c r="M11" i="8"/>
  <c r="M373" i="8"/>
  <c r="M213" i="8"/>
  <c r="M439" i="8"/>
  <c r="M253" i="8"/>
  <c r="M445" i="8"/>
  <c r="AF445" i="8" s="1"/>
  <c r="M114" i="8"/>
  <c r="M331" i="8"/>
  <c r="M418" i="8"/>
  <c r="M440" i="8"/>
  <c r="M416" i="8"/>
  <c r="M429" i="8"/>
  <c r="M441" i="8"/>
  <c r="M219" i="8"/>
  <c r="M194" i="8"/>
  <c r="M24" i="8"/>
  <c r="M229" i="8"/>
  <c r="M199" i="8"/>
  <c r="AF199" i="8" s="1"/>
  <c r="M51" i="8"/>
  <c r="M281" i="8"/>
  <c r="M129" i="8"/>
  <c r="M85" i="8"/>
  <c r="M100" i="8"/>
  <c r="M30" i="8"/>
  <c r="M65" i="8"/>
  <c r="M386" i="8"/>
  <c r="AF386" i="8" s="1"/>
  <c r="M193" i="8"/>
  <c r="M158" i="8"/>
  <c r="M210" i="8"/>
  <c r="M72" i="8"/>
  <c r="AF72" i="8" s="1"/>
  <c r="M160" i="8"/>
  <c r="M231" i="8"/>
  <c r="M10" i="8"/>
  <c r="M374" i="8"/>
  <c r="M5" i="8"/>
  <c r="M460" i="8"/>
  <c r="M212" i="8"/>
  <c r="M77" i="8"/>
  <c r="AF77" i="8" s="1"/>
  <c r="M183" i="8"/>
  <c r="M258" i="8"/>
  <c r="M252" i="8"/>
  <c r="M144" i="8"/>
  <c r="AF144" i="8" s="1"/>
  <c r="M117" i="8"/>
  <c r="M430" i="8"/>
  <c r="M302" i="8"/>
  <c r="M411" i="8"/>
  <c r="AF411" i="8" s="1"/>
  <c r="M438" i="8"/>
  <c r="M201" i="8"/>
  <c r="M319" i="8"/>
  <c r="M326" i="8"/>
  <c r="AF326" i="8" s="1"/>
  <c r="M203" i="8"/>
  <c r="M151" i="8"/>
  <c r="M173" i="8"/>
  <c r="M290" i="8"/>
  <c r="AF290" i="8" s="1"/>
  <c r="M102" i="8"/>
  <c r="M209" i="8"/>
  <c r="M250" i="8"/>
  <c r="M205" i="8"/>
  <c r="AF205" i="8" s="1"/>
  <c r="M207" i="8"/>
  <c r="M313" i="8"/>
  <c r="M305" i="8"/>
  <c r="M221" i="8"/>
  <c r="AF221" i="8" s="1"/>
  <c r="M128" i="8"/>
  <c r="M69" i="8"/>
  <c r="M149" i="8"/>
  <c r="M67" i="8"/>
  <c r="AF67" i="8" s="1"/>
  <c r="M113" i="8"/>
  <c r="M59" i="8"/>
  <c r="M3" i="8"/>
  <c r="M6" i="8"/>
  <c r="M19" i="8"/>
  <c r="M55" i="8"/>
  <c r="M296" i="8"/>
  <c r="M31" i="8"/>
  <c r="M34" i="8"/>
  <c r="M20" i="8"/>
  <c r="M41" i="8"/>
  <c r="AF41" i="8" s="1"/>
  <c r="M13" i="8"/>
  <c r="M48" i="8"/>
  <c r="M365" i="8"/>
  <c r="M424" i="8"/>
  <c r="M7" i="8"/>
  <c r="AF7" i="8" s="1"/>
  <c r="M392" i="8"/>
  <c r="M228" i="8"/>
  <c r="M76" i="8"/>
  <c r="M355" i="8"/>
  <c r="M379" i="8"/>
  <c r="M195" i="8"/>
  <c r="AF195" i="8" s="1"/>
  <c r="M45" i="8"/>
  <c r="M396" i="8"/>
  <c r="AD396" i="8" s="1"/>
  <c r="M49" i="8"/>
  <c r="M337" i="8"/>
  <c r="M293" i="8"/>
  <c r="M364" i="8"/>
  <c r="M283" i="8"/>
  <c r="M192" i="8"/>
  <c r="M208" i="8"/>
  <c r="AF208" i="8" s="1"/>
  <c r="M328" i="8"/>
  <c r="M325" i="8"/>
  <c r="M358" i="8"/>
  <c r="AF358" i="8" s="1"/>
  <c r="M383" i="8"/>
  <c r="M309" i="8"/>
  <c r="AF309" i="8" s="1"/>
  <c r="M327" i="8"/>
  <c r="M91" i="8"/>
  <c r="M32" i="8"/>
  <c r="M8" i="8"/>
  <c r="AF8" i="8" s="1"/>
  <c r="M126" i="8"/>
  <c r="M324" i="8"/>
  <c r="M333" i="8"/>
  <c r="M388" i="8"/>
  <c r="M33" i="8"/>
  <c r="M314" i="8"/>
  <c r="AF314" i="8" s="1"/>
  <c r="M244" i="8"/>
  <c r="M269" i="8"/>
  <c r="M63" i="8"/>
  <c r="M109" i="8"/>
  <c r="M280" i="8"/>
  <c r="M437" i="8"/>
  <c r="M204" i="8"/>
  <c r="M371" i="8"/>
  <c r="M249" i="8"/>
  <c r="M352" i="8"/>
  <c r="M449" i="8"/>
  <c r="M172" i="8"/>
  <c r="AF172" i="8" s="1"/>
  <c r="M380" i="8"/>
  <c r="M222" i="8"/>
  <c r="AF222" i="8" s="1"/>
  <c r="M4" i="8"/>
  <c r="AF4" i="8" s="1"/>
  <c r="M53" i="8"/>
  <c r="M18" i="8"/>
  <c r="M397" i="8"/>
  <c r="AF397" i="8" s="1"/>
  <c r="M433" i="8"/>
  <c r="M282" i="8"/>
  <c r="M181" i="8"/>
  <c r="M342" i="8"/>
  <c r="M171" i="8"/>
  <c r="M239" i="8"/>
  <c r="AF239" i="8" s="1"/>
  <c r="M340" i="8"/>
  <c r="M25" i="8"/>
  <c r="AF25" i="8" s="1"/>
  <c r="M334" i="8"/>
  <c r="M39" i="8"/>
  <c r="M451" i="8"/>
  <c r="M297" i="8"/>
  <c r="AF297" i="8" s="1"/>
  <c r="M362" i="8"/>
  <c r="M359" i="8"/>
  <c r="M80" i="8"/>
  <c r="M385" i="8"/>
  <c r="M148" i="8"/>
  <c r="M356" i="8"/>
  <c r="AF356" i="8" s="1"/>
  <c r="M455" i="8"/>
  <c r="M369" i="8"/>
  <c r="M268" i="8"/>
  <c r="M164" i="8"/>
  <c r="M435" i="8"/>
  <c r="M246" i="8"/>
  <c r="M284" i="8"/>
  <c r="M415" i="8"/>
  <c r="AF415" i="8" s="1"/>
  <c r="M407" i="8"/>
  <c r="AF407" i="8" s="1"/>
  <c r="M368" i="8"/>
  <c r="M111" i="8"/>
  <c r="M206" i="8"/>
  <c r="AF206" i="8" s="1"/>
  <c r="M22" i="8"/>
  <c r="M122" i="8"/>
  <c r="AF122" i="8" s="1"/>
  <c r="M152" i="8"/>
  <c r="M70" i="8"/>
  <c r="M131" i="8"/>
  <c r="M35" i="8"/>
  <c r="AF35" i="8" s="1"/>
  <c r="M79" i="8"/>
  <c r="M99" i="8"/>
  <c r="M106" i="8"/>
  <c r="M42" i="8"/>
  <c r="M14" i="8"/>
  <c r="M87" i="8"/>
  <c r="AF87" i="8" s="1"/>
  <c r="M86" i="8"/>
  <c r="M88" i="8"/>
  <c r="M74" i="8"/>
  <c r="M75" i="8"/>
  <c r="M256" i="8"/>
  <c r="AF256" i="8" s="1"/>
  <c r="M73" i="8"/>
  <c r="AF73" i="8" s="1"/>
  <c r="M95" i="8"/>
  <c r="M26" i="8"/>
  <c r="M312" i="8"/>
  <c r="M238" i="8"/>
  <c r="M56" i="8"/>
  <c r="M92" i="8"/>
  <c r="AF92" i="8" s="1"/>
  <c r="M227" i="8"/>
  <c r="M413" i="8"/>
  <c r="M452" i="8"/>
  <c r="M315" i="8"/>
  <c r="M101" i="8"/>
  <c r="M389" i="8"/>
  <c r="AF389" i="8" s="1"/>
  <c r="M344" i="8"/>
  <c r="M348" i="8"/>
  <c r="M321" i="8"/>
  <c r="M196" i="8"/>
  <c r="AF196" i="8" s="1"/>
  <c r="M394" i="8"/>
  <c r="M310" i="8"/>
  <c r="AF310" i="8" s="1"/>
  <c r="M220" i="8"/>
  <c r="M108" i="8"/>
  <c r="AF108" i="8" s="1"/>
  <c r="M178" i="8"/>
  <c r="M180" i="8"/>
  <c r="M200" i="8"/>
  <c r="M409" i="8"/>
  <c r="AF409" i="8" s="1"/>
  <c r="M361" i="8"/>
  <c r="M150" i="8"/>
  <c r="AF150" i="8" s="1"/>
  <c r="M419" i="8"/>
  <c r="M306" i="8"/>
  <c r="M354" i="8"/>
  <c r="M248" i="8"/>
  <c r="AF248" i="8" s="1"/>
  <c r="M159" i="8"/>
  <c r="M390" i="8"/>
  <c r="M157" i="8"/>
  <c r="M351" i="8"/>
  <c r="M50" i="8"/>
  <c r="M98" i="8"/>
  <c r="M28" i="8"/>
  <c r="M78" i="8"/>
  <c r="AF78" i="8" s="1"/>
  <c r="M46" i="8"/>
  <c r="AF46" i="8" s="1"/>
  <c r="M64" i="8"/>
  <c r="M112" i="8"/>
  <c r="M294" i="8"/>
  <c r="AF294" i="8" s="1"/>
  <c r="M66" i="8"/>
  <c r="M38" i="8"/>
  <c r="M295" i="8"/>
  <c r="M116" i="8"/>
  <c r="M454" i="8"/>
  <c r="M226" i="8"/>
  <c r="AF226" i="8" s="1"/>
  <c r="M308" i="8"/>
  <c r="M266" i="8"/>
  <c r="M176" i="8"/>
  <c r="M167" i="8"/>
  <c r="M428" i="8"/>
  <c r="M384" i="8"/>
  <c r="AF384" i="8" s="1"/>
  <c r="M360" i="8"/>
  <c r="M166" i="8"/>
  <c r="M442" i="8"/>
  <c r="M9" i="8"/>
  <c r="M89" i="8"/>
  <c r="AF89" i="8" s="1"/>
  <c r="M90" i="8"/>
  <c r="AF90" i="8" s="1"/>
  <c r="M338" i="8"/>
  <c r="M287" i="8"/>
  <c r="M273" i="8"/>
  <c r="M60" i="8"/>
  <c r="M134" i="8"/>
  <c r="M259" i="8"/>
  <c r="AF259" i="8" s="1"/>
  <c r="M235" i="8"/>
  <c r="M335" i="8"/>
  <c r="AF335" i="8" s="1"/>
  <c r="M417" i="8"/>
  <c r="M223" i="8"/>
  <c r="M168" i="8"/>
  <c r="M141" i="8"/>
  <c r="AF141" i="8" s="1"/>
  <c r="M450" i="8"/>
  <c r="M300" i="8"/>
  <c r="M278" i="8"/>
  <c r="M17" i="8"/>
  <c r="M36" i="8"/>
  <c r="M224" i="8"/>
  <c r="AF224" i="8" s="1"/>
  <c r="M347" i="8"/>
  <c r="M318" i="8"/>
  <c r="AF318" i="8" s="1"/>
  <c r="M262" i="8"/>
  <c r="M376" i="8"/>
  <c r="AF376" i="8" s="1"/>
  <c r="M140" i="8"/>
  <c r="M136" i="8"/>
  <c r="M272" i="8"/>
  <c r="M292" i="8"/>
  <c r="AF292" i="8" s="1"/>
  <c r="M410" i="8"/>
  <c r="M345" i="8"/>
  <c r="AF345" i="8" s="1"/>
  <c r="M241" i="8"/>
  <c r="M190" i="8"/>
  <c r="AF190" i="8" s="1"/>
  <c r="M316" i="8"/>
  <c r="M357" i="8"/>
  <c r="M447" i="8"/>
  <c r="M125" i="8"/>
  <c r="M291" i="8"/>
  <c r="M225" i="8"/>
  <c r="M103" i="8"/>
  <c r="M274" i="8"/>
  <c r="AF274" i="8" s="1"/>
  <c r="M346" i="8"/>
  <c r="AF346" i="8" s="1"/>
  <c r="M16" i="8"/>
  <c r="M83" i="8"/>
  <c r="M218" i="8"/>
  <c r="AF218" i="8" s="1"/>
  <c r="M255" i="8"/>
  <c r="M299" i="8"/>
  <c r="M44" i="8"/>
  <c r="M393" i="8"/>
  <c r="M399" i="8"/>
  <c r="M191" i="8"/>
  <c r="AF191" i="8" s="1"/>
  <c r="M265" i="8"/>
  <c r="M237" i="8"/>
  <c r="M251" i="8"/>
  <c r="M406" i="8"/>
  <c r="M84" i="8"/>
  <c r="M448" i="8"/>
  <c r="AF448" i="8" s="1"/>
  <c r="M408" i="8"/>
  <c r="M372" i="8"/>
  <c r="M257" i="8"/>
  <c r="M232" i="8"/>
  <c r="M320" i="8"/>
  <c r="AF320" i="8" s="1"/>
  <c r="M202" i="8"/>
  <c r="AF202" i="8" s="1"/>
  <c r="M119" i="8"/>
  <c r="M458" i="8"/>
  <c r="M459" i="8"/>
  <c r="M339" i="8"/>
  <c r="M124" i="8"/>
  <c r="M182" i="8"/>
  <c r="AF182" i="8" s="1"/>
  <c r="M29" i="8"/>
  <c r="M23" i="8"/>
  <c r="AF23" i="8" s="1"/>
  <c r="M130" i="8"/>
  <c r="M189" i="8"/>
  <c r="M402" i="8"/>
  <c r="M276" i="8"/>
  <c r="M311" i="8"/>
  <c r="M174" i="8"/>
  <c r="M121" i="8"/>
  <c r="M115" i="8"/>
  <c r="M214" i="8"/>
  <c r="M127" i="8"/>
  <c r="AF127" i="8" s="1"/>
  <c r="M367" i="8"/>
  <c r="M279" i="8"/>
  <c r="M233" i="8"/>
  <c r="M179" i="8"/>
  <c r="M336" i="8"/>
  <c r="M68" i="8"/>
  <c r="AF68" i="8" s="1"/>
  <c r="M216" i="8"/>
  <c r="M143" i="8"/>
  <c r="AF143" i="8" s="1"/>
  <c r="M453" i="8"/>
  <c r="M247" i="8"/>
  <c r="AF247" i="8" s="1"/>
  <c r="M298" i="8"/>
  <c r="M145" i="8"/>
  <c r="AF145" i="8" s="1"/>
  <c r="M40" i="8"/>
  <c r="M245" i="8"/>
  <c r="M403" i="8"/>
  <c r="M146" i="8"/>
  <c r="M155" i="8"/>
  <c r="M104" i="8"/>
  <c r="M264" i="8"/>
  <c r="M286" i="8"/>
  <c r="AF286" i="8" s="1"/>
  <c r="M142" i="8"/>
  <c r="M391" i="8"/>
  <c r="M271" i="8"/>
  <c r="M217" i="8"/>
  <c r="AF217" i="8" s="1"/>
  <c r="M154" i="8"/>
  <c r="M304" i="8"/>
  <c r="M382" i="8"/>
  <c r="M184" i="8"/>
  <c r="M138" i="8"/>
  <c r="M263" i="8"/>
  <c r="AF263" i="8" s="1"/>
  <c r="M163" i="8"/>
  <c r="M120" i="8"/>
  <c r="AF120" i="8" s="1"/>
  <c r="M414" i="8"/>
  <c r="M343" i="8"/>
  <c r="M288" i="8"/>
  <c r="M427" i="8"/>
  <c r="AF427" i="8" s="1"/>
  <c r="M422" i="8"/>
  <c r="M177" i="8"/>
  <c r="M27" i="8"/>
  <c r="N165" i="8"/>
  <c r="N370" i="8"/>
  <c r="N353" i="8"/>
  <c r="AG353" i="8" s="1"/>
  <c r="N434" i="8"/>
  <c r="N267" i="8"/>
  <c r="N285" i="8"/>
  <c r="N363" i="8"/>
  <c r="N215" i="8"/>
  <c r="N277" i="8"/>
  <c r="AG277" i="8" s="1"/>
  <c r="N242" i="8"/>
  <c r="N395" i="8"/>
  <c r="AG395" i="8" s="1"/>
  <c r="N97" i="8"/>
  <c r="N322" i="8"/>
  <c r="N82" i="8"/>
  <c r="N426" i="8"/>
  <c r="AG426" i="8" s="1"/>
  <c r="N147" i="8"/>
  <c r="N377" i="8"/>
  <c r="N378" i="8"/>
  <c r="N11" i="8"/>
  <c r="N373" i="8"/>
  <c r="N213" i="8"/>
  <c r="AG213" i="8" s="1"/>
  <c r="N439" i="8"/>
  <c r="AG439" i="8" s="1"/>
  <c r="N253" i="8"/>
  <c r="N445" i="8"/>
  <c r="N114" i="8"/>
  <c r="N331" i="8"/>
  <c r="N418" i="8"/>
  <c r="AG418" i="8" s="1"/>
  <c r="N440" i="8"/>
  <c r="N416" i="8"/>
  <c r="N429" i="8"/>
  <c r="N441" i="8"/>
  <c r="N219" i="8"/>
  <c r="N194" i="8"/>
  <c r="AG194" i="8" s="1"/>
  <c r="N24" i="8"/>
  <c r="N229" i="8"/>
  <c r="AG229" i="8" s="1"/>
  <c r="N199" i="8"/>
  <c r="N51" i="8"/>
  <c r="N281" i="8"/>
  <c r="N129" i="8"/>
  <c r="N85" i="8"/>
  <c r="N100" i="8"/>
  <c r="N30" i="8"/>
  <c r="AG30" i="8" s="1"/>
  <c r="N65" i="8"/>
  <c r="AG65" i="8" s="1"/>
  <c r="N386" i="8"/>
  <c r="N193" i="8"/>
  <c r="AG193" i="8" s="1"/>
  <c r="N158" i="8"/>
  <c r="N210" i="8"/>
  <c r="N72" i="8"/>
  <c r="N160" i="8"/>
  <c r="N231" i="8"/>
  <c r="N10" i="8"/>
  <c r="AG10" i="8" s="1"/>
  <c r="N374" i="8"/>
  <c r="N5" i="8"/>
  <c r="AG5" i="8" s="1"/>
  <c r="N460" i="8"/>
  <c r="N212" i="8"/>
  <c r="N77" i="8"/>
  <c r="N183" i="8"/>
  <c r="AG183" i="8" s="1"/>
  <c r="N258" i="8"/>
  <c r="N252" i="8"/>
  <c r="N144" i="8"/>
  <c r="N117" i="8"/>
  <c r="N430" i="8"/>
  <c r="N302" i="8"/>
  <c r="AG302" i="8" s="1"/>
  <c r="N411" i="8"/>
  <c r="N438" i="8"/>
  <c r="N201" i="8"/>
  <c r="N319" i="8"/>
  <c r="N326" i="8"/>
  <c r="N203" i="8"/>
  <c r="AG203" i="8" s="1"/>
  <c r="N151" i="8"/>
  <c r="N173" i="8"/>
  <c r="AG173" i="8" s="1"/>
  <c r="N290" i="8"/>
  <c r="N102" i="8"/>
  <c r="N209" i="8"/>
  <c r="N250" i="8"/>
  <c r="AG250" i="8" s="1"/>
  <c r="N205" i="8"/>
  <c r="N207" i="8"/>
  <c r="N313" i="8"/>
  <c r="N305" i="8"/>
  <c r="AG305" i="8" s="1"/>
  <c r="N221" i="8"/>
  <c r="N128" i="8"/>
  <c r="AG128" i="8" s="1"/>
  <c r="N69" i="8"/>
  <c r="N149" i="8"/>
  <c r="N67" i="8"/>
  <c r="N113" i="8"/>
  <c r="N59" i="8"/>
  <c r="N3" i="8"/>
  <c r="N2" i="8"/>
  <c r="N6" i="8"/>
  <c r="N19" i="8"/>
  <c r="N55" i="8"/>
  <c r="X55" i="8" s="1"/>
  <c r="N296" i="8"/>
  <c r="N31" i="8"/>
  <c r="AG31" i="8" s="1"/>
  <c r="N34" i="8"/>
  <c r="N20" i="8"/>
  <c r="N41" i="8"/>
  <c r="N13" i="8"/>
  <c r="N48" i="8"/>
  <c r="N365" i="8"/>
  <c r="N424" i="8"/>
  <c r="N7" i="8"/>
  <c r="AG7" i="8" s="1"/>
  <c r="N392" i="8"/>
  <c r="N228" i="8"/>
  <c r="AG228" i="8" s="1"/>
  <c r="N76" i="8"/>
  <c r="AG76" i="8" s="1"/>
  <c r="N355" i="8"/>
  <c r="N379" i="8"/>
  <c r="N195" i="8"/>
  <c r="AG195" i="8" s="1"/>
  <c r="N45" i="8"/>
  <c r="N396" i="8"/>
  <c r="AG396" i="8" s="1"/>
  <c r="N49" i="8"/>
  <c r="N337" i="8"/>
  <c r="N293" i="8"/>
  <c r="N364" i="8"/>
  <c r="AG364" i="8" s="1"/>
  <c r="N283" i="8"/>
  <c r="N192" i="8"/>
  <c r="N208" i="8"/>
  <c r="AG208" i="8" s="1"/>
  <c r="N328" i="8"/>
  <c r="N325" i="8"/>
  <c r="N358" i="8"/>
  <c r="N383" i="8"/>
  <c r="N309" i="8"/>
  <c r="AG309" i="8" s="1"/>
  <c r="N327" i="8"/>
  <c r="N91" i="8"/>
  <c r="N32" i="8"/>
  <c r="N8" i="8"/>
  <c r="N126" i="8"/>
  <c r="N324" i="8"/>
  <c r="AG324" i="8" s="1"/>
  <c r="N333" i="8"/>
  <c r="N388" i="8"/>
  <c r="AG388" i="8" s="1"/>
  <c r="N33" i="8"/>
  <c r="N314" i="8"/>
  <c r="AG314" i="8" s="1"/>
  <c r="N244" i="8"/>
  <c r="N269" i="8"/>
  <c r="N63" i="8"/>
  <c r="N109" i="8"/>
  <c r="N280" i="8"/>
  <c r="N437" i="8"/>
  <c r="N204" i="8"/>
  <c r="N371" i="8"/>
  <c r="N249" i="8"/>
  <c r="AG249" i="8" s="1"/>
  <c r="N352" i="8"/>
  <c r="N449" i="8"/>
  <c r="AG449" i="8" s="1"/>
  <c r="N172" i="8"/>
  <c r="AG172" i="8" s="1"/>
  <c r="N380" i="8"/>
  <c r="N222" i="8"/>
  <c r="N4" i="8"/>
  <c r="N53" i="8"/>
  <c r="N18" i="8"/>
  <c r="N397" i="8"/>
  <c r="AG397" i="8" s="1"/>
  <c r="N433" i="8"/>
  <c r="N282" i="8"/>
  <c r="AG282" i="8" s="1"/>
  <c r="N181" i="8"/>
  <c r="AG181" i="8" s="1"/>
  <c r="N342" i="8"/>
  <c r="N171" i="8"/>
  <c r="N239" i="8"/>
  <c r="AG239" i="8" s="1"/>
  <c r="N340" i="8"/>
  <c r="N25" i="8"/>
  <c r="N334" i="8"/>
  <c r="N39" i="8"/>
  <c r="N451" i="8"/>
  <c r="N297" i="8"/>
  <c r="N362" i="8"/>
  <c r="AG362" i="8" s="1"/>
  <c r="N359" i="8"/>
  <c r="AG359" i="8" s="1"/>
  <c r="N80" i="8"/>
  <c r="AG80" i="8" s="1"/>
  <c r="N385" i="8"/>
  <c r="N148" i="8"/>
  <c r="N356" i="8"/>
  <c r="AG356" i="8" s="1"/>
  <c r="N455" i="8"/>
  <c r="N369" i="8"/>
  <c r="N268" i="8"/>
  <c r="N164" i="8"/>
  <c r="N435" i="8"/>
  <c r="AG435" i="8" s="1"/>
  <c r="N246" i="8"/>
  <c r="AG246" i="8" s="1"/>
  <c r="N284" i="8"/>
  <c r="N415" i="8"/>
  <c r="AG415" i="8" s="1"/>
  <c r="N407" i="8"/>
  <c r="N368" i="8"/>
  <c r="N111" i="8"/>
  <c r="N206" i="8"/>
  <c r="N22" i="8"/>
  <c r="N122" i="8"/>
  <c r="N152" i="8"/>
  <c r="N70" i="8"/>
  <c r="N131" i="8"/>
  <c r="N35" i="8"/>
  <c r="N79" i="8"/>
  <c r="N99" i="8"/>
  <c r="N106" i="8"/>
  <c r="AG106" i="8" s="1"/>
  <c r="N42" i="8"/>
  <c r="N14" i="8"/>
  <c r="N87" i="8"/>
  <c r="AG87" i="8" s="1"/>
  <c r="N86" i="8"/>
  <c r="N88" i="8"/>
  <c r="N74" i="8"/>
  <c r="N75" i="8"/>
  <c r="N256" i="8"/>
  <c r="N73" i="8"/>
  <c r="N95" i="8"/>
  <c r="N26" i="8"/>
  <c r="N312" i="8"/>
  <c r="AG312" i="8" s="1"/>
  <c r="N238" i="8"/>
  <c r="AG238" i="8" s="1"/>
  <c r="N56" i="8"/>
  <c r="AG56" i="8" s="1"/>
  <c r="N92" i="8"/>
  <c r="AG92" i="8" s="1"/>
  <c r="N227" i="8"/>
  <c r="N413" i="8"/>
  <c r="N452" i="8"/>
  <c r="N315" i="8"/>
  <c r="N101" i="8"/>
  <c r="N389" i="8"/>
  <c r="AG389" i="8" s="1"/>
  <c r="N344" i="8"/>
  <c r="N348" i="8"/>
  <c r="N321" i="8"/>
  <c r="AG321" i="8" s="1"/>
  <c r="N196" i="8"/>
  <c r="N394" i="8"/>
  <c r="N310" i="8"/>
  <c r="AG310" i="8" s="1"/>
  <c r="N220" i="8"/>
  <c r="N108" i="8"/>
  <c r="N178" i="8"/>
  <c r="N180" i="8"/>
  <c r="N200" i="8"/>
  <c r="N409" i="8"/>
  <c r="AG409" i="8" s="1"/>
  <c r="N361" i="8"/>
  <c r="N150" i="8"/>
  <c r="AG150" i="8" s="1"/>
  <c r="N419" i="8"/>
  <c r="AG419" i="8" s="1"/>
  <c r="N306" i="8"/>
  <c r="N354" i="8"/>
  <c r="N248" i="8"/>
  <c r="AG248" i="8" s="1"/>
  <c r="N159" i="8"/>
  <c r="N390" i="8"/>
  <c r="AG390" i="8" s="1"/>
  <c r="N157" i="8"/>
  <c r="N351" i="8"/>
  <c r="N50" i="8"/>
  <c r="AG50" i="8" s="1"/>
  <c r="N98" i="8"/>
  <c r="N28" i="8"/>
  <c r="N78" i="8"/>
  <c r="AG78" i="8" s="1"/>
  <c r="N46" i="8"/>
  <c r="AG46" i="8" s="1"/>
  <c r="N64" i="8"/>
  <c r="N112" i="8"/>
  <c r="N294" i="8"/>
  <c r="N66" i="8"/>
  <c r="N38" i="8"/>
  <c r="AG38" i="8" s="1"/>
  <c r="N295" i="8"/>
  <c r="AG295" i="8" s="1"/>
  <c r="N116" i="8"/>
  <c r="AG116" i="8" s="1"/>
  <c r="N454" i="8"/>
  <c r="N226" i="8"/>
  <c r="N308" i="8"/>
  <c r="N266" i="8"/>
  <c r="AG266" i="8" s="1"/>
  <c r="N176" i="8"/>
  <c r="AG176" i="8" s="1"/>
  <c r="N167" i="8"/>
  <c r="N428" i="8"/>
  <c r="N384" i="8"/>
  <c r="AG384" i="8" s="1"/>
  <c r="N360" i="8"/>
  <c r="N166" i="8"/>
  <c r="N442" i="8"/>
  <c r="N9" i="8"/>
  <c r="AG9" i="8" s="1"/>
  <c r="N89" i="8"/>
  <c r="AG89" i="8" s="1"/>
  <c r="N90" i="8"/>
  <c r="N338" i="8"/>
  <c r="N287" i="8"/>
  <c r="N273" i="8"/>
  <c r="AG273" i="8" s="1"/>
  <c r="N60" i="8"/>
  <c r="N134" i="8"/>
  <c r="N259" i="8"/>
  <c r="AG259" i="8" s="1"/>
  <c r="N235" i="8"/>
  <c r="N335" i="8"/>
  <c r="N417" i="8"/>
  <c r="N223" i="8"/>
  <c r="N168" i="8"/>
  <c r="N141" i="8"/>
  <c r="AG141" i="8" s="1"/>
  <c r="N450" i="8"/>
  <c r="N300" i="8"/>
  <c r="N278" i="8"/>
  <c r="AG278" i="8" s="1"/>
  <c r="N17" i="8"/>
  <c r="N36" i="8"/>
  <c r="N224" i="8"/>
  <c r="AG224" i="8" s="1"/>
  <c r="N347" i="8"/>
  <c r="N318" i="8"/>
  <c r="N262" i="8"/>
  <c r="N376" i="8"/>
  <c r="AG376" i="8" s="1"/>
  <c r="N140" i="8"/>
  <c r="N136" i="8"/>
  <c r="AG136" i="8" s="1"/>
  <c r="N272" i="8"/>
  <c r="N292" i="8"/>
  <c r="AG292" i="8" s="1"/>
  <c r="N410" i="8"/>
  <c r="AG410" i="8" s="1"/>
  <c r="N345" i="8"/>
  <c r="N241" i="8"/>
  <c r="N190" i="8"/>
  <c r="AG190" i="8" s="1"/>
  <c r="N316" i="8"/>
  <c r="N357" i="8"/>
  <c r="AG357" i="8" s="1"/>
  <c r="N447" i="8"/>
  <c r="N125" i="8"/>
  <c r="AG125" i="8" s="1"/>
  <c r="N291" i="8"/>
  <c r="AG291" i="8" s="1"/>
  <c r="N225" i="8"/>
  <c r="N103" i="8"/>
  <c r="N274" i="8"/>
  <c r="AG274" i="8" s="1"/>
  <c r="N346" i="8"/>
  <c r="AG346" i="8" s="1"/>
  <c r="N16" i="8"/>
  <c r="N83" i="8"/>
  <c r="N218" i="8"/>
  <c r="N255" i="8"/>
  <c r="N299" i="8"/>
  <c r="AG299" i="8" s="1"/>
  <c r="N44" i="8"/>
  <c r="AG44" i="8" s="1"/>
  <c r="N393" i="8"/>
  <c r="AG393" i="8" s="1"/>
  <c r="N399" i="8"/>
  <c r="AG399" i="8" s="1"/>
  <c r="N191" i="8"/>
  <c r="N265" i="8"/>
  <c r="N237" i="8"/>
  <c r="AG237" i="8" s="1"/>
  <c r="N251" i="8"/>
  <c r="AG251" i="8" s="1"/>
  <c r="N406" i="8"/>
  <c r="N84" i="8"/>
  <c r="N448" i="8"/>
  <c r="AG448" i="8" s="1"/>
  <c r="N408" i="8"/>
  <c r="N372" i="8"/>
  <c r="N257" i="8"/>
  <c r="N232" i="8"/>
  <c r="N320" i="8"/>
  <c r="N202" i="8"/>
  <c r="N119" i="8"/>
  <c r="N458" i="8"/>
  <c r="N459" i="8"/>
  <c r="AG459" i="8" s="1"/>
  <c r="N339" i="8"/>
  <c r="N124" i="8"/>
  <c r="AG124" i="8" s="1"/>
  <c r="N182" i="8"/>
  <c r="AG182" i="8" s="1"/>
  <c r="N29" i="8"/>
  <c r="N23" i="8"/>
  <c r="N130" i="8"/>
  <c r="N189" i="8"/>
  <c r="N402" i="8"/>
  <c r="N276" i="8"/>
  <c r="AG276" i="8" s="1"/>
  <c r="N311" i="8"/>
  <c r="N174" i="8"/>
  <c r="N121" i="8"/>
  <c r="AG121" i="8" s="1"/>
  <c r="N115" i="8"/>
  <c r="N214" i="8"/>
  <c r="N127" i="8"/>
  <c r="AG127" i="8" s="1"/>
  <c r="N367" i="8"/>
  <c r="N279" i="8"/>
  <c r="N233" i="8"/>
  <c r="N179" i="8"/>
  <c r="N336" i="8"/>
  <c r="N68" i="8"/>
  <c r="AG68" i="8" s="1"/>
  <c r="N216" i="8"/>
  <c r="N143" i="8"/>
  <c r="AG143" i="8" s="1"/>
  <c r="N453" i="8"/>
  <c r="N247" i="8"/>
  <c r="N298" i="8"/>
  <c r="N145" i="8"/>
  <c r="AG145" i="8" s="1"/>
  <c r="N40" i="8"/>
  <c r="N245" i="8"/>
  <c r="AG245" i="8" s="1"/>
  <c r="N403" i="8"/>
  <c r="N146" i="8"/>
  <c r="N155" i="8"/>
  <c r="N104" i="8"/>
  <c r="N264" i="8"/>
  <c r="N286" i="8"/>
  <c r="AG286" i="8" s="1"/>
  <c r="N142" i="8"/>
  <c r="AG142" i="8" s="1"/>
  <c r="N391" i="8"/>
  <c r="N271" i="8"/>
  <c r="N217" i="8"/>
  <c r="N154" i="8"/>
  <c r="N304" i="8"/>
  <c r="N382" i="8"/>
  <c r="N184" i="8"/>
  <c r="AG184" i="8" s="1"/>
  <c r="N138" i="8"/>
  <c r="AG138" i="8" s="1"/>
  <c r="N263" i="8"/>
  <c r="N163" i="8"/>
  <c r="N120" i="8"/>
  <c r="AG120" i="8" s="1"/>
  <c r="N414" i="8"/>
  <c r="AG414" i="8" s="1"/>
  <c r="N343" i="8"/>
  <c r="N288" i="8"/>
  <c r="N427" i="8"/>
  <c r="AG427" i="8" s="1"/>
  <c r="N422" i="8"/>
  <c r="N177" i="8"/>
  <c r="AG177" i="8" s="1"/>
  <c r="N27" i="8"/>
  <c r="O165" i="8"/>
  <c r="O370" i="8"/>
  <c r="AH370" i="8" s="1"/>
  <c r="O353" i="8"/>
  <c r="O434" i="8"/>
  <c r="O267" i="8"/>
  <c r="O285" i="8"/>
  <c r="AH285" i="8" s="1"/>
  <c r="O363" i="8"/>
  <c r="O215" i="8"/>
  <c r="AH215" i="8" s="1"/>
  <c r="O277" i="8"/>
  <c r="O242" i="8"/>
  <c r="O395" i="8"/>
  <c r="O97" i="8"/>
  <c r="O322" i="8"/>
  <c r="O82" i="8"/>
  <c r="AH82" i="8" s="1"/>
  <c r="O426" i="8"/>
  <c r="AH426" i="8" s="1"/>
  <c r="O147" i="8"/>
  <c r="O377" i="8"/>
  <c r="AH377" i="8" s="1"/>
  <c r="O378" i="8"/>
  <c r="AH378" i="8" s="1"/>
  <c r="O11" i="8"/>
  <c r="O373" i="8"/>
  <c r="O213" i="8"/>
  <c r="AH213" i="8" s="1"/>
  <c r="O439" i="8"/>
  <c r="O253" i="8"/>
  <c r="O445" i="8"/>
  <c r="O114" i="8"/>
  <c r="O331" i="8"/>
  <c r="O418" i="8"/>
  <c r="AH418" i="8" s="1"/>
  <c r="O440" i="8"/>
  <c r="O416" i="8"/>
  <c r="AH416" i="8" s="1"/>
  <c r="O429" i="8"/>
  <c r="AH429" i="8" s="1"/>
  <c r="O441" i="8"/>
  <c r="O219" i="8"/>
  <c r="O194" i="8"/>
  <c r="AH194" i="8" s="1"/>
  <c r="O24" i="8"/>
  <c r="O229" i="8"/>
  <c r="AH229" i="8" s="1"/>
  <c r="O199" i="8"/>
  <c r="O51" i="8"/>
  <c r="W51" i="8" s="1"/>
  <c r="O281" i="8"/>
  <c r="AH281" i="8" s="1"/>
  <c r="O129" i="8"/>
  <c r="O85" i="8"/>
  <c r="O100" i="8"/>
  <c r="O30" i="8"/>
  <c r="AH30" i="8" s="1"/>
  <c r="O65" i="8"/>
  <c r="O386" i="8"/>
  <c r="O193" i="8"/>
  <c r="O158" i="8"/>
  <c r="O210" i="8"/>
  <c r="AH210" i="8" s="1"/>
  <c r="O72" i="8"/>
  <c r="O160" i="8"/>
  <c r="O231" i="8"/>
  <c r="O10" i="8"/>
  <c r="O374" i="8"/>
  <c r="O5" i="8"/>
  <c r="AH5" i="8" s="1"/>
  <c r="O460" i="8"/>
  <c r="AH460" i="8" s="1"/>
  <c r="O212" i="8"/>
  <c r="O77" i="8"/>
  <c r="O183" i="8"/>
  <c r="AH183" i="8" s="1"/>
  <c r="O258" i="8"/>
  <c r="O252" i="8"/>
  <c r="O144" i="8"/>
  <c r="O117" i="8"/>
  <c r="O430" i="8"/>
  <c r="AH430" i="8" s="1"/>
  <c r="O302" i="8"/>
  <c r="O411" i="8"/>
  <c r="O438" i="8"/>
  <c r="O201" i="8"/>
  <c r="AH201" i="8" s="1"/>
  <c r="O319" i="8"/>
  <c r="O326" i="8"/>
  <c r="AH326" i="8" s="1"/>
  <c r="O203" i="8"/>
  <c r="O151" i="8"/>
  <c r="O173" i="8"/>
  <c r="O290" i="8"/>
  <c r="O102" i="8"/>
  <c r="O209" i="8"/>
  <c r="AH209" i="8" s="1"/>
  <c r="O250" i="8"/>
  <c r="AH250" i="8" s="1"/>
  <c r="O205" i="8"/>
  <c r="O207" i="8"/>
  <c r="O313" i="8"/>
  <c r="AH313" i="8" s="1"/>
  <c r="O305" i="8"/>
  <c r="O221" i="8"/>
  <c r="O128" i="8"/>
  <c r="AH128" i="8" s="1"/>
  <c r="O69" i="8"/>
  <c r="O149" i="8"/>
  <c r="O67" i="8"/>
  <c r="O113" i="8"/>
  <c r="O59" i="8"/>
  <c r="O3" i="8"/>
  <c r="O2" i="8"/>
  <c r="O6" i="8"/>
  <c r="AH6" i="8" s="1"/>
  <c r="O19" i="8"/>
  <c r="AH19" i="8" s="1"/>
  <c r="O55" i="8"/>
  <c r="O296" i="8"/>
  <c r="O31" i="8"/>
  <c r="AH31" i="8" s="1"/>
  <c r="O34" i="8"/>
  <c r="O20" i="8"/>
  <c r="AH20" i="8" s="1"/>
  <c r="O41" i="8"/>
  <c r="O13" i="8"/>
  <c r="O48" i="8"/>
  <c r="AH48" i="8" s="1"/>
  <c r="O365" i="8"/>
  <c r="O424" i="8"/>
  <c r="O7" i="8"/>
  <c r="AH7" i="8" s="1"/>
  <c r="O392" i="8"/>
  <c r="O228" i="8"/>
  <c r="O76" i="8"/>
  <c r="O355" i="8"/>
  <c r="O379" i="8"/>
  <c r="O195" i="8"/>
  <c r="O45" i="8"/>
  <c r="O396" i="8"/>
  <c r="O49" i="8"/>
  <c r="AH49" i="8" s="1"/>
  <c r="O337" i="8"/>
  <c r="O293" i="8"/>
  <c r="O364" i="8"/>
  <c r="AH364" i="8" s="1"/>
  <c r="O283" i="8"/>
  <c r="O192" i="8"/>
  <c r="AH192" i="8" s="1"/>
  <c r="O208" i="8"/>
  <c r="O328" i="8"/>
  <c r="AH328" i="8" s="1"/>
  <c r="O325" i="8"/>
  <c r="AH325" i="8" s="1"/>
  <c r="O358" i="8"/>
  <c r="O383" i="8"/>
  <c r="O309" i="8"/>
  <c r="AH309" i="8" s="1"/>
  <c r="O327" i="8"/>
  <c r="AH327" i="8" s="1"/>
  <c r="O91" i="8"/>
  <c r="O32" i="8"/>
  <c r="O8" i="8"/>
  <c r="AH8" i="8" s="1"/>
  <c r="O126" i="8"/>
  <c r="O324" i="8"/>
  <c r="O333" i="8"/>
  <c r="AH333" i="8" s="1"/>
  <c r="O388" i="8"/>
  <c r="AH388" i="8" s="1"/>
  <c r="O33" i="8"/>
  <c r="AH33" i="8" s="1"/>
  <c r="O314" i="8"/>
  <c r="O244" i="8"/>
  <c r="O269" i="8"/>
  <c r="O63" i="8"/>
  <c r="O109" i="8"/>
  <c r="O280" i="8"/>
  <c r="O437" i="8"/>
  <c r="AH437" i="8" s="1"/>
  <c r="O204" i="8"/>
  <c r="O371" i="8"/>
  <c r="O249" i="8"/>
  <c r="O352" i="8"/>
  <c r="O449" i="8"/>
  <c r="AH449" i="8" s="1"/>
  <c r="O172" i="8"/>
  <c r="O380" i="8"/>
  <c r="O222" i="8"/>
  <c r="O4" i="8"/>
  <c r="O53" i="8"/>
  <c r="O18" i="8"/>
  <c r="AH18" i="8" s="1"/>
  <c r="O397" i="8"/>
  <c r="AH397" i="8" s="1"/>
  <c r="O433" i="8"/>
  <c r="O282" i="8"/>
  <c r="O181" i="8"/>
  <c r="O342" i="8"/>
  <c r="O171" i="8"/>
  <c r="O239" i="8"/>
  <c r="AH239" i="8" s="1"/>
  <c r="O340" i="8"/>
  <c r="O25" i="8"/>
  <c r="AH25" i="8" s="1"/>
  <c r="O334" i="8"/>
  <c r="AH334" i="8" s="1"/>
  <c r="O39" i="8"/>
  <c r="O451" i="8"/>
  <c r="O297" i="8"/>
  <c r="AH297" i="8" s="1"/>
  <c r="O362" i="8"/>
  <c r="O359" i="8"/>
  <c r="O80" i="8"/>
  <c r="O385" i="8"/>
  <c r="O148" i="8"/>
  <c r="AH148" i="8" s="1"/>
  <c r="O356" i="8"/>
  <c r="AH356" i="8" s="1"/>
  <c r="O455" i="8"/>
  <c r="O369" i="8"/>
  <c r="AH369" i="8" s="1"/>
  <c r="O268" i="8"/>
  <c r="AH268" i="8" s="1"/>
  <c r="O164" i="8"/>
  <c r="O435" i="8"/>
  <c r="O246" i="8"/>
  <c r="AH246" i="8" s="1"/>
  <c r="O284" i="8"/>
  <c r="O415" i="8"/>
  <c r="O407" i="8"/>
  <c r="O368" i="8"/>
  <c r="O111" i="8"/>
  <c r="AH111" i="8" s="1"/>
  <c r="O206" i="8"/>
  <c r="O22" i="8"/>
  <c r="O122" i="8"/>
  <c r="AH122" i="8" s="1"/>
  <c r="O152" i="8"/>
  <c r="AH152" i="8" s="1"/>
  <c r="O70" i="8"/>
  <c r="O131" i="8"/>
  <c r="O35" i="8"/>
  <c r="AH35" i="8" s="1"/>
  <c r="O79" i="8"/>
  <c r="O99" i="8"/>
  <c r="O106" i="8"/>
  <c r="AH106" i="8" s="1"/>
  <c r="O42" i="8"/>
  <c r="O14" i="8"/>
  <c r="AH14" i="8" s="1"/>
  <c r="O87" i="8"/>
  <c r="O86" i="8"/>
  <c r="O88" i="8"/>
  <c r="AH88" i="8" s="1"/>
  <c r="O74" i="8"/>
  <c r="AH74" i="8" s="1"/>
  <c r="O75" i="8"/>
  <c r="AH75" i="8" s="1"/>
  <c r="O256" i="8"/>
  <c r="O73" i="8"/>
  <c r="AH73" i="8" s="1"/>
  <c r="O95" i="8"/>
  <c r="O26" i="8"/>
  <c r="O312" i="8"/>
  <c r="O238" i="8"/>
  <c r="O56" i="8"/>
  <c r="AH56" i="8" s="1"/>
  <c r="O92" i="8"/>
  <c r="O227" i="8"/>
  <c r="O413" i="8"/>
  <c r="O452" i="8"/>
  <c r="O315" i="8"/>
  <c r="AH315" i="8" s="1"/>
  <c r="O101" i="8"/>
  <c r="AH101" i="8" s="1"/>
  <c r="O389" i="8"/>
  <c r="AH389" i="8" s="1"/>
  <c r="O344" i="8"/>
  <c r="O348" i="8"/>
  <c r="O321" i="8"/>
  <c r="O196" i="8"/>
  <c r="O394" i="8"/>
  <c r="O310" i="8"/>
  <c r="AH310" i="8" s="1"/>
  <c r="O220" i="8"/>
  <c r="O108" i="8"/>
  <c r="AH108" i="8" s="1"/>
  <c r="O178" i="8"/>
  <c r="AH178" i="8" s="1"/>
  <c r="O180" i="8"/>
  <c r="O200" i="8"/>
  <c r="O409" i="8"/>
  <c r="AH409" i="8" s="1"/>
  <c r="O361" i="8"/>
  <c r="O150" i="8"/>
  <c r="O419" i="8"/>
  <c r="O306" i="8"/>
  <c r="O354" i="8"/>
  <c r="O248" i="8"/>
  <c r="AH248" i="8" s="1"/>
  <c r="O159" i="8"/>
  <c r="AH159" i="8" s="1"/>
  <c r="O390" i="8"/>
  <c r="AH390" i="8" s="1"/>
  <c r="O157" i="8"/>
  <c r="AH157" i="8" s="1"/>
  <c r="O351" i="8"/>
  <c r="O50" i="8"/>
  <c r="O98" i="8"/>
  <c r="O28" i="8"/>
  <c r="AH28" i="8" s="1"/>
  <c r="O78" i="8"/>
  <c r="AH78" i="8" s="1"/>
  <c r="O46" i="8"/>
  <c r="O64" i="8"/>
  <c r="AD64" i="8" s="1"/>
  <c r="O112" i="8"/>
  <c r="AH112" i="8" s="1"/>
  <c r="O294" i="8"/>
  <c r="AH294" i="8" s="1"/>
  <c r="O66" i="8"/>
  <c r="O38" i="8"/>
  <c r="AH38" i="8" s="1"/>
  <c r="O295" i="8"/>
  <c r="AH295" i="8" s="1"/>
  <c r="O116" i="8"/>
  <c r="O454" i="8"/>
  <c r="O226" i="8"/>
  <c r="AH226" i="8" s="1"/>
  <c r="O308" i="8"/>
  <c r="O266" i="8"/>
  <c r="AH266" i="8" s="1"/>
  <c r="O176" i="8"/>
  <c r="O167" i="8"/>
  <c r="O428" i="8"/>
  <c r="O384" i="8"/>
  <c r="O360" i="8"/>
  <c r="O166" i="8"/>
  <c r="AH166" i="8" s="1"/>
  <c r="O442" i="8"/>
  <c r="AH442" i="8" s="1"/>
  <c r="O9" i="8"/>
  <c r="O89" i="8"/>
  <c r="O90" i="8"/>
  <c r="AH90" i="8" s="1"/>
  <c r="O338" i="8"/>
  <c r="O287" i="8"/>
  <c r="O273" i="8"/>
  <c r="O60" i="8"/>
  <c r="O134" i="8"/>
  <c r="AH134" i="8" s="1"/>
  <c r="O259" i="8"/>
  <c r="O235" i="8"/>
  <c r="O335" i="8"/>
  <c r="O417" i="8"/>
  <c r="O223" i="8"/>
  <c r="O168" i="8"/>
  <c r="O141" i="8"/>
  <c r="AH141" i="8" s="1"/>
  <c r="O450" i="8"/>
  <c r="O300" i="8"/>
  <c r="O278" i="8"/>
  <c r="O17" i="8"/>
  <c r="O36" i="8"/>
  <c r="O224" i="8"/>
  <c r="AH224" i="8" s="1"/>
  <c r="O347" i="8"/>
  <c r="O318" i="8"/>
  <c r="AH318" i="8" s="1"/>
  <c r="O262" i="8"/>
  <c r="AH262" i="8" s="1"/>
  <c r="O376" i="8"/>
  <c r="O140" i="8"/>
  <c r="O136" i="8"/>
  <c r="AH136" i="8" s="1"/>
  <c r="O272" i="8"/>
  <c r="O292" i="8"/>
  <c r="O410" i="8"/>
  <c r="O345" i="8"/>
  <c r="O241" i="8"/>
  <c r="O190" i="8"/>
  <c r="AH190" i="8" s="1"/>
  <c r="O316" i="8"/>
  <c r="O357" i="8"/>
  <c r="AH357" i="8" s="1"/>
  <c r="O447" i="8"/>
  <c r="AH447" i="8" s="1"/>
  <c r="O125" i="8"/>
  <c r="O291" i="8"/>
  <c r="O225" i="8"/>
  <c r="AH225" i="8" s="1"/>
  <c r="O103" i="8"/>
  <c r="O274" i="8"/>
  <c r="AH274" i="8" s="1"/>
  <c r="O346" i="8"/>
  <c r="O16" i="8"/>
  <c r="O83" i="8"/>
  <c r="AH83" i="8" s="1"/>
  <c r="O218" i="8"/>
  <c r="AH218" i="8" s="1"/>
  <c r="O255" i="8"/>
  <c r="O299" i="8"/>
  <c r="AH299" i="8" s="1"/>
  <c r="O44" i="8"/>
  <c r="AH44" i="8" s="1"/>
  <c r="O393" i="8"/>
  <c r="O399" i="8"/>
  <c r="O191" i="8"/>
  <c r="AH191" i="8" s="1"/>
  <c r="O265" i="8"/>
  <c r="O237" i="8"/>
  <c r="O251" i="8"/>
  <c r="AH251" i="8" s="1"/>
  <c r="O406" i="8"/>
  <c r="O84" i="8"/>
  <c r="AH84" i="8" s="1"/>
  <c r="O448" i="8"/>
  <c r="O408" i="8"/>
  <c r="O372" i="8"/>
  <c r="O257" i="8"/>
  <c r="AH257" i="8" s="1"/>
  <c r="O232" i="8"/>
  <c r="O320" i="8"/>
  <c r="O202" i="8"/>
  <c r="AH202" i="8" s="1"/>
  <c r="O119" i="8"/>
  <c r="AH119" i="8" s="1"/>
  <c r="O458" i="8"/>
  <c r="AH458" i="8" s="1"/>
  <c r="O459" i="8"/>
  <c r="O339" i="8"/>
  <c r="O124" i="8"/>
  <c r="AH124" i="8" s="1"/>
  <c r="O182" i="8"/>
  <c r="O29" i="8"/>
  <c r="O23" i="8"/>
  <c r="O130" i="8"/>
  <c r="O189" i="8"/>
  <c r="AH189" i="8" s="1"/>
  <c r="O402" i="8"/>
  <c r="O276" i="8"/>
  <c r="AH276" i="8" s="1"/>
  <c r="O311" i="8"/>
  <c r="O174" i="8"/>
  <c r="O121" i="8"/>
  <c r="O115" i="8"/>
  <c r="O214" i="8"/>
  <c r="O127" i="8"/>
  <c r="AH127" i="8" s="1"/>
  <c r="O367" i="8"/>
  <c r="O279" i="8"/>
  <c r="AH279" i="8" s="1"/>
  <c r="O233" i="8"/>
  <c r="AH233" i="8" s="1"/>
  <c r="O179" i="8"/>
  <c r="O336" i="8"/>
  <c r="O68" i="8"/>
  <c r="AH68" i="8" s="1"/>
  <c r="O216" i="8"/>
  <c r="O143" i="8"/>
  <c r="O453" i="8"/>
  <c r="O247" i="8"/>
  <c r="O298" i="8"/>
  <c r="O145" i="8"/>
  <c r="AH145" i="8" s="1"/>
  <c r="O40" i="8"/>
  <c r="O245" i="8"/>
  <c r="AH245" i="8" s="1"/>
  <c r="O403" i="8"/>
  <c r="AH403" i="8" s="1"/>
  <c r="O146" i="8"/>
  <c r="O155" i="8"/>
  <c r="O104" i="8"/>
  <c r="AH104" i="8" s="1"/>
  <c r="O264" i="8"/>
  <c r="O286" i="8"/>
  <c r="AH286" i="8" s="1"/>
  <c r="O142" i="8"/>
  <c r="O391" i="8"/>
  <c r="O271" i="8"/>
  <c r="AH271" i="8" s="1"/>
  <c r="O217" i="8"/>
  <c r="O154" i="8"/>
  <c r="O304" i="8"/>
  <c r="O382" i="8"/>
  <c r="AH382" i="8" s="1"/>
  <c r="O184" i="8"/>
  <c r="O138" i="8"/>
  <c r="O263" i="8"/>
  <c r="AH263" i="8" s="1"/>
  <c r="O163" i="8"/>
  <c r="O120" i="8"/>
  <c r="AH120" i="8" s="1"/>
  <c r="O414" i="8"/>
  <c r="AH414" i="8" s="1"/>
  <c r="O343" i="8"/>
  <c r="O288" i="8"/>
  <c r="O427" i="8"/>
  <c r="O422" i="8"/>
  <c r="O177" i="8"/>
  <c r="AH177" i="8" s="1"/>
  <c r="O27" i="8"/>
  <c r="P165" i="8"/>
  <c r="P370" i="8"/>
  <c r="P353" i="8"/>
  <c r="P434" i="8"/>
  <c r="P267" i="8"/>
  <c r="AI267" i="8" s="1"/>
  <c r="P285" i="8"/>
  <c r="P363" i="8"/>
  <c r="P215" i="8"/>
  <c r="AI215" i="8" s="1"/>
  <c r="P277" i="8"/>
  <c r="P242" i="8"/>
  <c r="P395" i="8"/>
  <c r="P97" i="8"/>
  <c r="P322" i="8"/>
  <c r="P82" i="8"/>
  <c r="P426" i="8"/>
  <c r="AI426" i="8" s="1"/>
  <c r="P147" i="8"/>
  <c r="P377" i="8"/>
  <c r="P378" i="8"/>
  <c r="P11" i="8"/>
  <c r="P373" i="8"/>
  <c r="P213" i="8"/>
  <c r="AI213" i="8" s="1"/>
  <c r="P439" i="8"/>
  <c r="P253" i="8"/>
  <c r="P445" i="8"/>
  <c r="AI445" i="8" s="1"/>
  <c r="P114" i="8"/>
  <c r="P331" i="8"/>
  <c r="P418" i="8"/>
  <c r="AI418" i="8" s="1"/>
  <c r="P440" i="8"/>
  <c r="P416" i="8"/>
  <c r="P429" i="8"/>
  <c r="P441" i="8"/>
  <c r="P219" i="8"/>
  <c r="AI219" i="8" s="1"/>
  <c r="P194" i="8"/>
  <c r="AI194" i="8" s="1"/>
  <c r="P24" i="8"/>
  <c r="P229" i="8"/>
  <c r="AI229" i="8" s="1"/>
  <c r="P199" i="8"/>
  <c r="AI199" i="8" s="1"/>
  <c r="P51" i="8"/>
  <c r="P281" i="8"/>
  <c r="P129" i="8"/>
  <c r="AI129" i="8" s="1"/>
  <c r="P85" i="8"/>
  <c r="P100" i="8"/>
  <c r="AI100" i="8" s="1"/>
  <c r="P30" i="8"/>
  <c r="P65" i="8"/>
  <c r="P386" i="8"/>
  <c r="AI386" i="8" s="1"/>
  <c r="P193" i="8"/>
  <c r="P158" i="8"/>
  <c r="P210" i="8"/>
  <c r="AI210" i="8" s="1"/>
  <c r="P72" i="8"/>
  <c r="AI72" i="8" s="1"/>
  <c r="P160" i="8"/>
  <c r="P231" i="8"/>
  <c r="P10" i="8"/>
  <c r="AI10" i="8" s="1"/>
  <c r="P374" i="8"/>
  <c r="P5" i="8"/>
  <c r="P460" i="8"/>
  <c r="AI460" i="8" s="1"/>
  <c r="P212" i="8"/>
  <c r="P77" i="8"/>
  <c r="P183" i="8"/>
  <c r="P258" i="8"/>
  <c r="P252" i="8"/>
  <c r="AI252" i="8" s="1"/>
  <c r="P144" i="8"/>
  <c r="AI144" i="8" s="1"/>
  <c r="P117" i="8"/>
  <c r="AI117" i="8" s="1"/>
  <c r="P430" i="8"/>
  <c r="P302" i="8"/>
  <c r="AI302" i="8" s="1"/>
  <c r="P411" i="8"/>
  <c r="AI411" i="8" s="1"/>
  <c r="P438" i="8"/>
  <c r="P201" i="8"/>
  <c r="P319" i="8"/>
  <c r="P326" i="8"/>
  <c r="AI326" i="8" s="1"/>
  <c r="P203" i="8"/>
  <c r="P151" i="8"/>
  <c r="P173" i="8"/>
  <c r="P290" i="8"/>
  <c r="P102" i="8"/>
  <c r="P209" i="8"/>
  <c r="AI209" i="8" s="1"/>
  <c r="P250" i="8"/>
  <c r="AI250" i="8" s="1"/>
  <c r="P205" i="8"/>
  <c r="AI205" i="8" s="1"/>
  <c r="P207" i="8"/>
  <c r="P313" i="8"/>
  <c r="P305" i="8"/>
  <c r="P221" i="8"/>
  <c r="AI221" i="8" s="1"/>
  <c r="P128" i="8"/>
  <c r="AI128" i="8" s="1"/>
  <c r="P69" i="8"/>
  <c r="P149" i="8"/>
  <c r="AI149" i="8" s="1"/>
  <c r="P67" i="8"/>
  <c r="AI67" i="8" s="1"/>
  <c r="P113" i="8"/>
  <c r="P59" i="8"/>
  <c r="P3" i="8"/>
  <c r="AI3" i="8" s="1"/>
  <c r="P2" i="8"/>
  <c r="P6" i="8"/>
  <c r="AI6" i="8" s="1"/>
  <c r="P19" i="8"/>
  <c r="P55" i="8"/>
  <c r="P296" i="8"/>
  <c r="P31" i="8"/>
  <c r="AI31" i="8" s="1"/>
  <c r="P34" i="8"/>
  <c r="AI34" i="8" s="1"/>
  <c r="P20" i="8"/>
  <c r="AI20" i="8" s="1"/>
  <c r="P41" i="8"/>
  <c r="AI41" i="8" s="1"/>
  <c r="P13" i="8"/>
  <c r="P48" i="8"/>
  <c r="AI15" i="8"/>
  <c r="P365" i="8"/>
  <c r="P424" i="8"/>
  <c r="P7" i="8"/>
  <c r="AI7" i="8" s="1"/>
  <c r="P392" i="8"/>
  <c r="P228" i="8"/>
  <c r="AI228" i="8" s="1"/>
  <c r="P76" i="8"/>
  <c r="AI76" i="8" s="1"/>
  <c r="P355" i="8"/>
  <c r="P379" i="8"/>
  <c r="AI379" i="8" s="1"/>
  <c r="P195" i="8"/>
  <c r="AI195" i="8" s="1"/>
  <c r="P45" i="8"/>
  <c r="P396" i="8"/>
  <c r="P49" i="8"/>
  <c r="AI49" i="8" s="1"/>
  <c r="P337" i="8"/>
  <c r="P293" i="8"/>
  <c r="AI293" i="8" s="1"/>
  <c r="P364" i="8"/>
  <c r="AI364" i="8" s="1"/>
  <c r="P283" i="8"/>
  <c r="P192" i="8"/>
  <c r="P208" i="8"/>
  <c r="P328" i="8"/>
  <c r="P325" i="8"/>
  <c r="AI325" i="8" s="1"/>
  <c r="P358" i="8"/>
  <c r="AI358" i="8" s="1"/>
  <c r="P383" i="8"/>
  <c r="P309" i="8"/>
  <c r="P327" i="8"/>
  <c r="AI327" i="8" s="1"/>
  <c r="P91" i="8"/>
  <c r="P32" i="8"/>
  <c r="P8" i="8"/>
  <c r="AI8" i="8" s="1"/>
  <c r="P126" i="8"/>
  <c r="P324" i="8"/>
  <c r="AI324" i="8" s="1"/>
  <c r="P333" i="8"/>
  <c r="P388" i="8"/>
  <c r="P33" i="8"/>
  <c r="P314" i="8"/>
  <c r="P244" i="8"/>
  <c r="P269" i="8"/>
  <c r="AI269" i="8" s="1"/>
  <c r="P63" i="8"/>
  <c r="AI63" i="8" s="1"/>
  <c r="P109" i="8"/>
  <c r="P280" i="8"/>
  <c r="P437" i="8"/>
  <c r="P204" i="8"/>
  <c r="AI204" i="8" s="1"/>
  <c r="P371" i="8"/>
  <c r="AI371" i="8" s="1"/>
  <c r="P249" i="8"/>
  <c r="AI249" i="8" s="1"/>
  <c r="P352" i="8"/>
  <c r="P449" i="8"/>
  <c r="AI449" i="8" s="1"/>
  <c r="P172" i="8"/>
  <c r="AI172" i="8" s="1"/>
  <c r="P380" i="8"/>
  <c r="P222" i="8"/>
  <c r="P4" i="8"/>
  <c r="AI4" i="8" s="1"/>
  <c r="P53" i="8"/>
  <c r="P18" i="8"/>
  <c r="P397" i="8"/>
  <c r="P433" i="8"/>
  <c r="P282" i="8"/>
  <c r="P181" i="8"/>
  <c r="AI181" i="8" s="1"/>
  <c r="P342" i="8"/>
  <c r="P171" i="8"/>
  <c r="AI171" i="8" s="1"/>
  <c r="P239" i="8"/>
  <c r="AI239" i="8" s="1"/>
  <c r="P340" i="8"/>
  <c r="P25" i="8"/>
  <c r="P334" i="8"/>
  <c r="AI334" i="8" s="1"/>
  <c r="P39" i="8"/>
  <c r="P451" i="8"/>
  <c r="P297" i="8"/>
  <c r="P362" i="8"/>
  <c r="P359" i="8"/>
  <c r="AI359" i="8" s="1"/>
  <c r="P80" i="8"/>
  <c r="P385" i="8"/>
  <c r="P148" i="8"/>
  <c r="AI148" i="8" s="1"/>
  <c r="P356" i="8"/>
  <c r="AI356" i="8" s="1"/>
  <c r="P455" i="8"/>
  <c r="P369" i="8"/>
  <c r="P268" i="8"/>
  <c r="AI268" i="8" s="1"/>
  <c r="P164" i="8"/>
  <c r="P435" i="8"/>
  <c r="AI435" i="8" s="1"/>
  <c r="P246" i="8"/>
  <c r="AI246" i="8" s="1"/>
  <c r="P284" i="8"/>
  <c r="AI284" i="8" s="1"/>
  <c r="P415" i="8"/>
  <c r="AI415" i="8" s="1"/>
  <c r="P407" i="8"/>
  <c r="P368" i="8"/>
  <c r="P111" i="8"/>
  <c r="AI111" i="8" s="1"/>
  <c r="P206" i="8"/>
  <c r="AI206" i="8" s="1"/>
  <c r="P22" i="8"/>
  <c r="P122" i="8"/>
  <c r="P152" i="8"/>
  <c r="AI152" i="8" s="1"/>
  <c r="P70" i="8"/>
  <c r="P131" i="8"/>
  <c r="AI131" i="8" s="1"/>
  <c r="P35" i="8"/>
  <c r="P79" i="8"/>
  <c r="P99" i="8"/>
  <c r="P106" i="8"/>
  <c r="P42" i="8"/>
  <c r="P14" i="8"/>
  <c r="P87" i="8"/>
  <c r="P86" i="8"/>
  <c r="P88" i="8"/>
  <c r="AI88" i="8" s="1"/>
  <c r="P74" i="8"/>
  <c r="AI74" i="8" s="1"/>
  <c r="P75" i="8"/>
  <c r="P256" i="8"/>
  <c r="P73" i="8"/>
  <c r="P95" i="8"/>
  <c r="AI95" i="8" s="1"/>
  <c r="P26" i="8"/>
  <c r="AI26" i="8" s="1"/>
  <c r="P312" i="8"/>
  <c r="AI312" i="8" s="1"/>
  <c r="P238" i="8"/>
  <c r="P56" i="8"/>
  <c r="AI56" i="8" s="1"/>
  <c r="P92" i="8"/>
  <c r="AI92" i="8" s="1"/>
  <c r="P227" i="8"/>
  <c r="P413" i="8"/>
  <c r="P452" i="8"/>
  <c r="AI452" i="8" s="1"/>
  <c r="P315" i="8"/>
  <c r="P101" i="8"/>
  <c r="P389" i="8"/>
  <c r="P344" i="8"/>
  <c r="P348" i="8"/>
  <c r="P321" i="8"/>
  <c r="AI321" i="8" s="1"/>
  <c r="P196" i="8"/>
  <c r="P394" i="8"/>
  <c r="AI394" i="8" s="1"/>
  <c r="P310" i="8"/>
  <c r="AI310" i="8" s="1"/>
  <c r="P220" i="8"/>
  <c r="P108" i="8"/>
  <c r="P178" i="8"/>
  <c r="AI178" i="8" s="1"/>
  <c r="P180" i="8"/>
  <c r="P200" i="8"/>
  <c r="AI200" i="8" s="1"/>
  <c r="P409" i="8"/>
  <c r="P361" i="8"/>
  <c r="AI361" i="8" s="1"/>
  <c r="P150" i="8"/>
  <c r="AI150" i="8" s="1"/>
  <c r="P419" i="8"/>
  <c r="P306" i="8"/>
  <c r="P354" i="8"/>
  <c r="AI354" i="8" s="1"/>
  <c r="P248" i="8"/>
  <c r="AI248" i="8" s="1"/>
  <c r="P159" i="8"/>
  <c r="Z159" i="8" s="1"/>
  <c r="P390" i="8"/>
  <c r="P157" i="8"/>
  <c r="AI157" i="8" s="1"/>
  <c r="P351" i="8"/>
  <c r="P50" i="8"/>
  <c r="AI50" i="8" s="1"/>
  <c r="P98" i="8"/>
  <c r="AI98" i="8" s="1"/>
  <c r="P28" i="8"/>
  <c r="AI28" i="8" s="1"/>
  <c r="P78" i="8"/>
  <c r="AI78" i="8" s="1"/>
  <c r="P46" i="8"/>
  <c r="P64" i="8"/>
  <c r="P112" i="8"/>
  <c r="AI112" i="8" s="1"/>
  <c r="P294" i="8"/>
  <c r="AI294" i="8" s="1"/>
  <c r="P66" i="8"/>
  <c r="P38" i="8"/>
  <c r="P295" i="8"/>
  <c r="AI295" i="8" s="1"/>
  <c r="P116" i="8"/>
  <c r="P454" i="8"/>
  <c r="P226" i="8"/>
  <c r="P308" i="8"/>
  <c r="P266" i="8"/>
  <c r="P176" i="8"/>
  <c r="P167" i="8"/>
  <c r="P428" i="8"/>
  <c r="P384" i="8"/>
  <c r="P360" i="8"/>
  <c r="P166" i="8"/>
  <c r="P442" i="8"/>
  <c r="AI442" i="8" s="1"/>
  <c r="P9" i="8"/>
  <c r="P89" i="8"/>
  <c r="P90" i="8"/>
  <c r="P338" i="8"/>
  <c r="P287" i="8"/>
  <c r="AI287" i="8" s="1"/>
  <c r="P273" i="8"/>
  <c r="AI273" i="8" s="1"/>
  <c r="P60" i="8"/>
  <c r="P134" i="8"/>
  <c r="AI134" i="8" s="1"/>
  <c r="P259" i="8"/>
  <c r="AI259" i="8" s="1"/>
  <c r="P235" i="8"/>
  <c r="P335" i="8"/>
  <c r="P417" i="8"/>
  <c r="AI417" i="8" s="1"/>
  <c r="P223" i="8"/>
  <c r="P168" i="8"/>
  <c r="P141" i="8"/>
  <c r="P450" i="8"/>
  <c r="P300" i="8"/>
  <c r="AI300" i="8" s="1"/>
  <c r="P278" i="8"/>
  <c r="P17" i="8"/>
  <c r="P36" i="8"/>
  <c r="P224" i="8"/>
  <c r="AI224" i="8" s="1"/>
  <c r="P347" i="8"/>
  <c r="P318" i="8"/>
  <c r="P262" i="8"/>
  <c r="AI262" i="8" s="1"/>
  <c r="P376" i="8"/>
  <c r="P140" i="8"/>
  <c r="P136" i="8"/>
  <c r="P272" i="8"/>
  <c r="P292" i="8"/>
  <c r="AI292" i="8" s="1"/>
  <c r="P410" i="8"/>
  <c r="AI410" i="8" s="1"/>
  <c r="P345" i="8"/>
  <c r="P241" i="8"/>
  <c r="AE241" i="8" s="1"/>
  <c r="P190" i="8"/>
  <c r="AI190" i="8" s="1"/>
  <c r="P316" i="8"/>
  <c r="P357" i="8"/>
  <c r="P447" i="8"/>
  <c r="P125" i="8"/>
  <c r="P291" i="8"/>
  <c r="P225" i="8"/>
  <c r="AI225" i="8" s="1"/>
  <c r="P103" i="8"/>
  <c r="AI103" i="8" s="1"/>
  <c r="P274" i="8"/>
  <c r="AI274" i="8" s="1"/>
  <c r="P346" i="8"/>
  <c r="P16" i="8"/>
  <c r="P83" i="8"/>
  <c r="AI83" i="8" s="1"/>
  <c r="P218" i="8"/>
  <c r="AI218" i="8" s="1"/>
  <c r="P255" i="8"/>
  <c r="P299" i="8"/>
  <c r="P44" i="8"/>
  <c r="AI44" i="8" s="1"/>
  <c r="P393" i="8"/>
  <c r="P399" i="8"/>
  <c r="P191" i="8"/>
  <c r="P265" i="8"/>
  <c r="P237" i="8"/>
  <c r="AI237" i="8" s="1"/>
  <c r="P251" i="8"/>
  <c r="P406" i="8"/>
  <c r="P84" i="8"/>
  <c r="P448" i="8"/>
  <c r="P408" i="8"/>
  <c r="P372" i="8"/>
  <c r="P257" i="8"/>
  <c r="AI257" i="8" s="1"/>
  <c r="P232" i="8"/>
  <c r="P320" i="8"/>
  <c r="P202" i="8"/>
  <c r="P119" i="8"/>
  <c r="AI119" i="8" s="1"/>
  <c r="P458" i="8"/>
  <c r="AI458" i="8" s="1"/>
  <c r="P459" i="8"/>
  <c r="AI459" i="8" s="1"/>
  <c r="P339" i="8"/>
  <c r="P124" i="8"/>
  <c r="AI124" i="8" s="1"/>
  <c r="P182" i="8"/>
  <c r="AI182" i="8" s="1"/>
  <c r="P29" i="8"/>
  <c r="P23" i="8"/>
  <c r="P130" i="8"/>
  <c r="AI130" i="8" s="1"/>
  <c r="P189" i="8"/>
  <c r="P402" i="8"/>
  <c r="P276" i="8"/>
  <c r="P311" i="8"/>
  <c r="P174" i="8"/>
  <c r="P121" i="8"/>
  <c r="AI121" i="8" s="1"/>
  <c r="P115" i="8"/>
  <c r="P214" i="8"/>
  <c r="P127" i="8"/>
  <c r="P367" i="8"/>
  <c r="P279" i="8"/>
  <c r="P233" i="8"/>
  <c r="AI233" i="8" s="1"/>
  <c r="P179" i="8"/>
  <c r="P336" i="8"/>
  <c r="AI336" i="8" s="1"/>
  <c r="P68" i="8"/>
  <c r="P216" i="8"/>
  <c r="AI216" i="8" s="1"/>
  <c r="P143" i="8"/>
  <c r="AI143" i="8" s="1"/>
  <c r="P453" i="8"/>
  <c r="P247" i="8"/>
  <c r="P298" i="8"/>
  <c r="AI298" i="8" s="1"/>
  <c r="P145" i="8"/>
  <c r="AI145" i="8" s="1"/>
  <c r="P40" i="8"/>
  <c r="P245" i="8"/>
  <c r="P403" i="8"/>
  <c r="P146" i="8"/>
  <c r="P155" i="8"/>
  <c r="AI155" i="8" s="1"/>
  <c r="P104" i="8"/>
  <c r="AI104" i="8" s="1"/>
  <c r="P264" i="8"/>
  <c r="AI264" i="8" s="1"/>
  <c r="P286" i="8"/>
  <c r="AI286" i="8" s="1"/>
  <c r="P142" i="8"/>
  <c r="P391" i="8"/>
  <c r="P271" i="8"/>
  <c r="AI271" i="8" s="1"/>
  <c r="P217" i="8"/>
  <c r="AI217" i="8" s="1"/>
  <c r="P154" i="8"/>
  <c r="P304" i="8"/>
  <c r="P382" i="8"/>
  <c r="P184" i="8"/>
  <c r="P138" i="8"/>
  <c r="P263" i="8"/>
  <c r="P163" i="8"/>
  <c r="P120" i="8"/>
  <c r="AI120" i="8" s="1"/>
  <c r="P414" i="8"/>
  <c r="P343" i="8"/>
  <c r="P288" i="8"/>
  <c r="P427" i="8"/>
  <c r="P422" i="8"/>
  <c r="P177" i="8"/>
  <c r="AI177" i="8" s="1"/>
  <c r="P27" i="8"/>
  <c r="Q165" i="8"/>
  <c r="AJ165" i="8" s="1"/>
  <c r="Q370" i="8"/>
  <c r="Q353" i="8"/>
  <c r="Q434" i="8"/>
  <c r="Q267" i="8"/>
  <c r="Q285" i="8"/>
  <c r="AJ285" i="8" s="1"/>
  <c r="Q363" i="8"/>
  <c r="Q215" i="8"/>
  <c r="AJ215" i="8" s="1"/>
  <c r="Q277" i="8"/>
  <c r="AJ277" i="8" s="1"/>
  <c r="Q242" i="8"/>
  <c r="Q395" i="8"/>
  <c r="Q97" i="8"/>
  <c r="AJ97" i="8" s="1"/>
  <c r="Q322" i="8"/>
  <c r="Q82" i="8"/>
  <c r="Q426" i="8"/>
  <c r="Q147" i="8"/>
  <c r="Q377" i="8"/>
  <c r="Q378" i="8"/>
  <c r="Q11" i="8"/>
  <c r="Q373" i="8"/>
  <c r="AJ373" i="8" s="1"/>
  <c r="Q213" i="8"/>
  <c r="Q439" i="8"/>
  <c r="Q253" i="8"/>
  <c r="Q445" i="8"/>
  <c r="AJ445" i="8" s="1"/>
  <c r="Q114" i="8"/>
  <c r="Q331" i="8"/>
  <c r="AJ331" i="8" s="1"/>
  <c r="Q418" i="8"/>
  <c r="Q440" i="8"/>
  <c r="Q416" i="8"/>
  <c r="AJ416" i="8" s="1"/>
  <c r="Q429" i="8"/>
  <c r="Q441" i="8"/>
  <c r="Q219" i="8"/>
  <c r="AJ219" i="8" s="1"/>
  <c r="Q194" i="8"/>
  <c r="AJ194" i="8" s="1"/>
  <c r="Q24" i="8"/>
  <c r="Q229" i="8"/>
  <c r="Q199" i="8"/>
  <c r="AJ199" i="8" s="1"/>
  <c r="Q51" i="8"/>
  <c r="Q281" i="8"/>
  <c r="AJ281" i="8" s="1"/>
  <c r="Q129" i="8"/>
  <c r="AJ129" i="8" s="1"/>
  <c r="Q85" i="8"/>
  <c r="AJ85" i="8" s="1"/>
  <c r="Q100" i="8"/>
  <c r="AJ100" i="8" s="1"/>
  <c r="Q30" i="8"/>
  <c r="Q65" i="8"/>
  <c r="Q386" i="8"/>
  <c r="AJ386" i="8" s="1"/>
  <c r="Q193" i="8"/>
  <c r="AJ193" i="8" s="1"/>
  <c r="Q158" i="8"/>
  <c r="Q210" i="8"/>
  <c r="Q72" i="8"/>
  <c r="AJ72" i="8" s="1"/>
  <c r="Q160" i="8"/>
  <c r="Q231" i="8"/>
  <c r="AJ231" i="8" s="1"/>
  <c r="Q10" i="8"/>
  <c r="AJ10" i="8" s="1"/>
  <c r="Q374" i="8"/>
  <c r="Q5" i="8"/>
  <c r="AJ5" i="8" s="1"/>
  <c r="Q460" i="8"/>
  <c r="Q212" i="8"/>
  <c r="Q77" i="8"/>
  <c r="Q183" i="8"/>
  <c r="Q258" i="8"/>
  <c r="Q252" i="8"/>
  <c r="Q144" i="8"/>
  <c r="AJ144" i="8" s="1"/>
  <c r="Q117" i="8"/>
  <c r="AJ117" i="8" s="1"/>
  <c r="Q430" i="8"/>
  <c r="Q302" i="8"/>
  <c r="Q411" i="8"/>
  <c r="Q438" i="8"/>
  <c r="Q201" i="8"/>
  <c r="AJ201" i="8" s="1"/>
  <c r="Q319" i="8"/>
  <c r="Q326" i="8"/>
  <c r="AJ326" i="8" s="1"/>
  <c r="Q203" i="8"/>
  <c r="AJ203" i="8" s="1"/>
  <c r="Q151" i="8"/>
  <c r="Q173" i="8"/>
  <c r="Q290" i="8"/>
  <c r="AJ290" i="8" s="1"/>
  <c r="Q102" i="8"/>
  <c r="Q209" i="8"/>
  <c r="Q250" i="8"/>
  <c r="Q205" i="8"/>
  <c r="Q207" i="8"/>
  <c r="Q313" i="8"/>
  <c r="Q305" i="8"/>
  <c r="Q221" i="8"/>
  <c r="Q128" i="8"/>
  <c r="AJ128" i="8" s="1"/>
  <c r="Q69" i="8"/>
  <c r="Q149" i="8"/>
  <c r="Q67" i="8"/>
  <c r="AJ67" i="8" s="1"/>
  <c r="Q113" i="8"/>
  <c r="Q59" i="8"/>
  <c r="Q3" i="8"/>
  <c r="AJ3" i="8" s="1"/>
  <c r="Q2" i="8"/>
  <c r="Q6" i="8"/>
  <c r="AJ6" i="8" s="1"/>
  <c r="Q19" i="8"/>
  <c r="Q55" i="8"/>
  <c r="Q296" i="8"/>
  <c r="AJ296" i="8" s="1"/>
  <c r="Q31" i="8"/>
  <c r="AJ31" i="8" s="1"/>
  <c r="Q34" i="8"/>
  <c r="Q20" i="8"/>
  <c r="Q41" i="8"/>
  <c r="AJ41" i="8" s="1"/>
  <c r="Q13" i="8"/>
  <c r="Q48" i="8"/>
  <c r="Q365" i="8"/>
  <c r="Q424" i="8"/>
  <c r="AJ424" i="8" s="1"/>
  <c r="Q7" i="8"/>
  <c r="AJ7" i="8" s="1"/>
  <c r="Q392" i="8"/>
  <c r="Q228" i="8"/>
  <c r="Q76" i="8"/>
  <c r="AJ76" i="8" s="1"/>
  <c r="Q355" i="8"/>
  <c r="Q379" i="8"/>
  <c r="AJ379" i="8" s="1"/>
  <c r="Q195" i="8"/>
  <c r="AJ195" i="8" s="1"/>
  <c r="Q45" i="8"/>
  <c r="X45" i="8" s="1"/>
  <c r="Q396" i="8"/>
  <c r="AJ396" i="8" s="1"/>
  <c r="Q49" i="8"/>
  <c r="Q337" i="8"/>
  <c r="Q293" i="8"/>
  <c r="AJ293" i="8" s="1"/>
  <c r="Q364" i="8"/>
  <c r="AJ364" i="8" s="1"/>
  <c r="Q283" i="8"/>
  <c r="Q192" i="8"/>
  <c r="Q208" i="8"/>
  <c r="AJ208" i="8" s="1"/>
  <c r="Q328" i="8"/>
  <c r="Q325" i="8"/>
  <c r="AJ325" i="8" s="1"/>
  <c r="Q358" i="8"/>
  <c r="AJ358" i="8" s="1"/>
  <c r="Q383" i="8"/>
  <c r="Q309" i="8"/>
  <c r="AJ309" i="8" s="1"/>
  <c r="Q327" i="8"/>
  <c r="Q91" i="8"/>
  <c r="Q32" i="8"/>
  <c r="Q8" i="8"/>
  <c r="AJ8" i="8" s="1"/>
  <c r="Q126" i="8"/>
  <c r="AJ126" i="8" s="1"/>
  <c r="Q324" i="8"/>
  <c r="Q333" i="8"/>
  <c r="AJ333" i="8" s="1"/>
  <c r="Q388" i="8"/>
  <c r="AJ388" i="8" s="1"/>
  <c r="Q33" i="8"/>
  <c r="Q314" i="8"/>
  <c r="AJ314" i="8" s="1"/>
  <c r="Q244" i="8"/>
  <c r="Q269" i="8"/>
  <c r="AC269" i="8" s="1"/>
  <c r="Q63" i="8"/>
  <c r="Q109" i="8"/>
  <c r="Q280" i="8"/>
  <c r="Q437" i="8"/>
  <c r="Q204" i="8"/>
  <c r="Q371" i="8"/>
  <c r="AJ371" i="8" s="1"/>
  <c r="Q249" i="8"/>
  <c r="AJ249" i="8" s="1"/>
  <c r="Q352" i="8"/>
  <c r="Q449" i="8"/>
  <c r="Q172" i="8"/>
  <c r="AJ172" i="8" s="1"/>
  <c r="Q380" i="8"/>
  <c r="Q222" i="8"/>
  <c r="AJ222" i="8" s="1"/>
  <c r="Q4" i="8"/>
  <c r="AJ4" i="8" s="1"/>
  <c r="Q53" i="8"/>
  <c r="Q18" i="8"/>
  <c r="AJ18" i="8" s="1"/>
  <c r="Q397" i="8"/>
  <c r="AJ397" i="8" s="1"/>
  <c r="Q433" i="8"/>
  <c r="Q282" i="8"/>
  <c r="Q181" i="8"/>
  <c r="AJ181" i="8" s="1"/>
  <c r="Q342" i="8"/>
  <c r="Q171" i="8"/>
  <c r="Q239" i="8"/>
  <c r="AJ239" i="8" s="1"/>
  <c r="Q340" i="8"/>
  <c r="Q25" i="8"/>
  <c r="Q334" i="8"/>
  <c r="Q39" i="8"/>
  <c r="Q451" i="8"/>
  <c r="AJ451" i="8" s="1"/>
  <c r="Q297" i="8"/>
  <c r="AJ297" i="8" s="1"/>
  <c r="Q362" i="8"/>
  <c r="Q359" i="8"/>
  <c r="Q80" i="8"/>
  <c r="Q385" i="8"/>
  <c r="Q148" i="8"/>
  <c r="Q356" i="8"/>
  <c r="AJ356" i="8" s="1"/>
  <c r="Q455" i="8"/>
  <c r="AA455" i="8" s="1"/>
  <c r="Q369" i="8"/>
  <c r="AJ369" i="8" s="1"/>
  <c r="Q268" i="8"/>
  <c r="Q164" i="8"/>
  <c r="Q435" i="8"/>
  <c r="AJ435" i="8" s="1"/>
  <c r="Q246" i="8"/>
  <c r="AJ246" i="8" s="1"/>
  <c r="Q284" i="8"/>
  <c r="Q415" i="8"/>
  <c r="Q407" i="8"/>
  <c r="Q368" i="8"/>
  <c r="Q111" i="8"/>
  <c r="Q206" i="8"/>
  <c r="AJ206" i="8" s="1"/>
  <c r="Q22" i="8"/>
  <c r="Q122" i="8"/>
  <c r="Q152" i="8"/>
  <c r="Q70" i="8"/>
  <c r="Q131" i="8"/>
  <c r="AJ131" i="8" s="1"/>
  <c r="Q35" i="8"/>
  <c r="AJ35" i="8" s="1"/>
  <c r="Q79" i="8"/>
  <c r="Q99" i="8"/>
  <c r="Q106" i="8"/>
  <c r="AJ106" i="8" s="1"/>
  <c r="Q42" i="8"/>
  <c r="Q14" i="8"/>
  <c r="Q87" i="8"/>
  <c r="AJ87" i="8" s="1"/>
  <c r="Q86" i="8"/>
  <c r="Q88" i="8"/>
  <c r="AJ88" i="8" s="1"/>
  <c r="Q74" i="8"/>
  <c r="Q75" i="8"/>
  <c r="Q256" i="8"/>
  <c r="Q73" i="8"/>
  <c r="Q95" i="8"/>
  <c r="Q26" i="8"/>
  <c r="Q312" i="8"/>
  <c r="AJ312" i="8" s="1"/>
  <c r="Q238" i="8"/>
  <c r="Q56" i="8"/>
  <c r="Q92" i="8"/>
  <c r="AJ92" i="8" s="1"/>
  <c r="Q227" i="8"/>
  <c r="Q413" i="8"/>
  <c r="AJ413" i="8" s="1"/>
  <c r="Q452" i="8"/>
  <c r="AJ452" i="8" s="1"/>
  <c r="Q315" i="8"/>
  <c r="Q101" i="8"/>
  <c r="AJ101" i="8" s="1"/>
  <c r="Q389" i="8"/>
  <c r="AJ389" i="8" s="1"/>
  <c r="Q344" i="8"/>
  <c r="Q348" i="8"/>
  <c r="Q321" i="8"/>
  <c r="AJ321" i="8" s="1"/>
  <c r="Q196" i="8"/>
  <c r="Q394" i="8"/>
  <c r="Q310" i="8"/>
  <c r="AJ310" i="8" s="1"/>
  <c r="Q220" i="8"/>
  <c r="Q108" i="8"/>
  <c r="Q178" i="8"/>
  <c r="Q180" i="8"/>
  <c r="AJ180" i="8" s="1"/>
  <c r="Q200" i="8"/>
  <c r="Q409" i="8"/>
  <c r="AJ409" i="8" s="1"/>
  <c r="Q361" i="8"/>
  <c r="Q150" i="8"/>
  <c r="Q419" i="8"/>
  <c r="Q306" i="8"/>
  <c r="Q354" i="8"/>
  <c r="AJ354" i="8" s="1"/>
  <c r="Q248" i="8"/>
  <c r="AJ248" i="8" s="1"/>
  <c r="Q159" i="8"/>
  <c r="Q390" i="8"/>
  <c r="AJ390" i="8" s="1"/>
  <c r="Q157" i="8"/>
  <c r="AJ157" i="8" s="1"/>
  <c r="Q351" i="8"/>
  <c r="Q50" i="8"/>
  <c r="AJ50" i="8" s="1"/>
  <c r="Q98" i="8"/>
  <c r="AJ98" i="8" s="1"/>
  <c r="Q28" i="8"/>
  <c r="Q78" i="8"/>
  <c r="Q46" i="8"/>
  <c r="Q64" i="8"/>
  <c r="Q112" i="8"/>
  <c r="AJ112" i="8" s="1"/>
  <c r="Q294" i="8"/>
  <c r="AJ294" i="8" s="1"/>
  <c r="Q66" i="8"/>
  <c r="Q38" i="8"/>
  <c r="AJ38" i="8" s="1"/>
  <c r="Q295" i="8"/>
  <c r="Q116" i="8"/>
  <c r="Q454" i="8"/>
  <c r="AJ454" i="8" s="1"/>
  <c r="Q226" i="8"/>
  <c r="Q308" i="8"/>
  <c r="Q266" i="8"/>
  <c r="Q176" i="8"/>
  <c r="AJ176" i="8" s="1"/>
  <c r="Q167" i="8"/>
  <c r="Q428" i="8"/>
  <c r="Q384" i="8"/>
  <c r="AJ384" i="8" s="1"/>
  <c r="Q360" i="8"/>
  <c r="Q166" i="8"/>
  <c r="Q442" i="8"/>
  <c r="Q9" i="8"/>
  <c r="Q89" i="8"/>
  <c r="Q90" i="8"/>
  <c r="Q338" i="8"/>
  <c r="Q287" i="8"/>
  <c r="AJ287" i="8" s="1"/>
  <c r="Q273" i="8"/>
  <c r="AJ273" i="8" s="1"/>
  <c r="Q60" i="8"/>
  <c r="Q134" i="8"/>
  <c r="Q259" i="8"/>
  <c r="AJ259" i="8" s="1"/>
  <c r="Q235" i="8"/>
  <c r="Q335" i="8"/>
  <c r="AJ335" i="8" s="1"/>
  <c r="Q417" i="8"/>
  <c r="AJ417" i="8" s="1"/>
  <c r="Q223" i="8"/>
  <c r="Q168" i="8"/>
  <c r="AJ168" i="8" s="1"/>
  <c r="Q141" i="8"/>
  <c r="AJ141" i="8" s="1"/>
  <c r="Q450" i="8"/>
  <c r="AJ450" i="8" s="1"/>
  <c r="Q300" i="8"/>
  <c r="Q278" i="8"/>
  <c r="AJ278" i="8" s="1"/>
  <c r="Q17" i="8"/>
  <c r="Q36" i="8"/>
  <c r="Q224" i="8"/>
  <c r="AJ224" i="8" s="1"/>
  <c r="Q347" i="8"/>
  <c r="Q318" i="8"/>
  <c r="Q262" i="8"/>
  <c r="AJ262" i="8" s="1"/>
  <c r="Q376" i="8"/>
  <c r="AJ376" i="8" s="1"/>
  <c r="Q140" i="8"/>
  <c r="Q136" i="8"/>
  <c r="Q272" i="8"/>
  <c r="Q292" i="8"/>
  <c r="Q410" i="8"/>
  <c r="AJ410" i="8" s="1"/>
  <c r="Q345" i="8"/>
  <c r="Q241" i="8"/>
  <c r="AJ241" i="8" s="1"/>
  <c r="Q190" i="8"/>
  <c r="AJ190" i="8" s="1"/>
  <c r="Q316" i="8"/>
  <c r="AA316" i="8" s="1"/>
  <c r="Q357" i="8"/>
  <c r="Q447" i="8"/>
  <c r="AJ447" i="8" s="1"/>
  <c r="Q125" i="8"/>
  <c r="Q291" i="8"/>
  <c r="AJ291" i="8" s="1"/>
  <c r="Q225" i="8"/>
  <c r="AJ225" i="8" s="1"/>
  <c r="Q103" i="8"/>
  <c r="Q274" i="8"/>
  <c r="Q346" i="8"/>
  <c r="Q16" i="8"/>
  <c r="Q83" i="8"/>
  <c r="AJ83" i="8" s="1"/>
  <c r="Q218" i="8"/>
  <c r="AJ218" i="8" s="1"/>
  <c r="Q255" i="8"/>
  <c r="Q299" i="8"/>
  <c r="AJ299" i="8" s="1"/>
  <c r="Q44" i="8"/>
  <c r="Q393" i="8"/>
  <c r="Q399" i="8"/>
  <c r="AJ399" i="8" s="1"/>
  <c r="Q191" i="8"/>
  <c r="AJ191" i="8" s="1"/>
  <c r="Q265" i="8"/>
  <c r="Q237" i="8"/>
  <c r="Q251" i="8"/>
  <c r="AJ251" i="8" s="1"/>
  <c r="Q406" i="8"/>
  <c r="Q84" i="8"/>
  <c r="Q448" i="8"/>
  <c r="AJ448" i="8" s="1"/>
  <c r="Q408" i="8"/>
  <c r="Q372" i="8"/>
  <c r="AJ372" i="8" s="1"/>
  <c r="Q257" i="8"/>
  <c r="AJ257" i="8" s="1"/>
  <c r="Q232" i="8"/>
  <c r="Q320" i="8"/>
  <c r="Q202" i="8"/>
  <c r="Q119" i="8"/>
  <c r="Q458" i="8"/>
  <c r="AJ458" i="8" s="1"/>
  <c r="Q459" i="8"/>
  <c r="AJ459" i="8" s="1"/>
  <c r="Q339" i="8"/>
  <c r="Q124" i="8"/>
  <c r="Q182" i="8"/>
  <c r="AJ182" i="8" s="1"/>
  <c r="Q29" i="8"/>
  <c r="Q23" i="8"/>
  <c r="AJ23" i="8" s="1"/>
  <c r="Q130" i="8"/>
  <c r="AJ130" i="8" s="1"/>
  <c r="Q189" i="8"/>
  <c r="Q402" i="8"/>
  <c r="AJ402" i="8" s="1"/>
  <c r="Q276" i="8"/>
  <c r="AJ276" i="8" s="1"/>
  <c r="Q311" i="8"/>
  <c r="Q174" i="8"/>
  <c r="Q121" i="8"/>
  <c r="AJ121" i="8" s="1"/>
  <c r="Q115" i="8"/>
  <c r="Q214" i="8"/>
  <c r="Q127" i="8"/>
  <c r="AJ127" i="8" s="1"/>
  <c r="Q367" i="8"/>
  <c r="AJ367" i="8" s="1"/>
  <c r="Q279" i="8"/>
  <c r="Q233" i="8"/>
  <c r="Q179" i="8"/>
  <c r="AJ179" i="8" s="1"/>
  <c r="Q336" i="8"/>
  <c r="AJ336" i="8" s="1"/>
  <c r="Q68" i="8"/>
  <c r="Q216" i="8"/>
  <c r="Q143" i="8"/>
  <c r="Q453" i="8"/>
  <c r="AJ453" i="8" s="1"/>
  <c r="Q247" i="8"/>
  <c r="Q298" i="8"/>
  <c r="AJ298" i="8" s="1"/>
  <c r="Q145" i="8"/>
  <c r="AJ145" i="8" s="1"/>
  <c r="Q40" i="8"/>
  <c r="AA40" i="8" s="1"/>
  <c r="Q245" i="8"/>
  <c r="AJ245" i="8" s="1"/>
  <c r="Q403" i="8"/>
  <c r="Q146" i="8"/>
  <c r="Q155" i="8"/>
  <c r="AJ155" i="8" s="1"/>
  <c r="Q104" i="8"/>
  <c r="AJ104" i="8" s="1"/>
  <c r="Q264" i="8"/>
  <c r="Q286" i="8"/>
  <c r="Q142" i="8"/>
  <c r="Q391" i="8"/>
  <c r="Q271" i="8"/>
  <c r="Q217" i="8"/>
  <c r="AJ217" i="8" s="1"/>
  <c r="Q154" i="8"/>
  <c r="AJ154" i="8" s="1"/>
  <c r="Q304" i="8"/>
  <c r="AJ304" i="8" s="1"/>
  <c r="Q382" i="8"/>
  <c r="Q184" i="8"/>
  <c r="Q138" i="8"/>
  <c r="AJ138" i="8" s="1"/>
  <c r="Q263" i="8"/>
  <c r="AJ263" i="8" s="1"/>
  <c r="Q163" i="8"/>
  <c r="Q120" i="8"/>
  <c r="Q414" i="8"/>
  <c r="AJ414" i="8" s="1"/>
  <c r="Q343" i="8"/>
  <c r="Q288" i="8"/>
  <c r="Q427" i="8"/>
  <c r="Q422" i="8"/>
  <c r="Q177" i="8"/>
  <c r="AJ177" i="8" s="1"/>
  <c r="Q27" i="8"/>
  <c r="R165" i="8"/>
  <c r="R370" i="8"/>
  <c r="R353" i="8"/>
  <c r="R434" i="8"/>
  <c r="R267" i="8"/>
  <c r="AK267" i="8" s="1"/>
  <c r="R285" i="8"/>
  <c r="AK285" i="8" s="1"/>
  <c r="R363" i="8"/>
  <c r="AK363" i="8" s="1"/>
  <c r="R215" i="8"/>
  <c r="R277" i="8"/>
  <c r="AK277" i="8" s="1"/>
  <c r="R242" i="8"/>
  <c r="R395" i="8"/>
  <c r="AK395" i="8" s="1"/>
  <c r="R97" i="8"/>
  <c r="AK97" i="8" s="1"/>
  <c r="R322" i="8"/>
  <c r="R82" i="8"/>
  <c r="R426" i="8"/>
  <c r="AK426" i="8" s="1"/>
  <c r="R147" i="8"/>
  <c r="R377" i="8"/>
  <c r="R378" i="8"/>
  <c r="AK378" i="8" s="1"/>
  <c r="R11" i="8"/>
  <c r="R373" i="8"/>
  <c r="R213" i="8"/>
  <c r="AK213" i="8" s="1"/>
  <c r="R439" i="8"/>
  <c r="R253" i="8"/>
  <c r="R445" i="8"/>
  <c r="R114" i="8"/>
  <c r="R331" i="8"/>
  <c r="AK331" i="8" s="1"/>
  <c r="R418" i="8"/>
  <c r="AK418" i="8" s="1"/>
  <c r="R440" i="8"/>
  <c r="R416" i="8"/>
  <c r="R429" i="8"/>
  <c r="AK429" i="8" s="1"/>
  <c r="R441" i="8"/>
  <c r="R219" i="8"/>
  <c r="AK219" i="8" s="1"/>
  <c r="R194" i="8"/>
  <c r="AK194" i="8" s="1"/>
  <c r="R24" i="8"/>
  <c r="R229" i="8"/>
  <c r="AK229" i="8" s="1"/>
  <c r="R199" i="8"/>
  <c r="R51" i="8"/>
  <c r="R281" i="8"/>
  <c r="AK281" i="8" s="1"/>
  <c r="R129" i="8"/>
  <c r="AK129" i="8" s="1"/>
  <c r="R85" i="8"/>
  <c r="R100" i="8"/>
  <c r="R30" i="8"/>
  <c r="R65" i="8"/>
  <c r="R386" i="8"/>
  <c r="R193" i="8"/>
  <c r="R158" i="8"/>
  <c r="R210" i="8"/>
  <c r="R72" i="8"/>
  <c r="R160" i="8"/>
  <c r="R231" i="8"/>
  <c r="AK231" i="8" s="1"/>
  <c r="R10" i="8"/>
  <c r="AK10" i="8" s="1"/>
  <c r="R374" i="8"/>
  <c r="R5" i="8"/>
  <c r="AK5" i="8" s="1"/>
  <c r="R460" i="8"/>
  <c r="AK460" i="8" s="1"/>
  <c r="R212" i="8"/>
  <c r="R77" i="8"/>
  <c r="AK77" i="8" s="1"/>
  <c r="R183" i="8"/>
  <c r="R258" i="8"/>
  <c r="R252" i="8"/>
  <c r="AK252" i="8" s="1"/>
  <c r="R144" i="8"/>
  <c r="R117" i="8"/>
  <c r="R430" i="8"/>
  <c r="R302" i="8"/>
  <c r="R411" i="8"/>
  <c r="AK411" i="8" s="1"/>
  <c r="R438" i="8"/>
  <c r="AK438" i="8" s="1"/>
  <c r="R201" i="8"/>
  <c r="R319" i="8"/>
  <c r="R326" i="8"/>
  <c r="R203" i="8"/>
  <c r="R151" i="8"/>
  <c r="R173" i="8"/>
  <c r="AK173" i="8" s="1"/>
  <c r="R290" i="8"/>
  <c r="AK290" i="8" s="1"/>
  <c r="R102" i="8"/>
  <c r="R209" i="8"/>
  <c r="R250" i="8"/>
  <c r="AK250" i="8" s="1"/>
  <c r="R205" i="8"/>
  <c r="AB205" i="8" s="1"/>
  <c r="R207" i="8"/>
  <c r="R313" i="8"/>
  <c r="AK313" i="8" s="1"/>
  <c r="R305" i="8"/>
  <c r="R221" i="8"/>
  <c r="R128" i="8"/>
  <c r="R69" i="8"/>
  <c r="R149" i="8"/>
  <c r="R67" i="8"/>
  <c r="AK67" i="8" s="1"/>
  <c r="R113" i="8"/>
  <c r="R59" i="8"/>
  <c r="AK59" i="8" s="1"/>
  <c r="R3" i="8"/>
  <c r="R2" i="8"/>
  <c r="AK2" i="8" s="1"/>
  <c r="R6" i="8"/>
  <c r="AK6" i="8" s="1"/>
  <c r="R19" i="8"/>
  <c r="AK19" i="8" s="1"/>
  <c r="R55" i="8"/>
  <c r="R296" i="8"/>
  <c r="AK296" i="8" s="1"/>
  <c r="R31" i="8"/>
  <c r="AK31" i="8" s="1"/>
  <c r="R34" i="8"/>
  <c r="R20" i="8"/>
  <c r="AK20" i="8" s="1"/>
  <c r="R41" i="8"/>
  <c r="R13" i="8"/>
  <c r="R48" i="8"/>
  <c r="AK48" i="8" s="1"/>
  <c r="R365" i="8"/>
  <c r="R424" i="8"/>
  <c r="R7" i="8"/>
  <c r="R392" i="8"/>
  <c r="R228" i="8"/>
  <c r="R76" i="8"/>
  <c r="AK76" i="8" s="1"/>
  <c r="R355" i="8"/>
  <c r="R379" i="8"/>
  <c r="AK379" i="8" s="1"/>
  <c r="R195" i="8"/>
  <c r="AK195" i="8" s="1"/>
  <c r="R45" i="8"/>
  <c r="R396" i="8"/>
  <c r="R49" i="8"/>
  <c r="R337" i="8"/>
  <c r="R293" i="8"/>
  <c r="AK293" i="8" s="1"/>
  <c r="R364" i="8"/>
  <c r="R283" i="8"/>
  <c r="R192" i="8"/>
  <c r="AK192" i="8" s="1"/>
  <c r="R208" i="8"/>
  <c r="R328" i="8"/>
  <c r="R325" i="8"/>
  <c r="AK325" i="8" s="1"/>
  <c r="R358" i="8"/>
  <c r="AK358" i="8" s="1"/>
  <c r="R383" i="8"/>
  <c r="R309" i="8"/>
  <c r="R327" i="8"/>
  <c r="R91" i="8"/>
  <c r="R32" i="8"/>
  <c r="R8" i="8"/>
  <c r="R126" i="8"/>
  <c r="R324" i="8"/>
  <c r="AK324" i="8" s="1"/>
  <c r="R333" i="8"/>
  <c r="R388" i="8"/>
  <c r="R33" i="8"/>
  <c r="AK33" i="8" s="1"/>
  <c r="R314" i="8"/>
  <c r="AK314" i="8" s="1"/>
  <c r="R244" i="8"/>
  <c r="R269" i="8"/>
  <c r="R63" i="8"/>
  <c r="AK63" i="8" s="1"/>
  <c r="R109" i="8"/>
  <c r="R280" i="8"/>
  <c r="AK280" i="8" s="1"/>
  <c r="R437" i="8"/>
  <c r="R204" i="8"/>
  <c r="R371" i="8"/>
  <c r="R249" i="8"/>
  <c r="AK249" i="8" s="1"/>
  <c r="R352" i="8"/>
  <c r="R449" i="8"/>
  <c r="R172" i="8"/>
  <c r="R380" i="8"/>
  <c r="R222" i="8"/>
  <c r="AK222" i="8" s="1"/>
  <c r="R4" i="8"/>
  <c r="R53" i="8"/>
  <c r="R18" i="8"/>
  <c r="R397" i="8"/>
  <c r="R433" i="8"/>
  <c r="R282" i="8"/>
  <c r="AK282" i="8" s="1"/>
  <c r="R181" i="8"/>
  <c r="AK181" i="8" s="1"/>
  <c r="R342" i="8"/>
  <c r="R171" i="8"/>
  <c r="AK171" i="8" s="1"/>
  <c r="R239" i="8"/>
  <c r="AK239" i="8" s="1"/>
  <c r="R340" i="8"/>
  <c r="R25" i="8"/>
  <c r="R334" i="8"/>
  <c r="AK334" i="8" s="1"/>
  <c r="R39" i="8"/>
  <c r="R451" i="8"/>
  <c r="R297" i="8"/>
  <c r="R362" i="8"/>
  <c r="R359" i="8"/>
  <c r="R80" i="8"/>
  <c r="AK80" i="8" s="1"/>
  <c r="R385" i="8"/>
  <c r="R148" i="8"/>
  <c r="AK148" i="8" s="1"/>
  <c r="R356" i="8"/>
  <c r="R455" i="8"/>
  <c r="R369" i="8"/>
  <c r="R268" i="8"/>
  <c r="AK268" i="8" s="1"/>
  <c r="R164" i="8"/>
  <c r="R435" i="8"/>
  <c r="AK435" i="8" s="1"/>
  <c r="R246" i="8"/>
  <c r="R284" i="8"/>
  <c r="R415" i="8"/>
  <c r="AK415" i="8" s="1"/>
  <c r="R407" i="8"/>
  <c r="R368" i="8"/>
  <c r="R111" i="8"/>
  <c r="R206" i="8"/>
  <c r="AK206" i="8" s="1"/>
  <c r="R22" i="8"/>
  <c r="R122" i="8"/>
  <c r="R152" i="8"/>
  <c r="R70" i="8"/>
  <c r="R131" i="8"/>
  <c r="AK131" i="8" s="1"/>
  <c r="R35" i="8"/>
  <c r="AK35" i="8" s="1"/>
  <c r="R79" i="8"/>
  <c r="AK79" i="8" s="1"/>
  <c r="R99" i="8"/>
  <c r="AK99" i="8" s="1"/>
  <c r="R106" i="8"/>
  <c r="R42" i="8"/>
  <c r="R14" i="8"/>
  <c r="R87" i="8"/>
  <c r="R86" i="8"/>
  <c r="R88" i="8"/>
  <c r="R74" i="8"/>
  <c r="AK74" i="8" s="1"/>
  <c r="R75" i="8"/>
  <c r="R256" i="8"/>
  <c r="R73" i="8"/>
  <c r="R95" i="8"/>
  <c r="R26" i="8"/>
  <c r="AK26" i="8" s="1"/>
  <c r="R312" i="8"/>
  <c r="AK312" i="8" s="1"/>
  <c r="R238" i="8"/>
  <c r="R56" i="8"/>
  <c r="AK56" i="8" s="1"/>
  <c r="R92" i="8"/>
  <c r="R227" i="8"/>
  <c r="R413" i="8"/>
  <c r="R452" i="8"/>
  <c r="R315" i="8"/>
  <c r="R101" i="8"/>
  <c r="R389" i="8"/>
  <c r="R344" i="8"/>
  <c r="R348" i="8"/>
  <c r="AK348" i="8" s="1"/>
  <c r="R321" i="8"/>
  <c r="AK321" i="8" s="1"/>
  <c r="R196" i="8"/>
  <c r="R394" i="8"/>
  <c r="AK394" i="8" s="1"/>
  <c r="R310" i="8"/>
  <c r="AK310" i="8" s="1"/>
  <c r="R220" i="8"/>
  <c r="R108" i="8"/>
  <c r="R178" i="8"/>
  <c r="AK178" i="8" s="1"/>
  <c r="R180" i="8"/>
  <c r="R200" i="8"/>
  <c r="R409" i="8"/>
  <c r="R361" i="8"/>
  <c r="R150" i="8"/>
  <c r="AK150" i="8" s="1"/>
  <c r="R419" i="8"/>
  <c r="R306" i="8"/>
  <c r="R354" i="8"/>
  <c r="R248" i="8"/>
  <c r="AK248" i="8" s="1"/>
  <c r="R159" i="8"/>
  <c r="R390" i="8"/>
  <c r="R157" i="8"/>
  <c r="R351" i="8"/>
  <c r="R50" i="8"/>
  <c r="AK50" i="8" s="1"/>
  <c r="R98" i="8"/>
  <c r="R28" i="8"/>
  <c r="R78" i="8"/>
  <c r="AK78" i="8" s="1"/>
  <c r="R46" i="8"/>
  <c r="AK46" i="8" s="1"/>
  <c r="R64" i="8"/>
  <c r="R112" i="8"/>
  <c r="AK112" i="8" s="1"/>
  <c r="R294" i="8"/>
  <c r="AK294" i="8" s="1"/>
  <c r="R66" i="8"/>
  <c r="R38" i="8"/>
  <c r="R295" i="8"/>
  <c r="R116" i="8"/>
  <c r="R454" i="8"/>
  <c r="AK454" i="8" s="1"/>
  <c r="R226" i="8"/>
  <c r="AK226" i="8" s="1"/>
  <c r="R308" i="8"/>
  <c r="R266" i="8"/>
  <c r="AK266" i="8" s="1"/>
  <c r="R176" i="8"/>
  <c r="AK176" i="8" s="1"/>
  <c r="R167" i="8"/>
  <c r="R428" i="8"/>
  <c r="AK428" i="8" s="1"/>
  <c r="R384" i="8"/>
  <c r="AK384" i="8" s="1"/>
  <c r="R360" i="8"/>
  <c r="R166" i="8"/>
  <c r="R442" i="8"/>
  <c r="AK442" i="8" s="1"/>
  <c r="R9" i="8"/>
  <c r="R89" i="8"/>
  <c r="R90" i="8"/>
  <c r="R338" i="8"/>
  <c r="R287" i="8"/>
  <c r="AK287" i="8" s="1"/>
  <c r="R273" i="8"/>
  <c r="AK273" i="8" s="1"/>
  <c r="R60" i="8"/>
  <c r="R134" i="8"/>
  <c r="R259" i="8"/>
  <c r="R235" i="8"/>
  <c r="R335" i="8"/>
  <c r="AK335" i="8" s="1"/>
  <c r="R417" i="8"/>
  <c r="AK417" i="8" s="1"/>
  <c r="R223" i="8"/>
  <c r="R168" i="8"/>
  <c r="R141" i="8"/>
  <c r="R450" i="8"/>
  <c r="R300" i="8"/>
  <c r="AK300" i="8" s="1"/>
  <c r="R278" i="8"/>
  <c r="AK278" i="8" s="1"/>
  <c r="R17" i="8"/>
  <c r="R36" i="8"/>
  <c r="AK36" i="8" s="1"/>
  <c r="R224" i="8"/>
  <c r="AK224" i="8" s="1"/>
  <c r="R347" i="8"/>
  <c r="R318" i="8"/>
  <c r="R262" i="8"/>
  <c r="AK262" i="8" s="1"/>
  <c r="R376" i="8"/>
  <c r="R140" i="8"/>
  <c r="R136" i="8"/>
  <c r="R272" i="8"/>
  <c r="R292" i="8"/>
  <c r="R410" i="8"/>
  <c r="R345" i="8"/>
  <c r="R241" i="8"/>
  <c r="AK241" i="8" s="1"/>
  <c r="R190" i="8"/>
  <c r="AK190" i="8" s="1"/>
  <c r="R316" i="8"/>
  <c r="R357" i="8"/>
  <c r="R447" i="8"/>
  <c r="AK447" i="8" s="1"/>
  <c r="R125" i="8"/>
  <c r="R291" i="8"/>
  <c r="AK291" i="8" s="1"/>
  <c r="R225" i="8"/>
  <c r="R103" i="8"/>
  <c r="R274" i="8"/>
  <c r="AK274" i="8" s="1"/>
  <c r="R346" i="8"/>
  <c r="R16" i="8"/>
  <c r="R83" i="8"/>
  <c r="AK83" i="8" s="1"/>
  <c r="R218" i="8"/>
  <c r="AK218" i="8" s="1"/>
  <c r="R255" i="8"/>
  <c r="R299" i="8"/>
  <c r="R44" i="8"/>
  <c r="R393" i="8"/>
  <c r="R399" i="8"/>
  <c r="R191" i="8"/>
  <c r="AK191" i="8" s="1"/>
  <c r="R265" i="8"/>
  <c r="R237" i="8"/>
  <c r="AK237" i="8" s="1"/>
  <c r="R251" i="8"/>
  <c r="AK251" i="8" s="1"/>
  <c r="R406" i="8"/>
  <c r="R84" i="8"/>
  <c r="AK84" i="8" s="1"/>
  <c r="R448" i="8"/>
  <c r="AK448" i="8" s="1"/>
  <c r="R408" i="8"/>
  <c r="R372" i="8"/>
  <c r="R257" i="8"/>
  <c r="AK257" i="8" s="1"/>
  <c r="R232" i="8"/>
  <c r="R320" i="8"/>
  <c r="AK320" i="8" s="1"/>
  <c r="R202" i="8"/>
  <c r="R119" i="8"/>
  <c r="R458" i="8"/>
  <c r="AK458" i="8" s="1"/>
  <c r="R459" i="8"/>
  <c r="AK459" i="8" s="1"/>
  <c r="R339" i="8"/>
  <c r="R124" i="8"/>
  <c r="R182" i="8"/>
  <c r="R29" i="8"/>
  <c r="R23" i="8"/>
  <c r="AK23" i="8" s="1"/>
  <c r="R130" i="8"/>
  <c r="AK130" i="8" s="1"/>
  <c r="R189" i="8"/>
  <c r="R402" i="8"/>
  <c r="R276" i="8"/>
  <c r="R311" i="8"/>
  <c r="R174" i="8"/>
  <c r="AK174" i="8" s="1"/>
  <c r="R121" i="8"/>
  <c r="AK121" i="8" s="1"/>
  <c r="R115" i="8"/>
  <c r="R214" i="8"/>
  <c r="AK214" i="8" s="1"/>
  <c r="R127" i="8"/>
  <c r="AK127" i="8" s="1"/>
  <c r="R367" i="8"/>
  <c r="R279" i="8"/>
  <c r="R233" i="8"/>
  <c r="AK233" i="8" s="1"/>
  <c r="R179" i="8"/>
  <c r="AK179" i="8" s="1"/>
  <c r="R336" i="8"/>
  <c r="R68" i="8"/>
  <c r="R216" i="8"/>
  <c r="R143" i="8"/>
  <c r="R453" i="8"/>
  <c r="R247" i="8"/>
  <c r="R298" i="8"/>
  <c r="AK298" i="8" s="1"/>
  <c r="R145" i="8"/>
  <c r="AK145" i="8" s="1"/>
  <c r="R40" i="8"/>
  <c r="R245" i="8"/>
  <c r="R403" i="8"/>
  <c r="AK403" i="8" s="1"/>
  <c r="R146" i="8"/>
  <c r="R155" i="8"/>
  <c r="AK155" i="8" s="1"/>
  <c r="R104" i="8"/>
  <c r="R264" i="8"/>
  <c r="R286" i="8"/>
  <c r="AK286" i="8" s="1"/>
  <c r="R142" i="8"/>
  <c r="AK142" i="8" s="1"/>
  <c r="R391" i="8"/>
  <c r="R271" i="8"/>
  <c r="AK271" i="8" s="1"/>
  <c r="R217" i="8"/>
  <c r="AK217" i="8" s="1"/>
  <c r="R154" i="8"/>
  <c r="R304" i="8"/>
  <c r="R382" i="8"/>
  <c r="R184" i="8"/>
  <c r="R138" i="8"/>
  <c r="AK138" i="8" s="1"/>
  <c r="R263" i="8"/>
  <c r="AK263" i="8" s="1"/>
  <c r="R163" i="8"/>
  <c r="AK163" i="8" s="1"/>
  <c r="R120" i="8"/>
  <c r="R414" i="8"/>
  <c r="R343" i="8"/>
  <c r="R288" i="8"/>
  <c r="R427" i="8"/>
  <c r="R422" i="8"/>
  <c r="R177" i="8"/>
  <c r="R27" i="8"/>
  <c r="S165" i="8"/>
  <c r="S370" i="8"/>
  <c r="AL370" i="8" s="1"/>
  <c r="S353" i="8"/>
  <c r="S434" i="8"/>
  <c r="S267" i="8"/>
  <c r="AL267" i="8" s="1"/>
  <c r="S285" i="8"/>
  <c r="AL285" i="8" s="1"/>
  <c r="S363" i="8"/>
  <c r="S215" i="8"/>
  <c r="S277" i="8"/>
  <c r="S242" i="8"/>
  <c r="AL242" i="8" s="1"/>
  <c r="S395" i="8"/>
  <c r="AL395" i="8" s="1"/>
  <c r="S97" i="8"/>
  <c r="S322" i="8"/>
  <c r="S82" i="8"/>
  <c r="S426" i="8"/>
  <c r="S147" i="8"/>
  <c r="S377" i="8"/>
  <c r="AL377" i="8" s="1"/>
  <c r="S378" i="8"/>
  <c r="S11" i="8"/>
  <c r="S373" i="8"/>
  <c r="AL373" i="8" s="1"/>
  <c r="S213" i="8"/>
  <c r="AL213" i="8" s="1"/>
  <c r="S439" i="8"/>
  <c r="AC439" i="8" s="1"/>
  <c r="S253" i="8"/>
  <c r="S445" i="8"/>
  <c r="AL445" i="8" s="1"/>
  <c r="S114" i="8"/>
  <c r="AC114" i="8" s="1"/>
  <c r="S331" i="8"/>
  <c r="S418" i="8"/>
  <c r="S440" i="8"/>
  <c r="S416" i="8"/>
  <c r="S429" i="8"/>
  <c r="S441" i="8"/>
  <c r="S219" i="8"/>
  <c r="S194" i="8"/>
  <c r="AL194" i="8" s="1"/>
  <c r="S24" i="8"/>
  <c r="S229" i="8"/>
  <c r="S199" i="8"/>
  <c r="AL199" i="8" s="1"/>
  <c r="S51" i="8"/>
  <c r="S281" i="8"/>
  <c r="AL281" i="8" s="1"/>
  <c r="S129" i="8"/>
  <c r="S85" i="8"/>
  <c r="S100" i="8"/>
  <c r="AL100" i="8" s="1"/>
  <c r="S30" i="8"/>
  <c r="AL30" i="8" s="1"/>
  <c r="S65" i="8"/>
  <c r="S386" i="8"/>
  <c r="AL386" i="8" s="1"/>
  <c r="S193" i="8"/>
  <c r="AL193" i="8" s="1"/>
  <c r="S158" i="8"/>
  <c r="S210" i="8"/>
  <c r="S72" i="8"/>
  <c r="S160" i="8"/>
  <c r="S231" i="8"/>
  <c r="S10" i="8"/>
  <c r="S374" i="8"/>
  <c r="S5" i="8"/>
  <c r="AL5" i="8" s="1"/>
  <c r="S460" i="8"/>
  <c r="AL460" i="8" s="1"/>
  <c r="S212" i="8"/>
  <c r="S77" i="8"/>
  <c r="S183" i="8"/>
  <c r="S258" i="8"/>
  <c r="S252" i="8"/>
  <c r="S144" i="8"/>
  <c r="S117" i="8"/>
  <c r="S430" i="8"/>
  <c r="S302" i="8"/>
  <c r="S411" i="8"/>
  <c r="S438" i="8"/>
  <c r="AL438" i="8" s="1"/>
  <c r="S201" i="8"/>
  <c r="AL201" i="8" s="1"/>
  <c r="S319" i="8"/>
  <c r="S326" i="8"/>
  <c r="AL326" i="8" s="1"/>
  <c r="S203" i="8"/>
  <c r="S151" i="8"/>
  <c r="S173" i="8"/>
  <c r="S290" i="8"/>
  <c r="S102" i="8"/>
  <c r="S209" i="8"/>
  <c r="S250" i="8"/>
  <c r="S205" i="8"/>
  <c r="S207" i="8"/>
  <c r="AL207" i="8" s="1"/>
  <c r="S313" i="8"/>
  <c r="S305" i="8"/>
  <c r="S221" i="8"/>
  <c r="AL221" i="8" s="1"/>
  <c r="S128" i="8"/>
  <c r="AL128" i="8" s="1"/>
  <c r="S69" i="8"/>
  <c r="S149" i="8"/>
  <c r="S67" i="8"/>
  <c r="AL67" i="8" s="1"/>
  <c r="S113" i="8"/>
  <c r="S59" i="8"/>
  <c r="S3" i="8"/>
  <c r="S2" i="8"/>
  <c r="S6" i="8"/>
  <c r="AL6" i="8" s="1"/>
  <c r="S19" i="8"/>
  <c r="AL19" i="8" s="1"/>
  <c r="S55" i="8"/>
  <c r="S296" i="8"/>
  <c r="AL296" i="8" s="1"/>
  <c r="S31" i="8"/>
  <c r="AL31" i="8" s="1"/>
  <c r="S34" i="8"/>
  <c r="S20" i="8"/>
  <c r="S41" i="8"/>
  <c r="AL41" i="8" s="1"/>
  <c r="S13" i="8"/>
  <c r="S48" i="8"/>
  <c r="AL48" i="8" s="1"/>
  <c r="S365" i="8"/>
  <c r="S424" i="8"/>
  <c r="AL424" i="8" s="1"/>
  <c r="S7" i="8"/>
  <c r="AL7" i="8" s="1"/>
  <c r="S392" i="8"/>
  <c r="AL392" i="8" s="1"/>
  <c r="S228" i="8"/>
  <c r="S76" i="8"/>
  <c r="AL76" i="8" s="1"/>
  <c r="S355" i="8"/>
  <c r="S379" i="8"/>
  <c r="S195" i="8"/>
  <c r="S45" i="8"/>
  <c r="S396" i="8"/>
  <c r="S49" i="8"/>
  <c r="AL49" i="8" s="1"/>
  <c r="S337" i="8"/>
  <c r="S293" i="8"/>
  <c r="S364" i="8"/>
  <c r="AL364" i="8" s="1"/>
  <c r="S283" i="8"/>
  <c r="S192" i="8"/>
  <c r="S208" i="8"/>
  <c r="AL208" i="8" s="1"/>
  <c r="S328" i="8"/>
  <c r="S325" i="8"/>
  <c r="AL325" i="8" s="1"/>
  <c r="S358" i="8"/>
  <c r="S383" i="8"/>
  <c r="S309" i="8"/>
  <c r="AL309" i="8" s="1"/>
  <c r="S327" i="8"/>
  <c r="S91" i="8"/>
  <c r="S32" i="8"/>
  <c r="AL32" i="8" s="1"/>
  <c r="S8" i="8"/>
  <c r="AL8" i="8" s="1"/>
  <c r="S126" i="8"/>
  <c r="S324" i="8"/>
  <c r="S333" i="8"/>
  <c r="S388" i="8"/>
  <c r="S33" i="8"/>
  <c r="AL33" i="8" s="1"/>
  <c r="S314" i="8"/>
  <c r="S244" i="8"/>
  <c r="AL244" i="8" s="1"/>
  <c r="S269" i="8"/>
  <c r="AL269" i="8" s="1"/>
  <c r="S63" i="8"/>
  <c r="S109" i="8"/>
  <c r="S280" i="8"/>
  <c r="AL280" i="8" s="1"/>
  <c r="S437" i="8"/>
  <c r="S204" i="8"/>
  <c r="S371" i="8"/>
  <c r="S249" i="8"/>
  <c r="AL249" i="8" s="1"/>
  <c r="S352" i="8"/>
  <c r="S449" i="8"/>
  <c r="S172" i="8"/>
  <c r="S380" i="8"/>
  <c r="S222" i="8"/>
  <c r="AL222" i="8" s="1"/>
  <c r="S4" i="8"/>
  <c r="S53" i="8"/>
  <c r="S18" i="8"/>
  <c r="S397" i="8"/>
  <c r="AL397" i="8" s="1"/>
  <c r="S433" i="8"/>
  <c r="AL433" i="8" s="1"/>
  <c r="S282" i="8"/>
  <c r="S181" i="8"/>
  <c r="S342" i="8"/>
  <c r="S171" i="8"/>
  <c r="S239" i="8"/>
  <c r="S340" i="8"/>
  <c r="AL340" i="8" s="1"/>
  <c r="S25" i="8"/>
  <c r="AL25" i="8" s="1"/>
  <c r="S334" i="8"/>
  <c r="AL334" i="8" s="1"/>
  <c r="S39" i="8"/>
  <c r="S451" i="8"/>
  <c r="S297" i="8"/>
  <c r="S362" i="8"/>
  <c r="S359" i="8"/>
  <c r="S80" i="8"/>
  <c r="AL80" i="8" s="1"/>
  <c r="S385" i="8"/>
  <c r="S148" i="8"/>
  <c r="S356" i="8"/>
  <c r="S455" i="8"/>
  <c r="S369" i="8"/>
  <c r="S268" i="8"/>
  <c r="AL268" i="8" s="1"/>
  <c r="S164" i="8"/>
  <c r="S435" i="8"/>
  <c r="S246" i="8"/>
  <c r="AL246" i="8" s="1"/>
  <c r="S284" i="8"/>
  <c r="S415" i="8"/>
  <c r="S407" i="8"/>
  <c r="AL407" i="8" s="1"/>
  <c r="S368" i="8"/>
  <c r="S111" i="8"/>
  <c r="AL111" i="8" s="1"/>
  <c r="S206" i="8"/>
  <c r="S22" i="8"/>
  <c r="AC22" i="8" s="1"/>
  <c r="S122" i="8"/>
  <c r="AL122" i="8" s="1"/>
  <c r="S152" i="8"/>
  <c r="S70" i="8"/>
  <c r="S131" i="8"/>
  <c r="AL131" i="8" s="1"/>
  <c r="S35" i="8"/>
  <c r="AL35" i="8" s="1"/>
  <c r="S79" i="8"/>
  <c r="S99" i="8"/>
  <c r="S106" i="8"/>
  <c r="S42" i="8"/>
  <c r="S14" i="8"/>
  <c r="AL14" i="8" s="1"/>
  <c r="S87" i="8"/>
  <c r="S86" i="8"/>
  <c r="S88" i="8"/>
  <c r="S74" i="8"/>
  <c r="S75" i="8"/>
  <c r="S256" i="8"/>
  <c r="S73" i="8"/>
  <c r="AL73" i="8" s="1"/>
  <c r="S95" i="8"/>
  <c r="S26" i="8"/>
  <c r="S312" i="8"/>
  <c r="AL312" i="8" s="1"/>
  <c r="S238" i="8"/>
  <c r="S56" i="8"/>
  <c r="S92" i="8"/>
  <c r="S227" i="8"/>
  <c r="S413" i="8"/>
  <c r="AL413" i="8" s="1"/>
  <c r="S452" i="8"/>
  <c r="S315" i="8"/>
  <c r="S101" i="8"/>
  <c r="S389" i="8"/>
  <c r="S344" i="8"/>
  <c r="S348" i="8"/>
  <c r="AL348" i="8" s="1"/>
  <c r="S321" i="8"/>
  <c r="AL321" i="8" s="1"/>
  <c r="S196" i="8"/>
  <c r="S394" i="8"/>
  <c r="S310" i="8"/>
  <c r="S220" i="8"/>
  <c r="AL220" i="8" s="1"/>
  <c r="S108" i="8"/>
  <c r="S178" i="8"/>
  <c r="AL178" i="8" s="1"/>
  <c r="S180" i="8"/>
  <c r="S200" i="8"/>
  <c r="AL200" i="8" s="1"/>
  <c r="S409" i="8"/>
  <c r="S361" i="8"/>
  <c r="S150" i="8"/>
  <c r="S419" i="8"/>
  <c r="AL419" i="8" s="1"/>
  <c r="S306" i="8"/>
  <c r="S354" i="8"/>
  <c r="S248" i="8"/>
  <c r="S159" i="8"/>
  <c r="S390" i="8"/>
  <c r="S157" i="8"/>
  <c r="AL157" i="8" s="1"/>
  <c r="S351" i="8"/>
  <c r="S50" i="8"/>
  <c r="S98" i="8"/>
  <c r="S28" i="8"/>
  <c r="S78" i="8"/>
  <c r="S46" i="8"/>
  <c r="AL46" i="8" s="1"/>
  <c r="S64" i="8"/>
  <c r="S112" i="8"/>
  <c r="AL112" i="8" s="1"/>
  <c r="S294" i="8"/>
  <c r="S66" i="8"/>
  <c r="AE66" i="8" s="1"/>
  <c r="S38" i="8"/>
  <c r="AL38" i="8" s="1"/>
  <c r="S295" i="8"/>
  <c r="S116" i="8"/>
  <c r="S454" i="8"/>
  <c r="AL454" i="8" s="1"/>
  <c r="S226" i="8"/>
  <c r="S308" i="8"/>
  <c r="S266" i="8"/>
  <c r="S176" i="8"/>
  <c r="S167" i="8"/>
  <c r="S428" i="8"/>
  <c r="S384" i="8"/>
  <c r="S360" i="8"/>
  <c r="AL360" i="8" s="1"/>
  <c r="S166" i="8"/>
  <c r="AL166" i="8" s="1"/>
  <c r="S442" i="8"/>
  <c r="S9" i="8"/>
  <c r="S89" i="8"/>
  <c r="AL89" i="8" s="1"/>
  <c r="S90" i="8"/>
  <c r="S338" i="8"/>
  <c r="S287" i="8"/>
  <c r="S273" i="8"/>
  <c r="AL273" i="8" s="1"/>
  <c r="S60" i="8"/>
  <c r="S134" i="8"/>
  <c r="S259" i="8"/>
  <c r="S235" i="8"/>
  <c r="S335" i="8"/>
  <c r="S417" i="8"/>
  <c r="S223" i="8"/>
  <c r="S168" i="8"/>
  <c r="S141" i="8"/>
  <c r="S450" i="8"/>
  <c r="S300" i="8"/>
  <c r="S278" i="8"/>
  <c r="AL278" i="8" s="1"/>
  <c r="S17" i="8"/>
  <c r="S36" i="8"/>
  <c r="S224" i="8"/>
  <c r="S347" i="8"/>
  <c r="S318" i="8"/>
  <c r="AL318" i="8" s="1"/>
  <c r="S262" i="8"/>
  <c r="AL262" i="8" s="1"/>
  <c r="S376" i="8"/>
  <c r="S140" i="8"/>
  <c r="AL140" i="8" s="1"/>
  <c r="S136" i="8"/>
  <c r="S272" i="8"/>
  <c r="AL272" i="8" s="1"/>
  <c r="S292" i="8"/>
  <c r="S410" i="8"/>
  <c r="AL410" i="8" s="1"/>
  <c r="S345" i="8"/>
  <c r="S241" i="8"/>
  <c r="S190" i="8"/>
  <c r="S316" i="8"/>
  <c r="S357" i="8"/>
  <c r="S447" i="8"/>
  <c r="AL447" i="8" s="1"/>
  <c r="S125" i="8"/>
  <c r="S291" i="8"/>
  <c r="S225" i="8"/>
  <c r="S103" i="8"/>
  <c r="S274" i="8"/>
  <c r="S346" i="8"/>
  <c r="S16" i="8"/>
  <c r="S83" i="8"/>
  <c r="S218" i="8"/>
  <c r="S255" i="8"/>
  <c r="AL255" i="8" s="1"/>
  <c r="S299" i="8"/>
  <c r="AL299" i="8" s="1"/>
  <c r="S44" i="8"/>
  <c r="S393" i="8"/>
  <c r="S399" i="8"/>
  <c r="AL399" i="8" s="1"/>
  <c r="S191" i="8"/>
  <c r="S265" i="8"/>
  <c r="S237" i="8"/>
  <c r="S251" i="8"/>
  <c r="S406" i="8"/>
  <c r="S84" i="8"/>
  <c r="S448" i="8"/>
  <c r="S408" i="8"/>
  <c r="S372" i="8"/>
  <c r="S257" i="8"/>
  <c r="S232" i="8"/>
  <c r="S320" i="8"/>
  <c r="S202" i="8"/>
  <c r="S119" i="8"/>
  <c r="S458" i="8"/>
  <c r="S459" i="8"/>
  <c r="AL459" i="8" s="1"/>
  <c r="S339" i="8"/>
  <c r="AL339" i="8" s="1"/>
  <c r="S124" i="8"/>
  <c r="S182" i="8"/>
  <c r="S29" i="8"/>
  <c r="S23" i="8"/>
  <c r="AL23" i="8" s="1"/>
  <c r="S130" i="8"/>
  <c r="S189" i="8"/>
  <c r="S402" i="8"/>
  <c r="AL402" i="8" s="1"/>
  <c r="S276" i="8"/>
  <c r="S311" i="8"/>
  <c r="AL311" i="8" s="1"/>
  <c r="S174" i="8"/>
  <c r="AL174" i="8" s="1"/>
  <c r="S121" i="8"/>
  <c r="AL121" i="8" s="1"/>
  <c r="S115" i="8"/>
  <c r="AL115" i="8" s="1"/>
  <c r="S214" i="8"/>
  <c r="S127" i="8"/>
  <c r="S367" i="8"/>
  <c r="S279" i="8"/>
  <c r="S233" i="8"/>
  <c r="AL233" i="8" s="1"/>
  <c r="S179" i="8"/>
  <c r="S336" i="8"/>
  <c r="AC336" i="8" s="1"/>
  <c r="S68" i="8"/>
  <c r="S216" i="8"/>
  <c r="AC216" i="8" s="1"/>
  <c r="S143" i="8"/>
  <c r="S453" i="8"/>
  <c r="AL453" i="8" s="1"/>
  <c r="S247" i="8"/>
  <c r="S298" i="8"/>
  <c r="S145" i="8"/>
  <c r="S40" i="8"/>
  <c r="S245" i="8"/>
  <c r="S403" i="8"/>
  <c r="AL403" i="8" s="1"/>
  <c r="S146" i="8"/>
  <c r="AL146" i="8" s="1"/>
  <c r="S155" i="8"/>
  <c r="S104" i="8"/>
  <c r="S264" i="8"/>
  <c r="S286" i="8"/>
  <c r="S142" i="8"/>
  <c r="AL142" i="8" s="1"/>
  <c r="S391" i="8"/>
  <c r="S271" i="8"/>
  <c r="S217" i="8"/>
  <c r="S154" i="8"/>
  <c r="S304" i="8"/>
  <c r="S382" i="8"/>
  <c r="S184" i="8"/>
  <c r="S138" i="8"/>
  <c r="S263" i="8"/>
  <c r="S163" i="8"/>
  <c r="S120" i="8"/>
  <c r="S414" i="8"/>
  <c r="S343" i="8"/>
  <c r="S288" i="8"/>
  <c r="S427" i="8"/>
  <c r="S422" i="8"/>
  <c r="S177" i="8"/>
  <c r="S27" i="8"/>
  <c r="T165" i="8"/>
  <c r="T370" i="8"/>
  <c r="T353" i="8"/>
  <c r="T434" i="8"/>
  <c r="T267" i="8"/>
  <c r="T285" i="8"/>
  <c r="AM285" i="8" s="1"/>
  <c r="T363" i="8"/>
  <c r="T215" i="8"/>
  <c r="T277" i="8"/>
  <c r="T242" i="8"/>
  <c r="T395" i="8"/>
  <c r="T97" i="8"/>
  <c r="T322" i="8"/>
  <c r="T82" i="8"/>
  <c r="T426" i="8"/>
  <c r="T147" i="8"/>
  <c r="T377" i="8"/>
  <c r="T378" i="8"/>
  <c r="AM378" i="8" s="1"/>
  <c r="T11" i="8"/>
  <c r="AM11" i="8" s="1"/>
  <c r="T373" i="8"/>
  <c r="T213" i="8"/>
  <c r="T439" i="8"/>
  <c r="T253" i="8"/>
  <c r="T445" i="8"/>
  <c r="AM445" i="8" s="1"/>
  <c r="T114" i="8"/>
  <c r="T331" i="8"/>
  <c r="AM331" i="8" s="1"/>
  <c r="T418" i="8"/>
  <c r="T440" i="8"/>
  <c r="T416" i="8"/>
  <c r="T429" i="8"/>
  <c r="T441" i="8"/>
  <c r="T219" i="8"/>
  <c r="AM219" i="8" s="1"/>
  <c r="T194" i="8"/>
  <c r="T24" i="8"/>
  <c r="T229" i="8"/>
  <c r="T199" i="8"/>
  <c r="AM199" i="8" s="1"/>
  <c r="T51" i="8"/>
  <c r="AM51" i="8" s="1"/>
  <c r="T281" i="8"/>
  <c r="AM281" i="8" s="1"/>
  <c r="T129" i="8"/>
  <c r="T85" i="8"/>
  <c r="T100" i="8"/>
  <c r="T30" i="8"/>
  <c r="AM30" i="8" s="1"/>
  <c r="T65" i="8"/>
  <c r="T386" i="8"/>
  <c r="AM386" i="8" s="1"/>
  <c r="T193" i="8"/>
  <c r="T158" i="8"/>
  <c r="T210" i="8"/>
  <c r="T72" i="8"/>
  <c r="AM72" i="8" s="1"/>
  <c r="T160" i="8"/>
  <c r="T231" i="8"/>
  <c r="T10" i="8"/>
  <c r="T374" i="8"/>
  <c r="T5" i="8"/>
  <c r="T460" i="8"/>
  <c r="T212" i="8"/>
  <c r="T77" i="8"/>
  <c r="AM77" i="8" s="1"/>
  <c r="T183" i="8"/>
  <c r="T258" i="8"/>
  <c r="T252" i="8"/>
  <c r="T144" i="8"/>
  <c r="T117" i="8"/>
  <c r="T430" i="8"/>
  <c r="T302" i="8"/>
  <c r="T411" i="8"/>
  <c r="T438" i="8"/>
  <c r="T201" i="8"/>
  <c r="AM201" i="8" s="1"/>
  <c r="T319" i="8"/>
  <c r="T326" i="8"/>
  <c r="T203" i="8"/>
  <c r="T151" i="8"/>
  <c r="T173" i="8"/>
  <c r="T290" i="8"/>
  <c r="AM290" i="8" s="1"/>
  <c r="T102" i="8"/>
  <c r="T209" i="8"/>
  <c r="T250" i="8"/>
  <c r="T205" i="8"/>
  <c r="T207" i="8"/>
  <c r="AM207" i="8" s="1"/>
  <c r="T313" i="8"/>
  <c r="AM313" i="8" s="1"/>
  <c r="T305" i="8"/>
  <c r="AM305" i="8" s="1"/>
  <c r="T221" i="8"/>
  <c r="T128" i="8"/>
  <c r="T69" i="8"/>
  <c r="T149" i="8"/>
  <c r="AD149" i="8" s="1"/>
  <c r="T67" i="8"/>
  <c r="AM67" i="8" s="1"/>
  <c r="T113" i="8"/>
  <c r="T59" i="8"/>
  <c r="AD59" i="8" s="1"/>
  <c r="T3" i="8"/>
  <c r="T2" i="8"/>
  <c r="AD2" i="8" s="1"/>
  <c r="T6" i="8"/>
  <c r="T19" i="8"/>
  <c r="AM19" i="8" s="1"/>
  <c r="T55" i="8"/>
  <c r="T296" i="8"/>
  <c r="AM296" i="8" s="1"/>
  <c r="T31" i="8"/>
  <c r="T34" i="8"/>
  <c r="T20" i="8"/>
  <c r="T41" i="8"/>
  <c r="AM41" i="8" s="1"/>
  <c r="T13" i="8"/>
  <c r="T48" i="8"/>
  <c r="T365" i="8"/>
  <c r="T424" i="8"/>
  <c r="T7" i="8"/>
  <c r="T392" i="8"/>
  <c r="T228" i="8"/>
  <c r="AM228" i="8" s="1"/>
  <c r="T76" i="8"/>
  <c r="AM76" i="8" s="1"/>
  <c r="T355" i="8"/>
  <c r="T379" i="8"/>
  <c r="AM379" i="8" s="1"/>
  <c r="T195" i="8"/>
  <c r="AM195" i="8" s="1"/>
  <c r="T45" i="8"/>
  <c r="T396" i="8"/>
  <c r="T49" i="8"/>
  <c r="T337" i="8"/>
  <c r="T293" i="8"/>
  <c r="T364" i="8"/>
  <c r="T283" i="8"/>
  <c r="T192" i="8"/>
  <c r="T208" i="8"/>
  <c r="AM208" i="8" s="1"/>
  <c r="T328" i="8"/>
  <c r="T325" i="8"/>
  <c r="T358" i="8"/>
  <c r="AM358" i="8" s="1"/>
  <c r="T383" i="8"/>
  <c r="T309" i="8"/>
  <c r="T327" i="8"/>
  <c r="T91" i="8"/>
  <c r="T32" i="8"/>
  <c r="T8" i="8"/>
  <c r="AM8" i="8" s="1"/>
  <c r="T126" i="8"/>
  <c r="T324" i="8"/>
  <c r="AM324" i="8" s="1"/>
  <c r="T333" i="8"/>
  <c r="T388" i="8"/>
  <c r="T33" i="8"/>
  <c r="AM33" i="8" s="1"/>
  <c r="T314" i="8"/>
  <c r="AM314" i="8" s="1"/>
  <c r="T244" i="8"/>
  <c r="T269" i="8"/>
  <c r="T63" i="8"/>
  <c r="T109" i="8"/>
  <c r="T280" i="8"/>
  <c r="T437" i="8"/>
  <c r="AM437" i="8" s="1"/>
  <c r="T204" i="8"/>
  <c r="T371" i="8"/>
  <c r="T249" i="8"/>
  <c r="T352" i="8"/>
  <c r="T449" i="8"/>
  <c r="AM449" i="8" s="1"/>
  <c r="T172" i="8"/>
  <c r="AM172" i="8" s="1"/>
  <c r="T380" i="8"/>
  <c r="T222" i="8"/>
  <c r="T4" i="8"/>
  <c r="T53" i="8"/>
  <c r="AM53" i="8" s="1"/>
  <c r="T18" i="8"/>
  <c r="T397" i="8"/>
  <c r="T433" i="8"/>
  <c r="T282" i="8"/>
  <c r="T181" i="8"/>
  <c r="AM181" i="8" s="1"/>
  <c r="T342" i="8"/>
  <c r="T171" i="8"/>
  <c r="T239" i="8"/>
  <c r="T340" i="8"/>
  <c r="T25" i="8"/>
  <c r="T334" i="8"/>
  <c r="T39" i="8"/>
  <c r="T451" i="8"/>
  <c r="T297" i="8"/>
  <c r="T362" i="8"/>
  <c r="T359" i="8"/>
  <c r="AM359" i="8" s="1"/>
  <c r="T80" i="8"/>
  <c r="AM80" i="8" s="1"/>
  <c r="T385" i="8"/>
  <c r="T148" i="8"/>
  <c r="AM148" i="8" s="1"/>
  <c r="T356" i="8"/>
  <c r="AM356" i="8" s="1"/>
  <c r="T455" i="8"/>
  <c r="T369" i="8"/>
  <c r="T268" i="8"/>
  <c r="T164" i="8"/>
  <c r="T435" i="8"/>
  <c r="T246" i="8"/>
  <c r="T284" i="8"/>
  <c r="T415" i="8"/>
  <c r="T407" i="8"/>
  <c r="AM407" i="8" s="1"/>
  <c r="T368" i="8"/>
  <c r="T111" i="8"/>
  <c r="T206" i="8"/>
  <c r="T22" i="8"/>
  <c r="T122" i="8"/>
  <c r="T152" i="8"/>
  <c r="T70" i="8"/>
  <c r="T131" i="8"/>
  <c r="AM131" i="8" s="1"/>
  <c r="T35" i="8"/>
  <c r="T79" i="8"/>
  <c r="AM79" i="8" s="1"/>
  <c r="T99" i="8"/>
  <c r="AM99" i="8" s="1"/>
  <c r="T106" i="8"/>
  <c r="T42" i="8"/>
  <c r="T14" i="8"/>
  <c r="T87" i="8"/>
  <c r="AM87" i="8" s="1"/>
  <c r="T86" i="8"/>
  <c r="AM86" i="8" s="1"/>
  <c r="T88" i="8"/>
  <c r="T74" i="8"/>
  <c r="T75" i="8"/>
  <c r="T256" i="8"/>
  <c r="AM256" i="8" s="1"/>
  <c r="T73" i="8"/>
  <c r="AM73" i="8" s="1"/>
  <c r="T95" i="8"/>
  <c r="T26" i="8"/>
  <c r="AM26" i="8" s="1"/>
  <c r="T312" i="8"/>
  <c r="T238" i="8"/>
  <c r="T56" i="8"/>
  <c r="T92" i="8"/>
  <c r="AM92" i="8" s="1"/>
  <c r="T227" i="8"/>
  <c r="T413" i="8"/>
  <c r="T452" i="8"/>
  <c r="T315" i="8"/>
  <c r="T101" i="8"/>
  <c r="T389" i="8"/>
  <c r="T344" i="8"/>
  <c r="AM344" i="8" s="1"/>
  <c r="T348" i="8"/>
  <c r="AM348" i="8" s="1"/>
  <c r="T321" i="8"/>
  <c r="AM321" i="8" s="1"/>
  <c r="T196" i="8"/>
  <c r="T394" i="8"/>
  <c r="T310" i="8"/>
  <c r="T220" i="8"/>
  <c r="T108" i="8"/>
  <c r="AM108" i="8" s="1"/>
  <c r="T178" i="8"/>
  <c r="T180" i="8"/>
  <c r="T200" i="8"/>
  <c r="T409" i="8"/>
  <c r="T361" i="8"/>
  <c r="T150" i="8"/>
  <c r="AM150" i="8" s="1"/>
  <c r="T419" i="8"/>
  <c r="AM419" i="8" s="1"/>
  <c r="T306" i="8"/>
  <c r="T354" i="8"/>
  <c r="AM354" i="8" s="1"/>
  <c r="T248" i="8"/>
  <c r="AM248" i="8" s="1"/>
  <c r="T159" i="8"/>
  <c r="T390" i="8"/>
  <c r="T157" i="8"/>
  <c r="T351" i="8"/>
  <c r="T50" i="8"/>
  <c r="T98" i="8"/>
  <c r="T28" i="8"/>
  <c r="T78" i="8"/>
  <c r="T46" i="8"/>
  <c r="T64" i="8"/>
  <c r="T112" i="8"/>
  <c r="AM112" i="8" s="1"/>
  <c r="T294" i="8"/>
  <c r="T66" i="8"/>
  <c r="T38" i="8"/>
  <c r="T295" i="8"/>
  <c r="T116" i="8"/>
  <c r="T454" i="8"/>
  <c r="T226" i="8"/>
  <c r="T308" i="8"/>
  <c r="T266" i="8"/>
  <c r="AM266" i="8" s="1"/>
  <c r="T176" i="8"/>
  <c r="T167" i="8"/>
  <c r="T428" i="8"/>
  <c r="AM428" i="8" s="1"/>
  <c r="T384" i="8"/>
  <c r="AM384" i="8" s="1"/>
  <c r="T360" i="8"/>
  <c r="T166" i="8"/>
  <c r="T442" i="8"/>
  <c r="T9" i="8"/>
  <c r="AM9" i="8" s="1"/>
  <c r="T89" i="8"/>
  <c r="T90" i="8"/>
  <c r="AM90" i="8" s="1"/>
  <c r="T338" i="8"/>
  <c r="T287" i="8"/>
  <c r="AM287" i="8" s="1"/>
  <c r="T273" i="8"/>
  <c r="T60" i="8"/>
  <c r="T134" i="8"/>
  <c r="T259" i="8"/>
  <c r="AM259" i="8" s="1"/>
  <c r="T235" i="8"/>
  <c r="T335" i="8"/>
  <c r="T417" i="8"/>
  <c r="T223" i="8"/>
  <c r="T168" i="8"/>
  <c r="T141" i="8"/>
  <c r="T450" i="8"/>
  <c r="T300" i="8"/>
  <c r="AM300" i="8" s="1"/>
  <c r="T278" i="8"/>
  <c r="AM278" i="8" s="1"/>
  <c r="T17" i="8"/>
  <c r="T36" i="8"/>
  <c r="T224" i="8"/>
  <c r="T347" i="8"/>
  <c r="AM347" i="8" s="1"/>
  <c r="T318" i="8"/>
  <c r="T262" i="8"/>
  <c r="T376" i="8"/>
  <c r="T140" i="8"/>
  <c r="T136" i="8"/>
  <c r="T272" i="8"/>
  <c r="T292" i="8"/>
  <c r="AM292" i="8" s="1"/>
  <c r="T410" i="8"/>
  <c r="AM410" i="8" s="1"/>
  <c r="T345" i="8"/>
  <c r="T241" i="8"/>
  <c r="AM241" i="8" s="1"/>
  <c r="T190" i="8"/>
  <c r="AM190" i="8" s="1"/>
  <c r="T316" i="8"/>
  <c r="T357" i="8"/>
  <c r="T447" i="8"/>
  <c r="T125" i="8"/>
  <c r="T291" i="8"/>
  <c r="T225" i="8"/>
  <c r="T103" i="8"/>
  <c r="T274" i="8"/>
  <c r="T346" i="8"/>
  <c r="T16" i="8"/>
  <c r="T83" i="8"/>
  <c r="T218" i="8"/>
  <c r="AM218" i="8" s="1"/>
  <c r="T255" i="8"/>
  <c r="T299" i="8"/>
  <c r="T44" i="8"/>
  <c r="T393" i="8"/>
  <c r="T399" i="8"/>
  <c r="AM399" i="8" s="1"/>
  <c r="T191" i="8"/>
  <c r="T265" i="8"/>
  <c r="T237" i="8"/>
  <c r="AM237" i="8" s="1"/>
  <c r="T251" i="8"/>
  <c r="T406" i="8"/>
  <c r="T84" i="8"/>
  <c r="AD84" i="8" s="1"/>
  <c r="T448" i="8"/>
  <c r="AM448" i="8" s="1"/>
  <c r="T408" i="8"/>
  <c r="AD408" i="8" s="1"/>
  <c r="T372" i="8"/>
  <c r="T257" i="8"/>
  <c r="T232" i="8"/>
  <c r="T320" i="8"/>
  <c r="T202" i="8"/>
  <c r="AM202" i="8" s="1"/>
  <c r="T119" i="8"/>
  <c r="T458" i="8"/>
  <c r="AM458" i="8" s="1"/>
  <c r="T459" i="8"/>
  <c r="T339" i="8"/>
  <c r="T124" i="8"/>
  <c r="AM124" i="8" s="1"/>
  <c r="T182" i="8"/>
  <c r="AM182" i="8" s="1"/>
  <c r="T29" i="8"/>
  <c r="AM29" i="8" s="1"/>
  <c r="T23" i="8"/>
  <c r="T130" i="8"/>
  <c r="T189" i="8"/>
  <c r="AM189" i="8" s="1"/>
  <c r="T402" i="8"/>
  <c r="AM402" i="8" s="1"/>
  <c r="T276" i="8"/>
  <c r="T311" i="8"/>
  <c r="T174" i="8"/>
  <c r="AM174" i="8" s="1"/>
  <c r="T121" i="8"/>
  <c r="AM121" i="8" s="1"/>
  <c r="T115" i="8"/>
  <c r="T214" i="8"/>
  <c r="T127" i="8"/>
  <c r="T367" i="8"/>
  <c r="T279" i="8"/>
  <c r="T233" i="8"/>
  <c r="T179" i="8"/>
  <c r="T336" i="8"/>
  <c r="T68" i="8"/>
  <c r="T216" i="8"/>
  <c r="T143" i="8"/>
  <c r="AM143" i="8" s="1"/>
  <c r="T453" i="8"/>
  <c r="AM453" i="8" s="1"/>
  <c r="T247" i="8"/>
  <c r="T298" i="8"/>
  <c r="AD298" i="8" s="1"/>
  <c r="T145" i="8"/>
  <c r="AM145" i="8" s="1"/>
  <c r="T40" i="8"/>
  <c r="T245" i="8"/>
  <c r="T403" i="8"/>
  <c r="T146" i="8"/>
  <c r="T155" i="8"/>
  <c r="AM155" i="8" s="1"/>
  <c r="T104" i="8"/>
  <c r="T264" i="8"/>
  <c r="T286" i="8"/>
  <c r="T142" i="8"/>
  <c r="T391" i="8"/>
  <c r="T271" i="8"/>
  <c r="T217" i="8"/>
  <c r="T154" i="8"/>
  <c r="T304" i="8"/>
  <c r="T382" i="8"/>
  <c r="T184" i="8"/>
  <c r="T138" i="8"/>
  <c r="AM138" i="8" s="1"/>
  <c r="T263" i="8"/>
  <c r="T163" i="8"/>
  <c r="AM163" i="8" s="1"/>
  <c r="T120" i="8"/>
  <c r="AM120" i="8" s="1"/>
  <c r="T414" i="8"/>
  <c r="T343" i="8"/>
  <c r="T288" i="8"/>
  <c r="AM288" i="8" s="1"/>
  <c r="T427" i="8"/>
  <c r="AM427" i="8" s="1"/>
  <c r="T422" i="8"/>
  <c r="T177" i="8"/>
  <c r="T27" i="8"/>
  <c r="U165" i="8"/>
  <c r="U370" i="8"/>
  <c r="U353" i="8"/>
  <c r="AN353" i="8" s="1"/>
  <c r="U434" i="8"/>
  <c r="U267" i="8"/>
  <c r="U285" i="8"/>
  <c r="U363" i="8"/>
  <c r="U215" i="8"/>
  <c r="U277" i="8"/>
  <c r="U242" i="8"/>
  <c r="U395" i="8"/>
  <c r="U97" i="8"/>
  <c r="U322" i="8"/>
  <c r="AN322" i="8" s="1"/>
  <c r="U82" i="8"/>
  <c r="U426" i="8"/>
  <c r="U147" i="8"/>
  <c r="U377" i="8"/>
  <c r="U378" i="8"/>
  <c r="AN378" i="8" s="1"/>
  <c r="U11" i="8"/>
  <c r="U373" i="8"/>
  <c r="U213" i="8"/>
  <c r="U439" i="8"/>
  <c r="U253" i="8"/>
  <c r="U445" i="8"/>
  <c r="U114" i="8"/>
  <c r="U331" i="8"/>
  <c r="U418" i="8"/>
  <c r="U440" i="8"/>
  <c r="U416" i="8"/>
  <c r="U429" i="8"/>
  <c r="AN429" i="8" s="1"/>
  <c r="U441" i="8"/>
  <c r="U219" i="8"/>
  <c r="U194" i="8"/>
  <c r="AN194" i="8" s="1"/>
  <c r="U24" i="8"/>
  <c r="U229" i="8"/>
  <c r="U199" i="8"/>
  <c r="U51" i="8"/>
  <c r="AE51" i="8" s="1"/>
  <c r="U281" i="8"/>
  <c r="U129" i="8"/>
  <c r="U85" i="8"/>
  <c r="U100" i="8"/>
  <c r="U30" i="8"/>
  <c r="U65" i="8"/>
  <c r="AN65" i="8" s="1"/>
  <c r="U386" i="8"/>
  <c r="U193" i="8"/>
  <c r="AN193" i="8" s="1"/>
  <c r="U158" i="8"/>
  <c r="U210" i="8"/>
  <c r="U72" i="8"/>
  <c r="U160" i="8"/>
  <c r="U231" i="8"/>
  <c r="AN231" i="8" s="1"/>
  <c r="U10" i="8"/>
  <c r="U374" i="8"/>
  <c r="U5" i="8"/>
  <c r="AN5" i="8" s="1"/>
  <c r="U460" i="8"/>
  <c r="U212" i="8"/>
  <c r="U77" i="8"/>
  <c r="U183" i="8"/>
  <c r="AN183" i="8" s="1"/>
  <c r="U258" i="8"/>
  <c r="U252" i="8"/>
  <c r="U144" i="8"/>
  <c r="U117" i="8"/>
  <c r="U430" i="8"/>
  <c r="U302" i="8"/>
  <c r="AN302" i="8" s="1"/>
  <c r="U411" i="8"/>
  <c r="U438" i="8"/>
  <c r="U201" i="8"/>
  <c r="U319" i="8"/>
  <c r="U326" i="8"/>
  <c r="AN326" i="8" s="1"/>
  <c r="U203" i="8"/>
  <c r="U151" i="8"/>
  <c r="U173" i="8"/>
  <c r="U290" i="8"/>
  <c r="U102" i="8"/>
  <c r="U209" i="8"/>
  <c r="U250" i="8"/>
  <c r="U205" i="8"/>
  <c r="U207" i="8"/>
  <c r="AE207" i="8" s="1"/>
  <c r="U313" i="8"/>
  <c r="AN313" i="8" s="1"/>
  <c r="U305" i="8"/>
  <c r="U221" i="8"/>
  <c r="U128" i="8"/>
  <c r="U69" i="8"/>
  <c r="U149" i="8"/>
  <c r="U67" i="8"/>
  <c r="U113" i="8"/>
  <c r="AN113" i="8" s="1"/>
  <c r="U59" i="8"/>
  <c r="U3" i="8"/>
  <c r="AN3" i="8" s="1"/>
  <c r="AN2" i="8"/>
  <c r="U6" i="8"/>
  <c r="AN6" i="8" s="1"/>
  <c r="U19" i="8"/>
  <c r="AN19" i="8" s="1"/>
  <c r="U55" i="8"/>
  <c r="U296" i="8"/>
  <c r="U31" i="8"/>
  <c r="AN31" i="8" s="1"/>
  <c r="U34" i="8"/>
  <c r="U20" i="8"/>
  <c r="U41" i="8"/>
  <c r="U13" i="8"/>
  <c r="U48" i="8"/>
  <c r="U365" i="8"/>
  <c r="U424" i="8"/>
  <c r="U7" i="8"/>
  <c r="U392" i="8"/>
  <c r="U228" i="8"/>
  <c r="U76" i="8"/>
  <c r="U355" i="8"/>
  <c r="U379" i="8"/>
  <c r="U195" i="8"/>
  <c r="U45" i="8"/>
  <c r="AN45" i="8" s="1"/>
  <c r="U396" i="8"/>
  <c r="AN396" i="8" s="1"/>
  <c r="U49" i="8"/>
  <c r="AN49" i="8" s="1"/>
  <c r="U337" i="8"/>
  <c r="U293" i="8"/>
  <c r="U364" i="8"/>
  <c r="AN364" i="8" s="1"/>
  <c r="U283" i="8"/>
  <c r="U192" i="8"/>
  <c r="U208" i="8"/>
  <c r="AN208" i="8" s="1"/>
  <c r="U328" i="8"/>
  <c r="U325" i="8"/>
  <c r="U358" i="8"/>
  <c r="U383" i="8"/>
  <c r="U309" i="8"/>
  <c r="U327" i="8"/>
  <c r="U91" i="8"/>
  <c r="U32" i="8"/>
  <c r="U8" i="8"/>
  <c r="U126" i="8"/>
  <c r="U324" i="8"/>
  <c r="U333" i="8"/>
  <c r="U388" i="8"/>
  <c r="AE388" i="8" s="1"/>
  <c r="U33" i="8"/>
  <c r="AN33" i="8" s="1"/>
  <c r="U314" i="8"/>
  <c r="AN314" i="8" s="1"/>
  <c r="U244" i="8"/>
  <c r="U269" i="8"/>
  <c r="U63" i="8"/>
  <c r="U109" i="8"/>
  <c r="U280" i="8"/>
  <c r="U437" i="8"/>
  <c r="AN437" i="8" s="1"/>
  <c r="U204" i="8"/>
  <c r="U371" i="8"/>
  <c r="U249" i="8"/>
  <c r="U352" i="8"/>
  <c r="U449" i="8"/>
  <c r="U172" i="8"/>
  <c r="U380" i="8"/>
  <c r="U222" i="8"/>
  <c r="AN222" i="8" s="1"/>
  <c r="U4" i="8"/>
  <c r="U53" i="8"/>
  <c r="U18" i="8"/>
  <c r="U397" i="8"/>
  <c r="AN397" i="8" s="1"/>
  <c r="U433" i="8"/>
  <c r="U282" i="8"/>
  <c r="U181" i="8"/>
  <c r="AN181" i="8" s="1"/>
  <c r="U342" i="8"/>
  <c r="U171" i="8"/>
  <c r="U239" i="8"/>
  <c r="U340" i="8"/>
  <c r="U25" i="8"/>
  <c r="AN25" i="8" s="1"/>
  <c r="U334" i="8"/>
  <c r="AN334" i="8" s="1"/>
  <c r="U39" i="8"/>
  <c r="U451" i="8"/>
  <c r="U297" i="8"/>
  <c r="U362" i="8"/>
  <c r="U359" i="8"/>
  <c r="U80" i="8"/>
  <c r="U385" i="8"/>
  <c r="AN385" i="8" s="1"/>
  <c r="U148" i="8"/>
  <c r="U356" i="8"/>
  <c r="U455" i="8"/>
  <c r="U369" i="8"/>
  <c r="AN369" i="8" s="1"/>
  <c r="U268" i="8"/>
  <c r="AN268" i="8" s="1"/>
  <c r="U164" i="8"/>
  <c r="U435" i="8"/>
  <c r="AN435" i="8" s="1"/>
  <c r="U246" i="8"/>
  <c r="AN246" i="8" s="1"/>
  <c r="U284" i="8"/>
  <c r="U415" i="8"/>
  <c r="U407" i="8"/>
  <c r="U368" i="8"/>
  <c r="AE368" i="8" s="1"/>
  <c r="U111" i="8"/>
  <c r="AE111" i="8" s="1"/>
  <c r="U206" i="8"/>
  <c r="U22" i="8"/>
  <c r="U122" i="8"/>
  <c r="U152" i="8"/>
  <c r="AN152" i="8" s="1"/>
  <c r="U70" i="8"/>
  <c r="U131" i="8"/>
  <c r="U35" i="8"/>
  <c r="U79" i="8"/>
  <c r="U99" i="8"/>
  <c r="U106" i="8"/>
  <c r="U42" i="8"/>
  <c r="U14" i="8"/>
  <c r="AN14" i="8" s="1"/>
  <c r="U87" i="8"/>
  <c r="U86" i="8"/>
  <c r="U88" i="8"/>
  <c r="U74" i="8"/>
  <c r="U75" i="8"/>
  <c r="U256" i="8"/>
  <c r="U73" i="8"/>
  <c r="AN73" i="8" s="1"/>
  <c r="U95" i="8"/>
  <c r="U26" i="8"/>
  <c r="U312" i="8"/>
  <c r="U238" i="8"/>
  <c r="U56" i="8"/>
  <c r="U92" i="8"/>
  <c r="U227" i="8"/>
  <c r="U413" i="8"/>
  <c r="U452" i="8"/>
  <c r="U315" i="8"/>
  <c r="U101" i="8"/>
  <c r="U389" i="8"/>
  <c r="AN389" i="8" s="1"/>
  <c r="U344" i="8"/>
  <c r="U348" i="8"/>
  <c r="U321" i="8"/>
  <c r="U196" i="8"/>
  <c r="U394" i="8"/>
  <c r="AN394" i="8" s="1"/>
  <c r="U310" i="8"/>
  <c r="U220" i="8"/>
  <c r="U108" i="8"/>
  <c r="AE108" i="8" s="1"/>
  <c r="U178" i="8"/>
  <c r="AN178" i="8" s="1"/>
  <c r="U180" i="8"/>
  <c r="U200" i="8"/>
  <c r="U409" i="8"/>
  <c r="U361" i="8"/>
  <c r="U150" i="8"/>
  <c r="U419" i="8"/>
  <c r="AN419" i="8" s="1"/>
  <c r="U306" i="8"/>
  <c r="U354" i="8"/>
  <c r="U248" i="8"/>
  <c r="U159" i="8"/>
  <c r="AN159" i="8" s="1"/>
  <c r="U390" i="8"/>
  <c r="U157" i="8"/>
  <c r="AN157" i="8" s="1"/>
  <c r="U351" i="8"/>
  <c r="U50" i="8"/>
  <c r="AE50" i="8" s="1"/>
  <c r="U98" i="8"/>
  <c r="AN98" i="8" s="1"/>
  <c r="U28" i="8"/>
  <c r="U78" i="8"/>
  <c r="U46" i="8"/>
  <c r="AN46" i="8" s="1"/>
  <c r="U64" i="8"/>
  <c r="U112" i="8"/>
  <c r="U294" i="8"/>
  <c r="U66" i="8"/>
  <c r="U38" i="8"/>
  <c r="U295" i="8"/>
  <c r="U116" i="8"/>
  <c r="U454" i="8"/>
  <c r="U226" i="8"/>
  <c r="U308" i="8"/>
  <c r="U266" i="8"/>
  <c r="U176" i="8"/>
  <c r="AN176" i="8" s="1"/>
  <c r="U167" i="8"/>
  <c r="AN167" i="8" s="1"/>
  <c r="U428" i="8"/>
  <c r="U384" i="8"/>
  <c r="U360" i="8"/>
  <c r="U166" i="8"/>
  <c r="U442" i="8"/>
  <c r="U9" i="8"/>
  <c r="U89" i="8"/>
  <c r="AN89" i="8" s="1"/>
  <c r="U90" i="8"/>
  <c r="AN90" i="8" s="1"/>
  <c r="U338" i="8"/>
  <c r="U287" i="8"/>
  <c r="U273" i="8"/>
  <c r="U60" i="8"/>
  <c r="U134" i="8"/>
  <c r="U259" i="8"/>
  <c r="U235" i="8"/>
  <c r="U335" i="8"/>
  <c r="AN335" i="8" s="1"/>
  <c r="U417" i="8"/>
  <c r="U223" i="8"/>
  <c r="U168" i="8"/>
  <c r="U141" i="8"/>
  <c r="AN141" i="8" s="1"/>
  <c r="U450" i="8"/>
  <c r="U300" i="8"/>
  <c r="U278" i="8"/>
  <c r="AN278" i="8" s="1"/>
  <c r="U17" i="8"/>
  <c r="U36" i="8"/>
  <c r="U224" i="8"/>
  <c r="U347" i="8"/>
  <c r="U318" i="8"/>
  <c r="AN318" i="8" s="1"/>
  <c r="U262" i="8"/>
  <c r="AN262" i="8" s="1"/>
  <c r="U376" i="8"/>
  <c r="U140" i="8"/>
  <c r="AN140" i="8" s="1"/>
  <c r="U136" i="8"/>
  <c r="U272" i="8"/>
  <c r="U292" i="8"/>
  <c r="U410" i="8"/>
  <c r="U345" i="8"/>
  <c r="U241" i="8"/>
  <c r="U190" i="8"/>
  <c r="U316" i="8"/>
  <c r="U357" i="8"/>
  <c r="U447" i="8"/>
  <c r="AN447" i="8" s="1"/>
  <c r="U125" i="8"/>
  <c r="U291" i="8"/>
  <c r="U225" i="8"/>
  <c r="AN225" i="8" s="1"/>
  <c r="U103" i="8"/>
  <c r="U274" i="8"/>
  <c r="U346" i="8"/>
  <c r="AN346" i="8" s="1"/>
  <c r="U16" i="8"/>
  <c r="U83" i="8"/>
  <c r="U218" i="8"/>
  <c r="U255" i="8"/>
  <c r="U299" i="8"/>
  <c r="U44" i="8"/>
  <c r="AN44" i="8" s="1"/>
  <c r="U393" i="8"/>
  <c r="U399" i="8"/>
  <c r="U191" i="8"/>
  <c r="U265" i="8"/>
  <c r="U237" i="8"/>
  <c r="U251" i="8"/>
  <c r="U406" i="8"/>
  <c r="U84" i="8"/>
  <c r="AN84" i="8" s="1"/>
  <c r="U448" i="8"/>
  <c r="U408" i="8"/>
  <c r="AN408" i="8" s="1"/>
  <c r="U372" i="8"/>
  <c r="AN372" i="8" s="1"/>
  <c r="U257" i="8"/>
  <c r="U232" i="8"/>
  <c r="U320" i="8"/>
  <c r="U202" i="8"/>
  <c r="AN202" i="8" s="1"/>
  <c r="U119" i="8"/>
  <c r="AN119" i="8" s="1"/>
  <c r="U458" i="8"/>
  <c r="U459" i="8"/>
  <c r="U339" i="8"/>
  <c r="U124" i="8"/>
  <c r="U182" i="8"/>
  <c r="U29" i="8"/>
  <c r="U23" i="8"/>
  <c r="U130" i="8"/>
  <c r="U189" i="8"/>
  <c r="U402" i="8"/>
  <c r="AN402" i="8" s="1"/>
  <c r="U276" i="8"/>
  <c r="AN276" i="8" s="1"/>
  <c r="U311" i="8"/>
  <c r="U174" i="8"/>
  <c r="U121" i="8"/>
  <c r="AN121" i="8" s="1"/>
  <c r="U115" i="8"/>
  <c r="U214" i="8"/>
  <c r="U127" i="8"/>
  <c r="U367" i="8"/>
  <c r="U279" i="8"/>
  <c r="U233" i="8"/>
  <c r="AN233" i="8" s="1"/>
  <c r="U179" i="8"/>
  <c r="U336" i="8"/>
  <c r="U68" i="8"/>
  <c r="U216" i="8"/>
  <c r="U143" i="8"/>
  <c r="U453" i="8"/>
  <c r="AN453" i="8" s="1"/>
  <c r="U247" i="8"/>
  <c r="U298" i="8"/>
  <c r="U145" i="8"/>
  <c r="U40" i="8"/>
  <c r="U245" i="8"/>
  <c r="U403" i="8"/>
  <c r="AN403" i="8" s="1"/>
  <c r="U146" i="8"/>
  <c r="U155" i="8"/>
  <c r="U104" i="8"/>
  <c r="AN104" i="8" s="1"/>
  <c r="U264" i="8"/>
  <c r="U286" i="8"/>
  <c r="U142" i="8"/>
  <c r="U391" i="8"/>
  <c r="AE391" i="8" s="1"/>
  <c r="U271" i="8"/>
  <c r="AN271" i="8" s="1"/>
  <c r="U217" i="8"/>
  <c r="U154" i="8"/>
  <c r="U304" i="8"/>
  <c r="U382" i="8"/>
  <c r="U184" i="8"/>
  <c r="U138" i="8"/>
  <c r="AN138" i="8" s="1"/>
  <c r="U263" i="8"/>
  <c r="AN263" i="8" s="1"/>
  <c r="U163" i="8"/>
  <c r="U120" i="8"/>
  <c r="U414" i="8"/>
  <c r="AN414" i="8" s="1"/>
  <c r="U343" i="8"/>
  <c r="U288" i="8"/>
  <c r="AN288" i="8" s="1"/>
  <c r="U427" i="8"/>
  <c r="U422" i="8"/>
  <c r="U177" i="8"/>
  <c r="AE177" i="8" s="1"/>
  <c r="U27" i="8"/>
  <c r="V439" i="8"/>
  <c r="V114" i="8"/>
  <c r="X383" i="8"/>
  <c r="X238" i="8"/>
  <c r="Z85" i="8"/>
  <c r="Z158" i="8"/>
  <c r="Z160" i="8"/>
  <c r="Z117" i="8"/>
  <c r="Z411" i="8"/>
  <c r="AA75" i="8"/>
  <c r="AA220" i="8"/>
  <c r="AA180" i="8"/>
  <c r="AA64" i="8"/>
  <c r="AA66" i="8"/>
  <c r="AA116" i="8"/>
  <c r="AB393" i="8"/>
  <c r="AB265" i="8"/>
  <c r="AC316" i="8"/>
  <c r="AC103" i="8"/>
  <c r="AC255" i="8"/>
  <c r="AC299" i="8"/>
  <c r="AD88" i="8"/>
  <c r="AD315" i="8"/>
  <c r="AD101" i="8"/>
  <c r="AD344" i="8"/>
  <c r="AD196" i="8"/>
  <c r="AE158" i="8"/>
  <c r="AE221" i="8"/>
  <c r="AE113" i="8"/>
  <c r="AE45" i="8"/>
  <c r="AF165" i="8"/>
  <c r="AF370" i="8"/>
  <c r="AF353" i="8"/>
  <c r="AF434" i="8"/>
  <c r="AF267" i="8"/>
  <c r="AF285" i="8"/>
  <c r="AF363" i="8"/>
  <c r="AF215" i="8"/>
  <c r="AF277" i="8"/>
  <c r="AF242" i="8"/>
  <c r="AF395" i="8"/>
  <c r="AF322" i="8"/>
  <c r="AF82" i="8"/>
  <c r="AF426" i="8"/>
  <c r="AF147" i="8"/>
  <c r="AF377" i="8"/>
  <c r="AF378" i="8"/>
  <c r="AF11" i="8"/>
  <c r="AF373" i="8"/>
  <c r="AF213" i="8"/>
  <c r="AF439" i="8"/>
  <c r="AF253" i="8"/>
  <c r="AF114" i="8"/>
  <c r="AF331" i="8"/>
  <c r="AF418" i="8"/>
  <c r="AF440" i="8"/>
  <c r="AF416" i="8"/>
  <c r="AF429" i="8"/>
  <c r="AF441" i="8"/>
  <c r="AF219" i="8"/>
  <c r="AF194" i="8"/>
  <c r="AF24" i="8"/>
  <c r="AF229" i="8"/>
  <c r="AF51" i="8"/>
  <c r="AF281" i="8"/>
  <c r="AF129" i="8"/>
  <c r="AF85" i="8"/>
  <c r="AF100" i="8"/>
  <c r="AF30" i="8"/>
  <c r="AF65" i="8"/>
  <c r="AF193" i="8"/>
  <c r="AF158" i="8"/>
  <c r="AF210" i="8"/>
  <c r="AF160" i="8"/>
  <c r="AF231" i="8"/>
  <c r="AF10" i="8"/>
  <c r="AF374" i="8"/>
  <c r="AF5" i="8"/>
  <c r="AF460" i="8"/>
  <c r="AF212" i="8"/>
  <c r="AF183" i="8"/>
  <c r="AF258" i="8"/>
  <c r="AF252" i="8"/>
  <c r="AF117" i="8"/>
  <c r="AF430" i="8"/>
  <c r="AF302" i="8"/>
  <c r="AF438" i="8"/>
  <c r="AF201" i="8"/>
  <c r="AF319" i="8"/>
  <c r="AF203" i="8"/>
  <c r="AF151" i="8"/>
  <c r="AF173" i="8"/>
  <c r="AF102" i="8"/>
  <c r="AF209" i="8"/>
  <c r="AF250" i="8"/>
  <c r="AF207" i="8"/>
  <c r="AF313" i="8"/>
  <c r="AF305" i="8"/>
  <c r="AF128" i="8"/>
  <c r="AF69" i="8"/>
  <c r="AF149" i="8"/>
  <c r="AF113" i="8"/>
  <c r="AF59" i="8"/>
  <c r="AF3" i="8"/>
  <c r="AF2" i="8"/>
  <c r="AF19" i="8"/>
  <c r="AF55" i="8"/>
  <c r="AF296" i="8"/>
  <c r="AF31" i="8"/>
  <c r="AF34" i="8"/>
  <c r="AF20" i="8"/>
  <c r="AF48" i="8"/>
  <c r="AF15" i="8"/>
  <c r="AF365" i="8"/>
  <c r="AF424" i="8"/>
  <c r="AF392" i="8"/>
  <c r="AF228" i="8"/>
  <c r="AF76" i="8"/>
  <c r="AF379" i="8"/>
  <c r="AF45" i="8"/>
  <c r="AF396" i="8"/>
  <c r="AF49" i="8"/>
  <c r="AF337" i="8"/>
  <c r="AF293" i="8"/>
  <c r="AF364" i="8"/>
  <c r="AF283" i="8"/>
  <c r="AF192" i="8"/>
  <c r="AF325" i="8"/>
  <c r="AF383" i="8"/>
  <c r="AF327" i="8"/>
  <c r="AF91" i="8"/>
  <c r="AF32" i="8"/>
  <c r="AF126" i="8"/>
  <c r="AF324" i="8"/>
  <c r="AF333" i="8"/>
  <c r="AF33" i="8"/>
  <c r="AF244" i="8"/>
  <c r="AF269" i="8"/>
  <c r="AF63" i="8"/>
  <c r="AF109" i="8"/>
  <c r="AF280" i="8"/>
  <c r="AF437" i="8"/>
  <c r="AF204" i="8"/>
  <c r="AF371" i="8"/>
  <c r="AF249" i="8"/>
  <c r="AF449" i="8"/>
  <c r="AF380" i="8"/>
  <c r="AF53" i="8"/>
  <c r="AF18" i="8"/>
  <c r="AF433" i="8"/>
  <c r="AF282" i="8"/>
  <c r="AF181" i="8"/>
  <c r="AF342" i="8"/>
  <c r="AF171" i="8"/>
  <c r="AF340" i="8"/>
  <c r="AF334" i="8"/>
  <c r="AF39" i="8"/>
  <c r="AF451" i="8"/>
  <c r="AF362" i="8"/>
  <c r="AF80" i="8"/>
  <c r="AF148" i="8"/>
  <c r="AF455" i="8"/>
  <c r="AF268" i="8"/>
  <c r="AF164" i="8"/>
  <c r="AF435" i="8"/>
  <c r="AF246" i="8"/>
  <c r="AF284" i="8"/>
  <c r="AF111" i="8"/>
  <c r="AF22" i="8"/>
  <c r="AF152" i="8"/>
  <c r="AF131" i="8"/>
  <c r="AF79" i="8"/>
  <c r="AF99" i="8"/>
  <c r="AF106" i="8"/>
  <c r="AF14" i="8"/>
  <c r="AF86" i="8"/>
  <c r="AF88" i="8"/>
  <c r="AF74" i="8"/>
  <c r="AF95" i="8"/>
  <c r="AF26" i="8"/>
  <c r="AF312" i="8"/>
  <c r="AF238" i="8"/>
  <c r="AF56" i="8"/>
  <c r="AF227" i="8"/>
  <c r="AF452" i="8"/>
  <c r="AF101" i="8"/>
  <c r="AF344" i="8"/>
  <c r="AF348" i="8"/>
  <c r="AF321" i="8"/>
  <c r="AF394" i="8"/>
  <c r="AF178" i="8"/>
  <c r="AF180" i="8"/>
  <c r="AF200" i="8"/>
  <c r="AF361" i="8"/>
  <c r="AF419" i="8"/>
  <c r="AF354" i="8"/>
  <c r="AF159" i="8"/>
  <c r="AF157" i="8"/>
  <c r="AF351" i="8"/>
  <c r="AF50" i="8"/>
  <c r="AF98" i="8"/>
  <c r="AF28" i="8"/>
  <c r="AF112" i="8"/>
  <c r="AF66" i="8"/>
  <c r="AF295" i="8"/>
  <c r="AF454" i="8"/>
  <c r="AF308" i="8"/>
  <c r="AF266" i="8"/>
  <c r="AF176" i="8"/>
  <c r="AF428" i="8"/>
  <c r="AF360" i="8"/>
  <c r="AF166" i="8"/>
  <c r="AF442" i="8"/>
  <c r="AF338" i="8"/>
  <c r="AF287" i="8"/>
  <c r="AF273" i="8"/>
  <c r="AF60" i="8"/>
  <c r="AF134" i="8"/>
  <c r="AF235" i="8"/>
  <c r="AF417" i="8"/>
  <c r="AF223" i="8"/>
  <c r="AF168" i="8"/>
  <c r="AF450" i="8"/>
  <c r="AF300" i="8"/>
  <c r="AF278" i="8"/>
  <c r="AF17" i="8"/>
  <c r="AF36" i="8"/>
  <c r="AF262" i="8"/>
  <c r="AF140" i="8"/>
  <c r="AF136" i="8"/>
  <c r="AF272" i="8"/>
  <c r="AF410" i="8"/>
  <c r="AF241" i="8"/>
  <c r="AF316" i="8"/>
  <c r="AF447" i="8"/>
  <c r="AF291" i="8"/>
  <c r="AF225" i="8"/>
  <c r="AF103" i="8"/>
  <c r="AF83" i="8"/>
  <c r="AF255" i="8"/>
  <c r="AF44" i="8"/>
  <c r="AF399" i="8"/>
  <c r="AF265" i="8"/>
  <c r="AF237" i="8"/>
  <c r="AF251" i="8"/>
  <c r="AF84" i="8"/>
  <c r="AF408" i="8"/>
  <c r="AF372" i="8"/>
  <c r="AF257" i="8"/>
  <c r="AF119" i="8"/>
  <c r="AF458" i="8"/>
  <c r="AF459" i="8"/>
  <c r="AF124" i="8"/>
  <c r="AF29" i="8"/>
  <c r="AF130" i="8"/>
  <c r="AF189" i="8"/>
  <c r="AF402" i="8"/>
  <c r="AF276" i="8"/>
  <c r="AF311" i="8"/>
  <c r="AF174" i="8"/>
  <c r="AF121" i="8"/>
  <c r="AF115" i="8"/>
  <c r="AF214" i="8"/>
  <c r="AF279" i="8"/>
  <c r="AF233" i="8"/>
  <c r="AF179" i="8"/>
  <c r="AF336" i="8"/>
  <c r="AF216" i="8"/>
  <c r="AF453" i="8"/>
  <c r="AF298" i="8"/>
  <c r="AF40" i="8"/>
  <c r="AF403" i="8"/>
  <c r="AF146" i="8"/>
  <c r="AF155" i="8"/>
  <c r="AF104" i="8"/>
  <c r="AF264" i="8"/>
  <c r="AF142" i="8"/>
  <c r="AF271" i="8"/>
  <c r="AF154" i="8"/>
  <c r="AF382" i="8"/>
  <c r="AF138" i="8"/>
  <c r="AF163" i="8"/>
  <c r="AF414" i="8"/>
  <c r="AF288" i="8"/>
  <c r="AF422" i="8"/>
  <c r="AF177" i="8"/>
  <c r="AF27" i="8"/>
  <c r="AG165" i="8"/>
  <c r="AG434" i="8"/>
  <c r="AG267" i="8"/>
  <c r="AG285" i="8"/>
  <c r="AG215" i="8"/>
  <c r="AG242" i="8"/>
  <c r="AG97" i="8"/>
  <c r="AG322" i="8"/>
  <c r="AG82" i="8"/>
  <c r="AG147" i="8"/>
  <c r="AG377" i="8"/>
  <c r="AG378" i="8"/>
  <c r="AG11" i="8"/>
  <c r="AG373" i="8"/>
  <c r="AG253" i="8"/>
  <c r="AG445" i="8"/>
  <c r="AG114" i="8"/>
  <c r="AG331" i="8"/>
  <c r="AG440" i="8"/>
  <c r="AG429" i="8"/>
  <c r="AG219" i="8"/>
  <c r="AG24" i="8"/>
  <c r="AG199" i="8"/>
  <c r="AG51" i="8"/>
  <c r="AG281" i="8"/>
  <c r="AG129" i="8"/>
  <c r="AG85" i="8"/>
  <c r="AG386" i="8"/>
  <c r="AG158" i="8"/>
  <c r="AG210" i="8"/>
  <c r="AG72" i="8"/>
  <c r="AG231" i="8"/>
  <c r="AG374" i="8"/>
  <c r="AG460" i="8"/>
  <c r="AG77" i="8"/>
  <c r="AG258" i="8"/>
  <c r="AG252" i="8"/>
  <c r="AG144" i="8"/>
  <c r="AG117" i="8"/>
  <c r="AG430" i="8"/>
  <c r="AG411" i="8"/>
  <c r="AG438" i="8"/>
  <c r="AG201" i="8"/>
  <c r="AG326" i="8"/>
  <c r="AG151" i="8"/>
  <c r="AG290" i="8"/>
  <c r="AG209" i="8"/>
  <c r="AG205" i="8"/>
  <c r="AG207" i="8"/>
  <c r="AG313" i="8"/>
  <c r="AG221" i="8"/>
  <c r="AG149" i="8"/>
  <c r="AG67" i="8"/>
  <c r="AG113" i="8"/>
  <c r="AG59" i="8"/>
  <c r="AG3" i="8"/>
  <c r="AG19" i="8"/>
  <c r="AG296" i="8"/>
  <c r="AG34" i="8"/>
  <c r="AG41" i="8"/>
  <c r="AG13" i="8"/>
  <c r="AG48" i="8"/>
  <c r="AG15" i="8"/>
  <c r="AG365" i="8"/>
  <c r="AG424" i="8"/>
  <c r="AG392" i="8"/>
  <c r="AG355" i="8"/>
  <c r="AG379" i="8"/>
  <c r="AG45" i="8"/>
  <c r="AG49" i="8"/>
  <c r="AG293" i="8"/>
  <c r="AG283" i="8"/>
  <c r="AG328" i="8"/>
  <c r="AG325" i="8"/>
  <c r="AG358" i="8"/>
  <c r="AG383" i="8"/>
  <c r="AG327" i="8"/>
  <c r="AG32" i="8"/>
  <c r="AG8" i="8"/>
  <c r="AG126" i="8"/>
  <c r="AG33" i="8"/>
  <c r="AG244" i="8"/>
  <c r="AG269" i="8"/>
  <c r="AG63" i="8"/>
  <c r="AG280" i="8"/>
  <c r="AG437" i="8"/>
  <c r="AG204" i="8"/>
  <c r="AG371" i="8"/>
  <c r="AG352" i="8"/>
  <c r="AG222" i="8"/>
  <c r="AG4" i="8"/>
  <c r="AG18" i="8"/>
  <c r="AG433" i="8"/>
  <c r="AG171" i="8"/>
  <c r="AG340" i="8"/>
  <c r="AG25" i="8"/>
  <c r="AG334" i="8"/>
  <c r="AG39" i="8"/>
  <c r="AG451" i="8"/>
  <c r="AG297" i="8"/>
  <c r="AG385" i="8"/>
  <c r="AG148" i="8"/>
  <c r="AG455" i="8"/>
  <c r="AG369" i="8"/>
  <c r="AG268" i="8"/>
  <c r="AG284" i="8"/>
  <c r="AG368" i="8"/>
  <c r="AG111" i="8"/>
  <c r="AG206" i="8"/>
  <c r="AG122" i="8"/>
  <c r="AG152" i="8"/>
  <c r="AG131" i="8"/>
  <c r="AG35" i="8"/>
  <c r="AG79" i="8"/>
  <c r="AG99" i="8"/>
  <c r="AG14" i="8"/>
  <c r="AG88" i="8"/>
  <c r="AG74" i="8"/>
  <c r="AG256" i="8"/>
  <c r="AG73" i="8"/>
  <c r="AG95" i="8"/>
  <c r="AG26" i="8"/>
  <c r="AG413" i="8"/>
  <c r="AG452" i="8"/>
  <c r="AG344" i="8"/>
  <c r="AG196" i="8"/>
  <c r="AG394" i="8"/>
  <c r="AG220" i="8"/>
  <c r="AG108" i="8"/>
  <c r="AG178" i="8"/>
  <c r="AG180" i="8"/>
  <c r="AG200" i="8"/>
  <c r="AG306" i="8"/>
  <c r="AG354" i="8"/>
  <c r="AG157" i="8"/>
  <c r="AG98" i="8"/>
  <c r="AG28" i="8"/>
  <c r="AG64" i="8"/>
  <c r="AG112" i="8"/>
  <c r="AG294" i="8"/>
  <c r="AG66" i="8"/>
  <c r="AG226" i="8"/>
  <c r="AG308" i="8"/>
  <c r="AG167" i="8"/>
  <c r="AG428" i="8"/>
  <c r="AG166" i="8"/>
  <c r="AG442" i="8"/>
  <c r="AG90" i="8"/>
  <c r="AG338" i="8"/>
  <c r="AG287" i="8"/>
  <c r="AG60" i="8"/>
  <c r="AG134" i="8"/>
  <c r="AG335" i="8"/>
  <c r="AG417" i="8"/>
  <c r="AG450" i="8"/>
  <c r="AG36" i="8"/>
  <c r="AG318" i="8"/>
  <c r="AG262" i="8"/>
  <c r="AG140" i="8"/>
  <c r="AG345" i="8"/>
  <c r="AG241" i="8"/>
  <c r="AG316" i="8"/>
  <c r="AG447" i="8"/>
  <c r="AG225" i="8"/>
  <c r="AG103" i="8"/>
  <c r="AG16" i="8"/>
  <c r="AG83" i="8"/>
  <c r="AG218" i="8"/>
  <c r="AG255" i="8"/>
  <c r="AG191" i="8"/>
  <c r="AG265" i="8"/>
  <c r="AG84" i="8"/>
  <c r="AG372" i="8"/>
  <c r="AG257" i="8"/>
  <c r="AG202" i="8"/>
  <c r="AG119" i="8"/>
  <c r="AG458" i="8"/>
  <c r="AG23" i="8"/>
  <c r="AG130" i="8"/>
  <c r="AG189" i="8"/>
  <c r="AG311" i="8"/>
  <c r="AG174" i="8"/>
  <c r="AG115" i="8"/>
  <c r="AG214" i="8"/>
  <c r="AG279" i="8"/>
  <c r="AG233" i="8"/>
  <c r="AG179" i="8"/>
  <c r="AG336" i="8"/>
  <c r="AG247" i="8"/>
  <c r="AG298" i="8"/>
  <c r="AG403" i="8"/>
  <c r="AG104" i="8"/>
  <c r="AG264" i="8"/>
  <c r="AG391" i="8"/>
  <c r="AG271" i="8"/>
  <c r="AG217" i="8"/>
  <c r="AG154" i="8"/>
  <c r="AG304" i="8"/>
  <c r="AG382" i="8"/>
  <c r="AG263" i="8"/>
  <c r="AG163" i="8"/>
  <c r="AG288" i="8"/>
  <c r="AG27" i="8"/>
  <c r="AH353" i="8"/>
  <c r="AH434" i="8"/>
  <c r="AH267" i="8"/>
  <c r="AH363" i="8"/>
  <c r="AH277" i="8"/>
  <c r="AH242" i="8"/>
  <c r="AH395" i="8"/>
  <c r="AH97" i="8"/>
  <c r="AH322" i="8"/>
  <c r="AH147" i="8"/>
  <c r="AH11" i="8"/>
  <c r="AH373" i="8"/>
  <c r="AH253" i="8"/>
  <c r="AH445" i="8"/>
  <c r="AH114" i="8"/>
  <c r="AH331" i="8"/>
  <c r="AH441" i="8"/>
  <c r="AH219" i="8"/>
  <c r="AH199" i="8"/>
  <c r="AH129" i="8"/>
  <c r="AH85" i="8"/>
  <c r="AH65" i="8"/>
  <c r="AH386" i="8"/>
  <c r="AH193" i="8"/>
  <c r="AH158" i="8"/>
  <c r="AH72" i="8"/>
  <c r="AH160" i="8"/>
  <c r="AH231" i="8"/>
  <c r="AH10" i="8"/>
  <c r="AH374" i="8"/>
  <c r="AH77" i="8"/>
  <c r="AH252" i="8"/>
  <c r="AH144" i="8"/>
  <c r="AH302" i="8"/>
  <c r="AH411" i="8"/>
  <c r="AH438" i="8"/>
  <c r="AH319" i="8"/>
  <c r="AH203" i="8"/>
  <c r="AH173" i="8"/>
  <c r="AH290" i="8"/>
  <c r="AH205" i="8"/>
  <c r="AH207" i="8"/>
  <c r="AH305" i="8"/>
  <c r="AH221" i="8"/>
  <c r="AH149" i="8"/>
  <c r="AH67" i="8"/>
  <c r="AH113" i="8"/>
  <c r="AH59" i="8"/>
  <c r="AH3" i="8"/>
  <c r="AH2" i="8"/>
  <c r="AH55" i="8"/>
  <c r="AH296" i="8"/>
  <c r="AH41" i="8"/>
  <c r="AH15" i="8"/>
  <c r="AH365" i="8"/>
  <c r="AH424" i="8"/>
  <c r="AH228" i="8"/>
  <c r="AH76" i="8"/>
  <c r="AH355" i="8"/>
  <c r="AH379" i="8"/>
  <c r="AH195" i="8"/>
  <c r="AH396" i="8"/>
  <c r="AH337" i="8"/>
  <c r="AH293" i="8"/>
  <c r="AH208" i="8"/>
  <c r="AH358" i="8"/>
  <c r="AH383" i="8"/>
  <c r="AH91" i="8"/>
  <c r="AH32" i="8"/>
  <c r="AH126" i="8"/>
  <c r="AH324" i="8"/>
  <c r="AH314" i="8"/>
  <c r="AH244" i="8"/>
  <c r="AH269" i="8"/>
  <c r="AH63" i="8"/>
  <c r="AH280" i="8"/>
  <c r="AH204" i="8"/>
  <c r="AH371" i="8"/>
  <c r="AH249" i="8"/>
  <c r="AH172" i="8"/>
  <c r="AH380" i="8"/>
  <c r="AH222" i="8"/>
  <c r="AH4" i="8"/>
  <c r="AH53" i="8"/>
  <c r="AH282" i="8"/>
  <c r="AH181" i="8"/>
  <c r="AH340" i="8"/>
  <c r="AH39" i="8"/>
  <c r="AH451" i="8"/>
  <c r="AH359" i="8"/>
  <c r="AH80" i="8"/>
  <c r="AH385" i="8"/>
  <c r="AH164" i="8"/>
  <c r="AH435" i="8"/>
  <c r="AH415" i="8"/>
  <c r="AH407" i="8"/>
  <c r="AH206" i="8"/>
  <c r="AH22" i="8"/>
  <c r="AH70" i="8"/>
  <c r="AH131" i="8"/>
  <c r="AH79" i="8"/>
  <c r="AH99" i="8"/>
  <c r="AH87" i="8"/>
  <c r="AH86" i="8"/>
  <c r="AH256" i="8"/>
  <c r="AH26" i="8"/>
  <c r="AH312" i="8"/>
  <c r="AH92" i="8"/>
  <c r="AH227" i="8"/>
  <c r="AH413" i="8"/>
  <c r="AH452" i="8"/>
  <c r="AH348" i="8"/>
  <c r="AH321" i="8"/>
  <c r="AH196" i="8"/>
  <c r="AH220" i="8"/>
  <c r="AH180" i="8"/>
  <c r="AH200" i="8"/>
  <c r="AH150" i="8"/>
  <c r="AH419" i="8"/>
  <c r="AH306" i="8"/>
  <c r="AH354" i="8"/>
  <c r="AH351" i="8"/>
  <c r="AH50" i="8"/>
  <c r="AH46" i="8"/>
  <c r="AH66" i="8"/>
  <c r="AH116" i="8"/>
  <c r="AH454" i="8"/>
  <c r="AH308" i="8"/>
  <c r="AH176" i="8"/>
  <c r="AH167" i="8"/>
  <c r="AH428" i="8"/>
  <c r="AH384" i="8"/>
  <c r="AH360" i="8"/>
  <c r="AH89" i="8"/>
  <c r="AH287" i="8"/>
  <c r="AH273" i="8"/>
  <c r="AH259" i="8"/>
  <c r="AH235" i="8"/>
  <c r="AH335" i="8"/>
  <c r="AH417" i="8"/>
  <c r="AH223" i="8"/>
  <c r="AH168" i="8"/>
  <c r="AH300" i="8"/>
  <c r="AH278" i="8"/>
  <c r="AH17" i="8"/>
  <c r="AH347" i="8"/>
  <c r="AH376" i="8"/>
  <c r="AH140" i="8"/>
  <c r="AH292" i="8"/>
  <c r="AH410" i="8"/>
  <c r="AH345" i="8"/>
  <c r="AH241" i="8"/>
  <c r="AH125" i="8"/>
  <c r="AH291" i="8"/>
  <c r="AH346" i="8"/>
  <c r="AH255" i="8"/>
  <c r="AH393" i="8"/>
  <c r="AH399" i="8"/>
  <c r="AH265" i="8"/>
  <c r="AH237" i="8"/>
  <c r="AH448" i="8"/>
  <c r="AH408" i="8"/>
  <c r="AH320" i="8"/>
  <c r="AH459" i="8"/>
  <c r="AH182" i="8"/>
  <c r="AH29" i="8"/>
  <c r="AH23" i="8"/>
  <c r="AH130" i="8"/>
  <c r="AH402" i="8"/>
  <c r="AH311" i="8"/>
  <c r="AH174" i="8"/>
  <c r="AH121" i="8"/>
  <c r="AH367" i="8"/>
  <c r="AH179" i="8"/>
  <c r="AH336" i="8"/>
  <c r="AH143" i="8"/>
  <c r="AH453" i="8"/>
  <c r="AH247" i="8"/>
  <c r="AH298" i="8"/>
  <c r="AH146" i="8"/>
  <c r="AH155" i="8"/>
  <c r="AH264" i="8"/>
  <c r="AH142" i="8"/>
  <c r="AH217" i="8"/>
  <c r="AH154" i="8"/>
  <c r="AH304" i="8"/>
  <c r="AH184" i="8"/>
  <c r="AH138" i="8"/>
  <c r="AH163" i="8"/>
  <c r="AH343" i="8"/>
  <c r="AH288" i="8"/>
  <c r="AH427" i="8"/>
  <c r="AH422" i="8"/>
  <c r="AH27" i="8"/>
  <c r="AI370" i="8"/>
  <c r="AI285" i="8"/>
  <c r="AI277" i="8"/>
  <c r="AI242" i="8"/>
  <c r="AI395" i="8"/>
  <c r="AI97" i="8"/>
  <c r="AI322" i="8"/>
  <c r="AI377" i="8"/>
  <c r="AI378" i="8"/>
  <c r="AI11" i="8"/>
  <c r="AI373" i="8"/>
  <c r="AI439" i="8"/>
  <c r="AI253" i="8"/>
  <c r="AI114" i="8"/>
  <c r="AI331" i="8"/>
  <c r="AI416" i="8"/>
  <c r="AI429" i="8"/>
  <c r="AI441" i="8"/>
  <c r="AI51" i="8"/>
  <c r="AI281" i="8"/>
  <c r="AI30" i="8"/>
  <c r="AI193" i="8"/>
  <c r="AI158" i="8"/>
  <c r="AI160" i="8"/>
  <c r="AI231" i="8"/>
  <c r="AI374" i="8"/>
  <c r="AI5" i="8"/>
  <c r="AI212" i="8"/>
  <c r="AI77" i="8"/>
  <c r="AI183" i="8"/>
  <c r="AI258" i="8"/>
  <c r="AI430" i="8"/>
  <c r="AI438" i="8"/>
  <c r="AI201" i="8"/>
  <c r="AI203" i="8"/>
  <c r="AI151" i="8"/>
  <c r="AI173" i="8"/>
  <c r="AI290" i="8"/>
  <c r="AI102" i="8"/>
  <c r="AI207" i="8"/>
  <c r="AI313" i="8"/>
  <c r="AI69" i="8"/>
  <c r="AI59" i="8"/>
  <c r="AI2" i="8"/>
  <c r="AI19" i="8"/>
  <c r="AI55" i="8"/>
  <c r="AI296" i="8"/>
  <c r="AI13" i="8"/>
  <c r="AI48" i="8"/>
  <c r="AI355" i="8"/>
  <c r="AI45" i="8"/>
  <c r="AI396" i="8"/>
  <c r="AI337" i="8"/>
  <c r="AI283" i="8"/>
  <c r="AI192" i="8"/>
  <c r="AI208" i="8"/>
  <c r="AI328" i="8"/>
  <c r="AI309" i="8"/>
  <c r="AI32" i="8"/>
  <c r="AI333" i="8"/>
  <c r="AI388" i="8"/>
  <c r="AI33" i="8"/>
  <c r="AI314" i="8"/>
  <c r="AI280" i="8"/>
  <c r="AI437" i="8"/>
  <c r="AI352" i="8"/>
  <c r="AI380" i="8"/>
  <c r="AI222" i="8"/>
  <c r="AI18" i="8"/>
  <c r="AI397" i="8"/>
  <c r="AI433" i="8"/>
  <c r="AI282" i="8"/>
  <c r="AI340" i="8"/>
  <c r="AI25" i="8"/>
  <c r="AI297" i="8"/>
  <c r="AI80" i="8"/>
  <c r="AI385" i="8"/>
  <c r="AI455" i="8"/>
  <c r="AI369" i="8"/>
  <c r="AI164" i="8"/>
  <c r="AI407" i="8"/>
  <c r="AI368" i="8"/>
  <c r="AI122" i="8"/>
  <c r="AI35" i="8"/>
  <c r="AI79" i="8"/>
  <c r="AI99" i="8"/>
  <c r="AI106" i="8"/>
  <c r="AI42" i="8"/>
  <c r="AI14" i="8"/>
  <c r="AI87" i="8"/>
  <c r="AI75" i="8"/>
  <c r="AI256" i="8"/>
  <c r="AI73" i="8"/>
  <c r="AI238" i="8"/>
  <c r="AI227" i="8"/>
  <c r="AI413" i="8"/>
  <c r="AI101" i="8"/>
  <c r="AI389" i="8"/>
  <c r="AI344" i="8"/>
  <c r="AI348" i="8"/>
  <c r="AI196" i="8"/>
  <c r="AI220" i="8"/>
  <c r="AI108" i="8"/>
  <c r="AI180" i="8"/>
  <c r="AI409" i="8"/>
  <c r="AI419" i="8"/>
  <c r="AI306" i="8"/>
  <c r="AI159" i="8"/>
  <c r="AI390" i="8"/>
  <c r="AI351" i="8"/>
  <c r="AI46" i="8"/>
  <c r="AI64" i="8"/>
  <c r="AI38" i="8"/>
  <c r="AI454" i="8"/>
  <c r="AI226" i="8"/>
  <c r="AI176" i="8"/>
  <c r="AI167" i="8"/>
  <c r="AI428" i="8"/>
  <c r="AI384" i="8"/>
  <c r="AI360" i="8"/>
  <c r="AI166" i="8"/>
  <c r="AI9" i="8"/>
  <c r="AI89" i="8"/>
  <c r="AI90" i="8"/>
  <c r="AI60" i="8"/>
  <c r="AI235" i="8"/>
  <c r="AI335" i="8"/>
  <c r="AI168" i="8"/>
  <c r="AI141" i="8"/>
  <c r="AI450" i="8"/>
  <c r="AI278" i="8"/>
  <c r="AI17" i="8"/>
  <c r="AI36" i="8"/>
  <c r="AI347" i="8"/>
  <c r="AI318" i="8"/>
  <c r="AI376" i="8"/>
  <c r="AI140" i="8"/>
  <c r="AI136" i="8"/>
  <c r="AI272" i="8"/>
  <c r="AI345" i="8"/>
  <c r="AI241" i="8"/>
  <c r="AI316" i="8"/>
  <c r="AI357" i="8"/>
  <c r="AI125" i="8"/>
  <c r="AI291" i="8"/>
  <c r="AI346" i="8"/>
  <c r="AI16" i="8"/>
  <c r="AI299" i="8"/>
  <c r="AI399" i="8"/>
  <c r="AI191" i="8"/>
  <c r="AI251" i="8"/>
  <c r="AI406" i="8"/>
  <c r="AI84" i="8"/>
  <c r="AI448" i="8"/>
  <c r="AI408" i="8"/>
  <c r="AI372" i="8"/>
  <c r="AI320" i="8"/>
  <c r="AI202" i="8"/>
  <c r="AI339" i="8"/>
  <c r="AI23" i="8"/>
  <c r="AI402" i="8"/>
  <c r="AI276" i="8"/>
  <c r="AI311" i="8"/>
  <c r="AI174" i="8"/>
  <c r="AI115" i="8"/>
  <c r="AI214" i="8"/>
  <c r="AI127" i="8"/>
  <c r="AI367" i="8"/>
  <c r="AI279" i="8"/>
  <c r="AI179" i="8"/>
  <c r="AI68" i="8"/>
  <c r="AI453" i="8"/>
  <c r="AI247" i="8"/>
  <c r="AI40" i="8"/>
  <c r="AI245" i="8"/>
  <c r="AI146" i="8"/>
  <c r="AI142" i="8"/>
  <c r="AI391" i="8"/>
  <c r="AI154" i="8"/>
  <c r="AI304" i="8"/>
  <c r="AI138" i="8"/>
  <c r="AI263" i="8"/>
  <c r="AI414" i="8"/>
  <c r="AI343" i="8"/>
  <c r="AI288" i="8"/>
  <c r="AI427" i="8"/>
  <c r="AJ370" i="8"/>
  <c r="AJ353" i="8"/>
  <c r="AJ434" i="8"/>
  <c r="AJ363" i="8"/>
  <c r="AJ242" i="8"/>
  <c r="AJ395" i="8"/>
  <c r="AJ82" i="8"/>
  <c r="AJ426" i="8"/>
  <c r="AJ147" i="8"/>
  <c r="AJ377" i="8"/>
  <c r="AJ378" i="8"/>
  <c r="AJ213" i="8"/>
  <c r="AJ439" i="8"/>
  <c r="AJ253" i="8"/>
  <c r="AJ418" i="8"/>
  <c r="AJ429" i="8"/>
  <c r="AJ441" i="8"/>
  <c r="AJ24" i="8"/>
  <c r="AJ229" i="8"/>
  <c r="AJ51" i="8"/>
  <c r="AJ30" i="8"/>
  <c r="AJ65" i="8"/>
  <c r="AJ210" i="8"/>
  <c r="AJ460" i="8"/>
  <c r="AJ212" i="8"/>
  <c r="AJ77" i="8"/>
  <c r="AJ183" i="8"/>
  <c r="AJ258" i="8"/>
  <c r="AJ252" i="8"/>
  <c r="AJ430" i="8"/>
  <c r="AJ302" i="8"/>
  <c r="AJ319" i="8"/>
  <c r="AJ173" i="8"/>
  <c r="AJ209" i="8"/>
  <c r="AJ250" i="8"/>
  <c r="AJ205" i="8"/>
  <c r="AJ207" i="8"/>
  <c r="AJ313" i="8"/>
  <c r="AJ305" i="8"/>
  <c r="AJ221" i="8"/>
  <c r="AJ69" i="8"/>
  <c r="AJ149" i="8"/>
  <c r="AJ59" i="8"/>
  <c r="AJ19" i="8"/>
  <c r="AJ55" i="8"/>
  <c r="AJ34" i="8"/>
  <c r="AJ20" i="8"/>
  <c r="AJ13" i="8"/>
  <c r="AJ48" i="8"/>
  <c r="AJ15" i="8"/>
  <c r="AJ392" i="8"/>
  <c r="AJ228" i="8"/>
  <c r="AJ49" i="8"/>
  <c r="AJ337" i="8"/>
  <c r="AJ283" i="8"/>
  <c r="AJ192" i="8"/>
  <c r="AJ328" i="8"/>
  <c r="AJ327" i="8"/>
  <c r="AJ91" i="8"/>
  <c r="AJ32" i="8"/>
  <c r="AJ324" i="8"/>
  <c r="AJ33" i="8"/>
  <c r="AJ63" i="8"/>
  <c r="AJ109" i="8"/>
  <c r="AJ280" i="8"/>
  <c r="AJ437" i="8"/>
  <c r="AJ449" i="8"/>
  <c r="AJ380" i="8"/>
  <c r="AJ53" i="8"/>
  <c r="AJ433" i="8"/>
  <c r="AJ282" i="8"/>
  <c r="AJ171" i="8"/>
  <c r="AJ340" i="8"/>
  <c r="AJ25" i="8"/>
  <c r="AJ334" i="8"/>
  <c r="AJ362" i="8"/>
  <c r="AJ359" i="8"/>
  <c r="AJ80" i="8"/>
  <c r="AJ385" i="8"/>
  <c r="AJ148" i="8"/>
  <c r="AJ455" i="8"/>
  <c r="AJ268" i="8"/>
  <c r="AJ164" i="8"/>
  <c r="AJ284" i="8"/>
  <c r="AJ415" i="8"/>
  <c r="AJ407" i="8"/>
  <c r="AJ368" i="8"/>
  <c r="AJ111" i="8"/>
  <c r="AJ122" i="8"/>
  <c r="AJ152" i="8"/>
  <c r="AJ70" i="8"/>
  <c r="AJ99" i="8"/>
  <c r="AJ14" i="8"/>
  <c r="AJ74" i="8"/>
  <c r="AJ75" i="8"/>
  <c r="AJ256" i="8"/>
  <c r="AJ73" i="8"/>
  <c r="AJ95" i="8"/>
  <c r="AJ26" i="8"/>
  <c r="AJ56" i="8"/>
  <c r="AJ315" i="8"/>
  <c r="AJ344" i="8"/>
  <c r="AJ348" i="8"/>
  <c r="AJ394" i="8"/>
  <c r="AJ220" i="8"/>
  <c r="AJ108" i="8"/>
  <c r="AJ178" i="8"/>
  <c r="AJ200" i="8"/>
  <c r="AJ361" i="8"/>
  <c r="AJ150" i="8"/>
  <c r="AJ419" i="8"/>
  <c r="AJ306" i="8"/>
  <c r="AJ351" i="8"/>
  <c r="AJ28" i="8"/>
  <c r="AJ78" i="8"/>
  <c r="AJ46" i="8"/>
  <c r="AJ64" i="8"/>
  <c r="AJ66" i="8"/>
  <c r="AJ295" i="8"/>
  <c r="AJ116" i="8"/>
  <c r="AJ226" i="8"/>
  <c r="AJ266" i="8"/>
  <c r="AJ428" i="8"/>
  <c r="AJ442" i="8"/>
  <c r="AJ9" i="8"/>
  <c r="AJ89" i="8"/>
  <c r="AJ90" i="8"/>
  <c r="AJ338" i="8"/>
  <c r="AJ134" i="8"/>
  <c r="AJ223" i="8"/>
  <c r="AJ300" i="8"/>
  <c r="AJ36" i="8"/>
  <c r="AJ347" i="8"/>
  <c r="AJ318" i="8"/>
  <c r="AJ140" i="8"/>
  <c r="AJ136" i="8"/>
  <c r="AJ272" i="8"/>
  <c r="AJ292" i="8"/>
  <c r="AJ125" i="8"/>
  <c r="AJ103" i="8"/>
  <c r="AJ274" i="8"/>
  <c r="AJ346" i="8"/>
  <c r="AJ16" i="8"/>
  <c r="AJ44" i="8"/>
  <c r="AJ393" i="8"/>
  <c r="AJ237" i="8"/>
  <c r="AJ84" i="8"/>
  <c r="AJ232" i="8"/>
  <c r="AJ320" i="8"/>
  <c r="AJ202" i="8"/>
  <c r="AJ124" i="8"/>
  <c r="AJ29" i="8"/>
  <c r="AJ189" i="8"/>
  <c r="AJ311" i="8"/>
  <c r="AJ174" i="8"/>
  <c r="AJ214" i="8"/>
  <c r="AJ279" i="8"/>
  <c r="AJ233" i="8"/>
  <c r="AJ68" i="8"/>
  <c r="AJ216" i="8"/>
  <c r="AJ143" i="8"/>
  <c r="AJ403" i="8"/>
  <c r="AJ146" i="8"/>
  <c r="AJ264" i="8"/>
  <c r="AJ286" i="8"/>
  <c r="AJ142" i="8"/>
  <c r="AJ271" i="8"/>
  <c r="AJ382" i="8"/>
  <c r="AJ184" i="8"/>
  <c r="AJ120" i="8"/>
  <c r="AJ288" i="8"/>
  <c r="AJ27" i="8"/>
  <c r="AK165" i="8"/>
  <c r="AK370" i="8"/>
  <c r="AK353" i="8"/>
  <c r="AK215" i="8"/>
  <c r="AK242" i="8"/>
  <c r="AK322" i="8"/>
  <c r="AK377" i="8"/>
  <c r="AK373" i="8"/>
  <c r="AK439" i="8"/>
  <c r="AK253" i="8"/>
  <c r="AK445" i="8"/>
  <c r="AK440" i="8"/>
  <c r="AK416" i="8"/>
  <c r="AK199" i="8"/>
  <c r="AK51" i="8"/>
  <c r="AK85" i="8"/>
  <c r="AK100" i="8"/>
  <c r="AK30" i="8"/>
  <c r="AK65" i="8"/>
  <c r="AK386" i="8"/>
  <c r="AK210" i="8"/>
  <c r="AK72" i="8"/>
  <c r="AK160" i="8"/>
  <c r="AK144" i="8"/>
  <c r="AK117" i="8"/>
  <c r="AK430" i="8"/>
  <c r="AK302" i="8"/>
  <c r="AK201" i="8"/>
  <c r="AK319" i="8"/>
  <c r="AK326" i="8"/>
  <c r="AK151" i="8"/>
  <c r="AK102" i="8"/>
  <c r="AK209" i="8"/>
  <c r="AK205" i="8"/>
  <c r="AK207" i="8"/>
  <c r="AK221" i="8"/>
  <c r="AK69" i="8"/>
  <c r="AK149" i="8"/>
  <c r="AK3" i="8"/>
  <c r="AK41" i="8"/>
  <c r="AK13" i="8"/>
  <c r="AK15" i="8"/>
  <c r="AK424" i="8"/>
  <c r="AK7" i="8"/>
  <c r="AK392" i="8"/>
  <c r="AK228" i="8"/>
  <c r="AK355" i="8"/>
  <c r="AK45" i="8"/>
  <c r="AK396" i="8"/>
  <c r="AK49" i="8"/>
  <c r="AK364" i="8"/>
  <c r="AK328" i="8"/>
  <c r="AK383" i="8"/>
  <c r="AK309" i="8"/>
  <c r="AK327" i="8"/>
  <c r="AK91" i="8"/>
  <c r="AK32" i="8"/>
  <c r="AK8" i="8"/>
  <c r="AK126" i="8"/>
  <c r="AK388" i="8"/>
  <c r="AK244" i="8"/>
  <c r="AK269" i="8"/>
  <c r="AK437" i="8"/>
  <c r="AK204" i="8"/>
  <c r="AK371" i="8"/>
  <c r="AK352" i="8"/>
  <c r="AK449" i="8"/>
  <c r="AK172" i="8"/>
  <c r="AK380" i="8"/>
  <c r="AK4" i="8"/>
  <c r="AK18" i="8"/>
  <c r="AK397" i="8"/>
  <c r="AK433" i="8"/>
  <c r="AK342" i="8"/>
  <c r="AK340" i="8"/>
  <c r="AK25" i="8"/>
  <c r="AK451" i="8"/>
  <c r="AK297" i="8"/>
  <c r="AK362" i="8"/>
  <c r="AK359" i="8"/>
  <c r="AK385" i="8"/>
  <c r="AK356" i="8"/>
  <c r="AK455" i="8"/>
  <c r="AK369" i="8"/>
  <c r="AK246" i="8"/>
  <c r="AK368" i="8"/>
  <c r="AK122" i="8"/>
  <c r="AK152" i="8"/>
  <c r="AK70" i="8"/>
  <c r="AK42" i="8"/>
  <c r="AK14" i="8"/>
  <c r="AK87" i="8"/>
  <c r="AK88" i="8"/>
  <c r="AK256" i="8"/>
  <c r="AK73" i="8"/>
  <c r="AK238" i="8"/>
  <c r="AK92" i="8"/>
  <c r="AK227" i="8"/>
  <c r="AK413" i="8"/>
  <c r="AK452" i="8"/>
  <c r="AK101" i="8"/>
  <c r="AK389" i="8"/>
  <c r="AK196" i="8"/>
  <c r="AK220" i="8"/>
  <c r="AK108" i="8"/>
  <c r="AK200" i="8"/>
  <c r="AK409" i="8"/>
  <c r="AK361" i="8"/>
  <c r="AK306" i="8"/>
  <c r="AK354" i="8"/>
  <c r="AK159" i="8"/>
  <c r="AK390" i="8"/>
  <c r="AK157" i="8"/>
  <c r="AK98" i="8"/>
  <c r="AK64" i="8"/>
  <c r="AK66" i="8"/>
  <c r="AK38" i="8"/>
  <c r="AK295" i="8"/>
  <c r="AK116" i="8"/>
  <c r="AK167" i="8"/>
  <c r="AK360" i="8"/>
  <c r="AK166" i="8"/>
  <c r="AK89" i="8"/>
  <c r="AK90" i="8"/>
  <c r="AK60" i="8"/>
  <c r="AK134" i="8"/>
  <c r="AK259" i="8"/>
  <c r="AK168" i="8"/>
  <c r="AK141" i="8"/>
  <c r="AK17" i="8"/>
  <c r="AK347" i="8"/>
  <c r="AK318" i="8"/>
  <c r="AK140" i="8"/>
  <c r="AK136" i="8"/>
  <c r="AK272" i="8"/>
  <c r="AK292" i="8"/>
  <c r="AK316" i="8"/>
  <c r="AK357" i="8"/>
  <c r="AK225" i="8"/>
  <c r="AK16" i="8"/>
  <c r="AK255" i="8"/>
  <c r="AK299" i="8"/>
  <c r="AK44" i="8"/>
  <c r="AK393" i="8"/>
  <c r="AK399" i="8"/>
  <c r="AK265" i="8"/>
  <c r="AK406" i="8"/>
  <c r="AK372" i="8"/>
  <c r="AK202" i="8"/>
  <c r="AK339" i="8"/>
  <c r="AK124" i="8"/>
  <c r="AK182" i="8"/>
  <c r="AK189" i="8"/>
  <c r="AK402" i="8"/>
  <c r="AK276" i="8"/>
  <c r="AK311" i="8"/>
  <c r="AK115" i="8"/>
  <c r="AK279" i="8"/>
  <c r="AK336" i="8"/>
  <c r="AK68" i="8"/>
  <c r="AK216" i="8"/>
  <c r="AK143" i="8"/>
  <c r="AK40" i="8"/>
  <c r="AK245" i="8"/>
  <c r="AK104" i="8"/>
  <c r="AK391" i="8"/>
  <c r="AK154" i="8"/>
  <c r="AK304" i="8"/>
  <c r="AK382" i="8"/>
  <c r="AK184" i="8"/>
  <c r="AK120" i="8"/>
  <c r="AK343" i="8"/>
  <c r="AK288" i="8"/>
  <c r="AK427" i="8"/>
  <c r="AK177" i="8"/>
  <c r="AK27" i="8"/>
  <c r="AL353" i="8"/>
  <c r="AL363" i="8"/>
  <c r="AL215" i="8"/>
  <c r="AL277" i="8"/>
  <c r="AL97" i="8"/>
  <c r="AL322" i="8"/>
  <c r="AL82" i="8"/>
  <c r="AL426" i="8"/>
  <c r="AL11" i="8"/>
  <c r="AL439" i="8"/>
  <c r="AL253" i="8"/>
  <c r="AL331" i="8"/>
  <c r="AL418" i="8"/>
  <c r="AL440" i="8"/>
  <c r="AL416" i="8"/>
  <c r="AL219" i="8"/>
  <c r="AL24" i="8"/>
  <c r="AL229" i="8"/>
  <c r="AL129" i="8"/>
  <c r="AL65" i="8"/>
  <c r="AL210" i="8"/>
  <c r="AL72" i="8"/>
  <c r="AL160" i="8"/>
  <c r="AL231" i="8"/>
  <c r="AL10" i="8"/>
  <c r="AL212" i="8"/>
  <c r="AL77" i="8"/>
  <c r="AL183" i="8"/>
  <c r="AL258" i="8"/>
  <c r="AL252" i="8"/>
  <c r="AL144" i="8"/>
  <c r="AL117" i="8"/>
  <c r="AL430" i="8"/>
  <c r="AL302" i="8"/>
  <c r="AL319" i="8"/>
  <c r="AL203" i="8"/>
  <c r="AL151" i="8"/>
  <c r="AL173" i="8"/>
  <c r="AL290" i="8"/>
  <c r="AL209" i="8"/>
  <c r="AL250" i="8"/>
  <c r="AL305" i="8"/>
  <c r="AL69" i="8"/>
  <c r="AL149" i="8"/>
  <c r="AL59" i="8"/>
  <c r="AL3" i="8"/>
  <c r="AL2" i="8"/>
  <c r="AL34" i="8"/>
  <c r="AL20" i="8"/>
  <c r="AL15" i="8"/>
  <c r="AL365" i="8"/>
  <c r="AL228" i="8"/>
  <c r="AL379" i="8"/>
  <c r="AL195" i="8"/>
  <c r="AL45" i="8"/>
  <c r="AL396" i="8"/>
  <c r="AL293" i="8"/>
  <c r="AL283" i="8"/>
  <c r="AL192" i="8"/>
  <c r="AL358" i="8"/>
  <c r="AL327" i="8"/>
  <c r="AL91" i="8"/>
  <c r="AL126" i="8"/>
  <c r="AL324" i="8"/>
  <c r="AL333" i="8"/>
  <c r="AL388" i="8"/>
  <c r="AL314" i="8"/>
  <c r="AL63" i="8"/>
  <c r="AL109" i="8"/>
  <c r="AL371" i="8"/>
  <c r="AL449" i="8"/>
  <c r="AL172" i="8"/>
  <c r="AL4" i="8"/>
  <c r="AL53" i="8"/>
  <c r="AL18" i="8"/>
  <c r="AL282" i="8"/>
  <c r="AL181" i="8"/>
  <c r="AL171" i="8"/>
  <c r="AL239" i="8"/>
  <c r="AL39" i="8"/>
  <c r="AL451" i="8"/>
  <c r="AL359" i="8"/>
  <c r="AL148" i="8"/>
  <c r="AL356" i="8"/>
  <c r="AL455" i="8"/>
  <c r="AL369" i="8"/>
  <c r="AL435" i="8"/>
  <c r="AL284" i="8"/>
  <c r="AL415" i="8"/>
  <c r="AL206" i="8"/>
  <c r="AL152" i="8"/>
  <c r="AL70" i="8"/>
  <c r="AL79" i="8"/>
  <c r="AL99" i="8"/>
  <c r="AL106" i="8"/>
  <c r="AL42" i="8"/>
  <c r="AL87" i="8"/>
  <c r="AL86" i="8"/>
  <c r="AL88" i="8"/>
  <c r="AL74" i="8"/>
  <c r="AL75" i="8"/>
  <c r="AL256" i="8"/>
  <c r="AL26" i="8"/>
  <c r="AL56" i="8"/>
  <c r="AL92" i="8"/>
  <c r="AL452" i="8"/>
  <c r="AL315" i="8"/>
  <c r="AL101" i="8"/>
  <c r="AL344" i="8"/>
  <c r="AL394" i="8"/>
  <c r="AL310" i="8"/>
  <c r="AL180" i="8"/>
  <c r="AL361" i="8"/>
  <c r="AL150" i="8"/>
  <c r="AL354" i="8"/>
  <c r="AL248" i="8"/>
  <c r="AL159" i="8"/>
  <c r="AL390" i="8"/>
  <c r="AL351" i="8"/>
  <c r="AL50" i="8"/>
  <c r="AL28" i="8"/>
  <c r="AL78" i="8"/>
  <c r="AL294" i="8"/>
  <c r="AL295" i="8"/>
  <c r="AL116" i="8"/>
  <c r="AL308" i="8"/>
  <c r="AL266" i="8"/>
  <c r="AL176" i="8"/>
  <c r="AL167" i="8"/>
  <c r="AL428" i="8"/>
  <c r="AL384" i="8"/>
  <c r="AL442" i="8"/>
  <c r="AL9" i="8"/>
  <c r="AL287" i="8"/>
  <c r="AL134" i="8"/>
  <c r="AL259" i="8"/>
  <c r="AL417" i="8"/>
  <c r="AL223" i="8"/>
  <c r="AL168" i="8"/>
  <c r="AL450" i="8"/>
  <c r="AL300" i="8"/>
  <c r="AL36" i="8"/>
  <c r="AL224" i="8"/>
  <c r="AL376" i="8"/>
  <c r="AL292" i="8"/>
  <c r="AL241" i="8"/>
  <c r="AL190" i="8"/>
  <c r="AL316" i="8"/>
  <c r="AL357" i="8"/>
  <c r="AL291" i="8"/>
  <c r="AL103" i="8"/>
  <c r="AL274" i="8"/>
  <c r="AL346" i="8"/>
  <c r="AL16" i="8"/>
  <c r="AL83" i="8"/>
  <c r="AL218" i="8"/>
  <c r="AL44" i="8"/>
  <c r="AL393" i="8"/>
  <c r="AL265" i="8"/>
  <c r="AL237" i="8"/>
  <c r="AL251" i="8"/>
  <c r="AL406" i="8"/>
  <c r="AL84" i="8"/>
  <c r="AL448" i="8"/>
  <c r="AL372" i="8"/>
  <c r="AL257" i="8"/>
  <c r="AL232" i="8"/>
  <c r="AL320" i="8"/>
  <c r="AL458" i="8"/>
  <c r="AL124" i="8"/>
  <c r="AL182" i="8"/>
  <c r="AL130" i="8"/>
  <c r="AL189" i="8"/>
  <c r="AL214" i="8"/>
  <c r="AL127" i="8"/>
  <c r="AL179" i="8"/>
  <c r="AL216" i="8"/>
  <c r="AL143" i="8"/>
  <c r="AL298" i="8"/>
  <c r="AL145" i="8"/>
  <c r="AL40" i="8"/>
  <c r="AL245" i="8"/>
  <c r="AL264" i="8"/>
  <c r="AL286" i="8"/>
  <c r="AL217" i="8"/>
  <c r="AL382" i="8"/>
  <c r="AL184" i="8"/>
  <c r="AL163" i="8"/>
  <c r="AL120" i="8"/>
  <c r="AL414" i="8"/>
  <c r="AL343" i="8"/>
  <c r="AL288" i="8"/>
  <c r="AL427" i="8"/>
  <c r="AL177" i="8"/>
  <c r="AL27" i="8"/>
  <c r="AM165" i="8"/>
  <c r="AM267" i="8"/>
  <c r="AM215" i="8"/>
  <c r="AM277" i="8"/>
  <c r="AM97" i="8"/>
  <c r="AM322" i="8"/>
  <c r="AM82" i="8"/>
  <c r="AM147" i="8"/>
  <c r="AM377" i="8"/>
  <c r="AM373" i="8"/>
  <c r="AM213" i="8"/>
  <c r="AM439" i="8"/>
  <c r="AM114" i="8"/>
  <c r="AM440" i="8"/>
  <c r="AM416" i="8"/>
  <c r="AM429" i="8"/>
  <c r="AM194" i="8"/>
  <c r="AM24" i="8"/>
  <c r="AM229" i="8"/>
  <c r="AM85" i="8"/>
  <c r="AM100" i="8"/>
  <c r="AM193" i="8"/>
  <c r="AM160" i="8"/>
  <c r="AM5" i="8"/>
  <c r="AM460" i="8"/>
  <c r="AM212" i="8"/>
  <c r="AM183" i="8"/>
  <c r="AM258" i="8"/>
  <c r="AM252" i="8"/>
  <c r="AM144" i="8"/>
  <c r="AM117" i="8"/>
  <c r="AM430" i="8"/>
  <c r="AM438" i="8"/>
  <c r="AM326" i="8"/>
  <c r="AM203" i="8"/>
  <c r="AM102" i="8"/>
  <c r="AM209" i="8"/>
  <c r="AM205" i="8"/>
  <c r="AM221" i="8"/>
  <c r="AM128" i="8"/>
  <c r="AM113" i="8"/>
  <c r="AM6" i="8"/>
  <c r="AM31" i="8"/>
  <c r="AM34" i="8"/>
  <c r="AM20" i="8"/>
  <c r="AM48" i="8"/>
  <c r="AM424" i="8"/>
  <c r="AM7" i="8"/>
  <c r="AM355" i="8"/>
  <c r="AM45" i="8"/>
  <c r="AM396" i="8"/>
  <c r="AM364" i="8"/>
  <c r="AM283" i="8"/>
  <c r="AM192" i="8"/>
  <c r="AM383" i="8"/>
  <c r="AM309" i="8"/>
  <c r="AM333" i="8"/>
  <c r="AM388" i="8"/>
  <c r="AM269" i="8"/>
  <c r="AM109" i="8"/>
  <c r="AM280" i="8"/>
  <c r="AM204" i="8"/>
  <c r="AM371" i="8"/>
  <c r="AM249" i="8"/>
  <c r="AM352" i="8"/>
  <c r="AM222" i="8"/>
  <c r="AM18" i="8"/>
  <c r="AM397" i="8"/>
  <c r="AM342" i="8"/>
  <c r="AM171" i="8"/>
  <c r="AM239" i="8"/>
  <c r="AM340" i="8"/>
  <c r="AM25" i="8"/>
  <c r="AM39" i="8"/>
  <c r="AM451" i="8"/>
  <c r="AM297" i="8"/>
  <c r="AM385" i="8"/>
  <c r="AM455" i="8"/>
  <c r="AM369" i="8"/>
  <c r="AM246" i="8"/>
  <c r="AM284" i="8"/>
  <c r="AM415" i="8"/>
  <c r="AM368" i="8"/>
  <c r="AM111" i="8"/>
  <c r="AM206" i="8"/>
  <c r="AM22" i="8"/>
  <c r="AM122" i="8"/>
  <c r="AM70" i="8"/>
  <c r="AM35" i="8"/>
  <c r="AM106" i="8"/>
  <c r="AM42" i="8"/>
  <c r="AM88" i="8"/>
  <c r="AM312" i="8"/>
  <c r="AM238" i="8"/>
  <c r="AM413" i="8"/>
  <c r="AM315" i="8"/>
  <c r="AM101" i="8"/>
  <c r="AM389" i="8"/>
  <c r="AM196" i="8"/>
  <c r="AM394" i="8"/>
  <c r="AM310" i="8"/>
  <c r="AM180" i="8"/>
  <c r="AM200" i="8"/>
  <c r="AM409" i="8"/>
  <c r="AM306" i="8"/>
  <c r="AM159" i="8"/>
  <c r="AM390" i="8"/>
  <c r="AM98" i="8"/>
  <c r="AM28" i="8"/>
  <c r="AM78" i="8"/>
  <c r="AM46" i="8"/>
  <c r="AM64" i="8"/>
  <c r="AM294" i="8"/>
  <c r="AM66" i="8"/>
  <c r="AM38" i="8"/>
  <c r="AM116" i="8"/>
  <c r="AM454" i="8"/>
  <c r="AM226" i="8"/>
  <c r="AM176" i="8"/>
  <c r="AM167" i="8"/>
  <c r="AM166" i="8"/>
  <c r="AM89" i="8"/>
  <c r="AM273" i="8"/>
  <c r="AM60" i="8"/>
  <c r="AM335" i="8"/>
  <c r="AM168" i="8"/>
  <c r="AM141" i="8"/>
  <c r="AM17" i="8"/>
  <c r="AM36" i="8"/>
  <c r="AM224" i="8"/>
  <c r="AM318" i="8"/>
  <c r="AM376" i="8"/>
  <c r="AM140" i="8"/>
  <c r="AM136" i="8"/>
  <c r="AM345" i="8"/>
  <c r="AM316" i="8"/>
  <c r="AM357" i="8"/>
  <c r="AM225" i="8"/>
  <c r="AM103" i="8"/>
  <c r="AM274" i="8"/>
  <c r="AM346" i="8"/>
  <c r="AM16" i="8"/>
  <c r="AM255" i="8"/>
  <c r="AM299" i="8"/>
  <c r="AM191" i="8"/>
  <c r="AM251" i="8"/>
  <c r="AM406" i="8"/>
  <c r="AM84" i="8"/>
  <c r="AM408" i="8"/>
  <c r="AM372" i="8"/>
  <c r="AM232" i="8"/>
  <c r="AM320" i="8"/>
  <c r="AM459" i="8"/>
  <c r="AM339" i="8"/>
  <c r="AM23" i="8"/>
  <c r="AM276" i="8"/>
  <c r="AM115" i="8"/>
  <c r="AM214" i="8"/>
  <c r="AM127" i="8"/>
  <c r="AM367" i="8"/>
  <c r="AM279" i="8"/>
  <c r="AM179" i="8"/>
  <c r="AM336" i="8"/>
  <c r="AM68" i="8"/>
  <c r="AM247" i="8"/>
  <c r="AM298" i="8"/>
  <c r="AM40" i="8"/>
  <c r="AM245" i="8"/>
  <c r="AM104" i="8"/>
  <c r="AM264" i="8"/>
  <c r="AM286" i="8"/>
  <c r="AM142" i="8"/>
  <c r="AM271" i="8"/>
  <c r="AM217" i="8"/>
  <c r="AM154" i="8"/>
  <c r="AM304" i="8"/>
  <c r="AM263" i="8"/>
  <c r="AM414" i="8"/>
  <c r="AM343" i="8"/>
  <c r="AM177" i="8"/>
  <c r="AN165" i="8"/>
  <c r="AN370" i="8"/>
  <c r="AN285" i="8"/>
  <c r="AN363" i="8"/>
  <c r="AN215" i="8"/>
  <c r="AN277" i="8"/>
  <c r="AN242" i="8"/>
  <c r="AN395" i="8"/>
  <c r="AN82" i="8"/>
  <c r="AN426" i="8"/>
  <c r="AN11" i="8"/>
  <c r="AN373" i="8"/>
  <c r="AN213" i="8"/>
  <c r="AN331" i="8"/>
  <c r="AN418" i="8"/>
  <c r="AN440" i="8"/>
  <c r="AN441" i="8"/>
  <c r="AN24" i="8"/>
  <c r="AN229" i="8"/>
  <c r="AN129" i="8"/>
  <c r="AN85" i="8"/>
  <c r="AN100" i="8"/>
  <c r="AN30" i="8"/>
  <c r="AN158" i="8"/>
  <c r="AN210" i="8"/>
  <c r="AN10" i="8"/>
  <c r="AN460" i="8"/>
  <c r="AN212" i="8"/>
  <c r="AN252" i="8"/>
  <c r="AN430" i="8"/>
  <c r="AN438" i="8"/>
  <c r="AN201" i="8"/>
  <c r="AN319" i="8"/>
  <c r="AN203" i="8"/>
  <c r="AN151" i="8"/>
  <c r="AN173" i="8"/>
  <c r="AN102" i="8"/>
  <c r="AN209" i="8"/>
  <c r="AN250" i="8"/>
  <c r="AN205" i="8"/>
  <c r="AN305" i="8"/>
  <c r="AN221" i="8"/>
  <c r="AN128" i="8"/>
  <c r="AN149" i="8"/>
  <c r="AN59" i="8"/>
  <c r="AN55" i="8"/>
  <c r="AN34" i="8"/>
  <c r="AN20" i="8"/>
  <c r="AN15" i="8"/>
  <c r="AN365" i="8"/>
  <c r="AN424" i="8"/>
  <c r="AN7" i="8"/>
  <c r="AN392" i="8"/>
  <c r="AN228" i="8"/>
  <c r="AN76" i="8"/>
  <c r="AN379" i="8"/>
  <c r="AN337" i="8"/>
  <c r="AN192" i="8"/>
  <c r="AN383" i="8"/>
  <c r="AN309" i="8"/>
  <c r="AN327" i="8"/>
  <c r="AN91" i="8"/>
  <c r="AN32" i="8"/>
  <c r="AN8" i="8"/>
  <c r="AN126" i="8"/>
  <c r="AN324" i="8"/>
  <c r="AN333" i="8"/>
  <c r="AN388" i="8"/>
  <c r="AN63" i="8"/>
  <c r="AN109" i="8"/>
  <c r="AN371" i="8"/>
  <c r="AN249" i="8"/>
  <c r="AN352" i="8"/>
  <c r="AN4" i="8"/>
  <c r="AN53" i="8"/>
  <c r="AN282" i="8"/>
  <c r="AN171" i="8"/>
  <c r="AN39" i="8"/>
  <c r="AN451" i="8"/>
  <c r="AN297" i="8"/>
  <c r="AN362" i="8"/>
  <c r="AN359" i="8"/>
  <c r="AN80" i="8"/>
  <c r="AN148" i="8"/>
  <c r="AN164" i="8"/>
  <c r="AN284" i="8"/>
  <c r="AN415" i="8"/>
  <c r="AN407" i="8"/>
  <c r="AN22" i="8"/>
  <c r="AN122" i="8"/>
  <c r="AN35" i="8"/>
  <c r="AN79" i="8"/>
  <c r="AN99" i="8"/>
  <c r="AN106" i="8"/>
  <c r="AN74" i="8"/>
  <c r="AN75" i="8"/>
  <c r="AN26" i="8"/>
  <c r="AN312" i="8"/>
  <c r="AN238" i="8"/>
  <c r="AN452" i="8"/>
  <c r="AN315" i="8"/>
  <c r="AN348" i="8"/>
  <c r="AN321" i="8"/>
  <c r="AN196" i="8"/>
  <c r="AN220" i="8"/>
  <c r="AN108" i="8"/>
  <c r="AN180" i="8"/>
  <c r="AN200" i="8"/>
  <c r="AN409" i="8"/>
  <c r="AN361" i="8"/>
  <c r="AN150" i="8"/>
  <c r="AN354" i="8"/>
  <c r="AN351" i="8"/>
  <c r="AN28" i="8"/>
  <c r="AN78" i="8"/>
  <c r="AN66" i="8"/>
  <c r="AN38" i="8"/>
  <c r="AN295" i="8"/>
  <c r="AN116" i="8"/>
  <c r="AN226" i="8"/>
  <c r="AN308" i="8"/>
  <c r="AN266" i="8"/>
  <c r="AN360" i="8"/>
  <c r="AN166" i="8"/>
  <c r="AN442" i="8"/>
  <c r="AN9" i="8"/>
  <c r="AN287" i="8"/>
  <c r="AN273" i="8"/>
  <c r="AN60" i="8"/>
  <c r="AN134" i="8"/>
  <c r="AN417" i="8"/>
  <c r="AN223" i="8"/>
  <c r="AN168" i="8"/>
  <c r="AN300" i="8"/>
  <c r="AN36" i="8"/>
  <c r="AN376" i="8"/>
  <c r="AN136" i="8"/>
  <c r="AN272" i="8"/>
  <c r="AN292" i="8"/>
  <c r="AN410" i="8"/>
  <c r="AN345" i="8"/>
  <c r="AN241" i="8"/>
  <c r="AN125" i="8"/>
  <c r="AN274" i="8"/>
  <c r="AN255" i="8"/>
  <c r="AN299" i="8"/>
  <c r="AN399" i="8"/>
  <c r="AN191" i="8"/>
  <c r="AN265" i="8"/>
  <c r="AN237" i="8"/>
  <c r="AN251" i="8"/>
  <c r="AN257" i="8"/>
  <c r="AN232" i="8"/>
  <c r="AN458" i="8"/>
  <c r="AN459" i="8"/>
  <c r="AN339" i="8"/>
  <c r="AN124" i="8"/>
  <c r="AN130" i="8"/>
  <c r="AN189" i="8"/>
  <c r="AN174" i="8"/>
  <c r="AN214" i="8"/>
  <c r="AN179" i="8"/>
  <c r="AN336" i="8"/>
  <c r="AN68" i="8"/>
  <c r="AN298" i="8"/>
  <c r="AN146" i="8"/>
  <c r="AN264" i="8"/>
  <c r="AN286" i="8"/>
  <c r="AN142" i="8"/>
  <c r="AN154" i="8"/>
  <c r="AN304" i="8"/>
  <c r="AN382" i="8"/>
  <c r="AN163" i="8"/>
  <c r="AN120" i="8"/>
  <c r="AN27" i="8"/>
  <c r="Q3" i="7"/>
  <c r="U10" i="7"/>
  <c r="T10" i="7"/>
  <c r="U9" i="7"/>
  <c r="T9" i="7"/>
  <c r="S9" i="7"/>
  <c r="R9" i="7"/>
  <c r="Q9" i="7"/>
  <c r="T8" i="7"/>
  <c r="U8" i="7"/>
  <c r="U3" i="7"/>
  <c r="T3" i="7"/>
  <c r="R3" i="7"/>
  <c r="U7" i="1"/>
  <c r="V7" i="1"/>
  <c r="W7" i="1"/>
  <c r="X7" i="1"/>
  <c r="Y7" i="1"/>
  <c r="Z7" i="1"/>
  <c r="AA7" i="1"/>
  <c r="AB7" i="1"/>
  <c r="AC7" i="1"/>
  <c r="AD7" i="1"/>
  <c r="U11" i="1"/>
  <c r="V11" i="1"/>
  <c r="W11" i="1"/>
  <c r="X11" i="1"/>
  <c r="Y11" i="1"/>
  <c r="Z11" i="1"/>
  <c r="AA11" i="1"/>
  <c r="AB11" i="1"/>
  <c r="AC11" i="1"/>
  <c r="AD11" i="1"/>
  <c r="AE83" i="8" l="1"/>
  <c r="AN83" i="8"/>
  <c r="AN338" i="8"/>
  <c r="AE338" i="8"/>
  <c r="AN112" i="8"/>
  <c r="AE112" i="8"/>
  <c r="AE95" i="8"/>
  <c r="AN95" i="8"/>
  <c r="AE204" i="8"/>
  <c r="AN204" i="8"/>
  <c r="AE325" i="8"/>
  <c r="AN325" i="8"/>
  <c r="AE48" i="8"/>
  <c r="AN48" i="8"/>
  <c r="AE258" i="8"/>
  <c r="AN258" i="8"/>
  <c r="AE281" i="8"/>
  <c r="AN281" i="8"/>
  <c r="AM422" i="8"/>
  <c r="AD422" i="8"/>
  <c r="AD291" i="8"/>
  <c r="AM291" i="8"/>
  <c r="AD360" i="8"/>
  <c r="AM360" i="8"/>
  <c r="AM50" i="8"/>
  <c r="AD50" i="8"/>
  <c r="AM435" i="8"/>
  <c r="AD435" i="8"/>
  <c r="AD244" i="8"/>
  <c r="AM244" i="8"/>
  <c r="AD293" i="8"/>
  <c r="AM293" i="8"/>
  <c r="AD374" i="8"/>
  <c r="AM374" i="8"/>
  <c r="AE279" i="8"/>
  <c r="AN279" i="8"/>
  <c r="AE16" i="8"/>
  <c r="AN16" i="8"/>
  <c r="AE64" i="8"/>
  <c r="AN64" i="8"/>
  <c r="AB64" i="8"/>
  <c r="AE328" i="8"/>
  <c r="AN328" i="8"/>
  <c r="AE13" i="8"/>
  <c r="AN13" i="8"/>
  <c r="AN377" i="8"/>
  <c r="AE377" i="8"/>
  <c r="AD146" i="8"/>
  <c r="AM146" i="8"/>
  <c r="AD125" i="8"/>
  <c r="AM125" i="8"/>
  <c r="AD351" i="8"/>
  <c r="AM351" i="8"/>
  <c r="AM164" i="8"/>
  <c r="AD164" i="8"/>
  <c r="AM282" i="8"/>
  <c r="AD282" i="8"/>
  <c r="AD337" i="8"/>
  <c r="AM337" i="8"/>
  <c r="AD55" i="8"/>
  <c r="AM55" i="8"/>
  <c r="AD173" i="8"/>
  <c r="AM173" i="8"/>
  <c r="AD441" i="8"/>
  <c r="AM441" i="8"/>
  <c r="Z441" i="8"/>
  <c r="AD395" i="8"/>
  <c r="AM395" i="8"/>
  <c r="AC247" i="8"/>
  <c r="AL247" i="8"/>
  <c r="AL345" i="8"/>
  <c r="AC345" i="8"/>
  <c r="AL335" i="8"/>
  <c r="AC335" i="8"/>
  <c r="AC306" i="8"/>
  <c r="AL306" i="8"/>
  <c r="AC385" i="8"/>
  <c r="AL385" i="8"/>
  <c r="AL355" i="8"/>
  <c r="AC355" i="8"/>
  <c r="AC113" i="8"/>
  <c r="AL113" i="8"/>
  <c r="AK376" i="8"/>
  <c r="AC376" i="8"/>
  <c r="AK180" i="8"/>
  <c r="AB180" i="8"/>
  <c r="AK39" i="8"/>
  <c r="AB39" i="8"/>
  <c r="AB365" i="8"/>
  <c r="AK365" i="8"/>
  <c r="AK305" i="8"/>
  <c r="AC305" i="8"/>
  <c r="AD305" i="8"/>
  <c r="Y305" i="8"/>
  <c r="AB305" i="8"/>
  <c r="AK11" i="8"/>
  <c r="AB11" i="8"/>
  <c r="AA115" i="8"/>
  <c r="AJ115" i="8"/>
  <c r="AA17" i="8"/>
  <c r="Y17" i="8"/>
  <c r="AJ17" i="8"/>
  <c r="Z17" i="8"/>
  <c r="AA166" i="8"/>
  <c r="AJ166" i="8"/>
  <c r="AA196" i="8"/>
  <c r="AJ196" i="8"/>
  <c r="AJ342" i="8"/>
  <c r="AA342" i="8"/>
  <c r="Y342" i="8"/>
  <c r="AA102" i="8"/>
  <c r="AJ102" i="8"/>
  <c r="AD102" i="8"/>
  <c r="AB102" i="8"/>
  <c r="AJ322" i="8"/>
  <c r="AA322" i="8"/>
  <c r="AD322" i="8"/>
  <c r="AC322" i="8"/>
  <c r="AB322" i="8"/>
  <c r="Z189" i="8"/>
  <c r="AI189" i="8"/>
  <c r="AE189" i="8"/>
  <c r="AI223" i="8"/>
  <c r="Z223" i="8"/>
  <c r="AE266" i="8"/>
  <c r="AI266" i="8"/>
  <c r="Z315" i="8"/>
  <c r="AI315" i="8"/>
  <c r="Z53" i="8"/>
  <c r="AI53" i="8"/>
  <c r="AI440" i="8"/>
  <c r="Y440" i="8"/>
  <c r="Z440" i="8"/>
  <c r="AH216" i="8"/>
  <c r="AA216" i="8"/>
  <c r="AD216" i="8"/>
  <c r="Y272" i="8"/>
  <c r="AA272" i="8"/>
  <c r="AH272" i="8"/>
  <c r="AC272" i="8"/>
  <c r="AH361" i="8"/>
  <c r="AB361" i="8"/>
  <c r="Y362" i="8"/>
  <c r="AH362" i="8"/>
  <c r="AH392" i="8"/>
  <c r="Y392" i="8"/>
  <c r="AC392" i="8"/>
  <c r="AA69" i="8"/>
  <c r="X69" i="8"/>
  <c r="AC69" i="8"/>
  <c r="W69" i="8"/>
  <c r="AH69" i="8"/>
  <c r="Y69" i="8"/>
  <c r="AH439" i="8"/>
  <c r="W439" i="8"/>
  <c r="Y439" i="8"/>
  <c r="AD439" i="8"/>
  <c r="X367" i="8"/>
  <c r="AG367" i="8"/>
  <c r="W367" i="8"/>
  <c r="Y367" i="8"/>
  <c r="AD320" i="8"/>
  <c r="AG320" i="8"/>
  <c r="X347" i="8"/>
  <c r="AG347" i="8"/>
  <c r="W347" i="8"/>
  <c r="Y347" i="8"/>
  <c r="Z347" i="8"/>
  <c r="AN111" i="8"/>
  <c r="AL114" i="8"/>
  <c r="AE305" i="8"/>
  <c r="AB376" i="8"/>
  <c r="V322" i="8"/>
  <c r="AE367" i="8"/>
  <c r="AN367" i="8"/>
  <c r="X320" i="8"/>
  <c r="AN320" i="8"/>
  <c r="AE320" i="8"/>
  <c r="AE347" i="8"/>
  <c r="AN347" i="8"/>
  <c r="AE220" i="8"/>
  <c r="AB220" i="8"/>
  <c r="W220" i="8"/>
  <c r="X256" i="8"/>
  <c r="AE256" i="8"/>
  <c r="AN256" i="8"/>
  <c r="AE340" i="8"/>
  <c r="AN340" i="8"/>
  <c r="AC340" i="8"/>
  <c r="AN280" i="8"/>
  <c r="AE280" i="8"/>
  <c r="V205" i="8"/>
  <c r="AE205" i="8"/>
  <c r="AE77" i="8"/>
  <c r="AN77" i="8"/>
  <c r="W147" i="8"/>
  <c r="AN147" i="8"/>
  <c r="AE147" i="8"/>
  <c r="W311" i="8"/>
  <c r="AD311" i="8"/>
  <c r="AM311" i="8"/>
  <c r="AD450" i="8"/>
  <c r="AM450" i="8"/>
  <c r="AD14" i="8"/>
  <c r="AM14" i="8"/>
  <c r="V433" i="8"/>
  <c r="AM433" i="8"/>
  <c r="AD433" i="8"/>
  <c r="W433" i="8"/>
  <c r="AC433" i="8"/>
  <c r="AD151" i="8"/>
  <c r="AM151" i="8"/>
  <c r="AB151" i="8"/>
  <c r="AD231" i="8"/>
  <c r="AM231" i="8"/>
  <c r="AD242" i="8"/>
  <c r="AM242" i="8"/>
  <c r="AB242" i="8"/>
  <c r="AL138" i="8"/>
  <c r="AE138" i="8"/>
  <c r="AC29" i="8"/>
  <c r="AL29" i="8"/>
  <c r="V29" i="8"/>
  <c r="AC235" i="8"/>
  <c r="Z235" i="8"/>
  <c r="AC227" i="8"/>
  <c r="AL227" i="8"/>
  <c r="AC380" i="8"/>
  <c r="AL380" i="8"/>
  <c r="Y380" i="8"/>
  <c r="AL411" i="8"/>
  <c r="AC411" i="8"/>
  <c r="AC434" i="8"/>
  <c r="AL434" i="8"/>
  <c r="AB119" i="8"/>
  <c r="AK119" i="8"/>
  <c r="AK338" i="8"/>
  <c r="AB338" i="8"/>
  <c r="AK95" i="8"/>
  <c r="AB95" i="8"/>
  <c r="AK111" i="8"/>
  <c r="AB111" i="8"/>
  <c r="AB204" i="8"/>
  <c r="AB258" i="8"/>
  <c r="AK258" i="8"/>
  <c r="AJ422" i="8"/>
  <c r="AA422" i="8"/>
  <c r="AA408" i="8"/>
  <c r="AJ408" i="8"/>
  <c r="AA360" i="8"/>
  <c r="AJ360" i="8"/>
  <c r="AA86" i="8"/>
  <c r="AJ86" i="8"/>
  <c r="AJ244" i="8"/>
  <c r="AA244" i="8"/>
  <c r="AC244" i="8"/>
  <c r="AA374" i="8"/>
  <c r="Z374" i="8"/>
  <c r="AJ374" i="8"/>
  <c r="Z163" i="8"/>
  <c r="AI163" i="8"/>
  <c r="Z265" i="8"/>
  <c r="X265" i="8"/>
  <c r="AC265" i="8"/>
  <c r="AE265" i="8"/>
  <c r="AI265" i="8"/>
  <c r="Z308" i="8"/>
  <c r="Y308" i="8"/>
  <c r="AC308" i="8"/>
  <c r="AI308" i="8"/>
  <c r="AE308" i="8"/>
  <c r="AC79" i="8"/>
  <c r="AB79" i="8"/>
  <c r="AD79" i="8"/>
  <c r="Y126" i="8"/>
  <c r="AC126" i="8"/>
  <c r="W126" i="8"/>
  <c r="AI126" i="8"/>
  <c r="AI319" i="8"/>
  <c r="AB319" i="8"/>
  <c r="AI363" i="8"/>
  <c r="AB363" i="8"/>
  <c r="AH339" i="8"/>
  <c r="Y339" i="8"/>
  <c r="AD339" i="8"/>
  <c r="Y60" i="8"/>
  <c r="AH60" i="8"/>
  <c r="Y238" i="8"/>
  <c r="AH238" i="8"/>
  <c r="AH352" i="8"/>
  <c r="Y352" i="8"/>
  <c r="AD352" i="8"/>
  <c r="AH117" i="8"/>
  <c r="Y117" i="8"/>
  <c r="AH100" i="8"/>
  <c r="AE100" i="8"/>
  <c r="Y165" i="8"/>
  <c r="AH165" i="8"/>
  <c r="AD165" i="8"/>
  <c r="AA165" i="8"/>
  <c r="X232" i="8"/>
  <c r="AE232" i="8"/>
  <c r="AD232" i="8"/>
  <c r="AG232" i="8"/>
  <c r="X75" i="8"/>
  <c r="AG75" i="8"/>
  <c r="Z75" i="8"/>
  <c r="W109" i="8"/>
  <c r="AA109" i="8"/>
  <c r="AG109" i="8"/>
  <c r="X109" i="8"/>
  <c r="AE109" i="8"/>
  <c r="AD109" i="8"/>
  <c r="AC109" i="8"/>
  <c r="AG192" i="8"/>
  <c r="AE192" i="8"/>
  <c r="AD192" i="8"/>
  <c r="AE20" i="8"/>
  <c r="AG20" i="8"/>
  <c r="V212" i="8"/>
  <c r="AD212" i="8"/>
  <c r="AA212" i="8"/>
  <c r="AC212" i="8"/>
  <c r="AE212" i="8"/>
  <c r="AG212" i="8"/>
  <c r="W343" i="8"/>
  <c r="V343" i="8"/>
  <c r="AF343" i="8"/>
  <c r="Z343" i="8"/>
  <c r="AD343" i="8"/>
  <c r="AB343" i="8"/>
  <c r="AC343" i="8"/>
  <c r="Y343" i="8"/>
  <c r="AD245" i="8"/>
  <c r="AF245" i="8"/>
  <c r="W406" i="8"/>
  <c r="Z406" i="8"/>
  <c r="AD406" i="8"/>
  <c r="AC406" i="8"/>
  <c r="V406" i="8"/>
  <c r="AB406" i="8"/>
  <c r="AF406" i="8"/>
  <c r="AF357" i="8"/>
  <c r="AD357" i="8"/>
  <c r="W167" i="8"/>
  <c r="Z167" i="8"/>
  <c r="AB167" i="8"/>
  <c r="AC167" i="8"/>
  <c r="V167" i="8"/>
  <c r="AF167" i="8"/>
  <c r="AD167" i="8"/>
  <c r="AF390" i="8"/>
  <c r="AD390" i="8"/>
  <c r="W42" i="8"/>
  <c r="AF42" i="8"/>
  <c r="AB42" i="8"/>
  <c r="AD42" i="8"/>
  <c r="V42" i="8"/>
  <c r="Z42" i="8"/>
  <c r="AC42" i="8"/>
  <c r="AF369" i="8"/>
  <c r="AD369" i="8"/>
  <c r="AF388" i="8"/>
  <c r="AB388" i="8"/>
  <c r="Z388" i="8"/>
  <c r="V388" i="8"/>
  <c r="AD388" i="8"/>
  <c r="AC388" i="8"/>
  <c r="W388" i="8"/>
  <c r="X388" i="8"/>
  <c r="AF6" i="8"/>
  <c r="AD6" i="8"/>
  <c r="AN368" i="8"/>
  <c r="AJ269" i="8"/>
  <c r="V242" i="8"/>
  <c r="AC115" i="8"/>
  <c r="AN207" i="8"/>
  <c r="AE298" i="8"/>
  <c r="AC16" i="8"/>
  <c r="AN51" i="8"/>
  <c r="X86" i="8"/>
  <c r="AL235" i="8"/>
  <c r="AE9" i="8"/>
  <c r="AE167" i="8"/>
  <c r="AB179" i="8"/>
  <c r="X352" i="8"/>
  <c r="AE174" i="8"/>
  <c r="AC291" i="8"/>
  <c r="X39" i="8"/>
  <c r="AE396" i="8"/>
  <c r="AB311" i="8"/>
  <c r="X280" i="8"/>
  <c r="AD86" i="8"/>
  <c r="AE179" i="8"/>
  <c r="AE119" i="8"/>
  <c r="AN391" i="8"/>
  <c r="AB189" i="8"/>
  <c r="AN17" i="8"/>
  <c r="AE17" i="8"/>
  <c r="AN88" i="8"/>
  <c r="AE88" i="8"/>
  <c r="AE342" i="8"/>
  <c r="AE102" i="8"/>
  <c r="AD223" i="8"/>
  <c r="AM223" i="8"/>
  <c r="AD210" i="8"/>
  <c r="AM210" i="8"/>
  <c r="AC304" i="8"/>
  <c r="AL304" i="8"/>
  <c r="AC238" i="8"/>
  <c r="AC117" i="8"/>
  <c r="AC165" i="8"/>
  <c r="AB9" i="8"/>
  <c r="AB75" i="8"/>
  <c r="AK109" i="8"/>
  <c r="AB109" i="8"/>
  <c r="AK212" i="8"/>
  <c r="AB212" i="8"/>
  <c r="AA343" i="8"/>
  <c r="AA357" i="8"/>
  <c r="AJ357" i="8"/>
  <c r="AA42" i="8"/>
  <c r="AA160" i="8"/>
  <c r="AJ160" i="8"/>
  <c r="AI184" i="8"/>
  <c r="Z184" i="8"/>
  <c r="Z393" i="8"/>
  <c r="AI393" i="8"/>
  <c r="Z116" i="8"/>
  <c r="AI116" i="8"/>
  <c r="AI70" i="8"/>
  <c r="Z70" i="8"/>
  <c r="Y434" i="8"/>
  <c r="AI434" i="8"/>
  <c r="Z434" i="8"/>
  <c r="Y204" i="8"/>
  <c r="X258" i="8"/>
  <c r="Z258" i="8"/>
  <c r="AH258" i="8"/>
  <c r="V258" i="8"/>
  <c r="W258" i="8"/>
  <c r="Y258" i="8"/>
  <c r="AG155" i="8"/>
  <c r="Y155" i="8"/>
  <c r="X155" i="8"/>
  <c r="V408" i="8"/>
  <c r="Y408" i="8"/>
  <c r="W408" i="8"/>
  <c r="AG408" i="8"/>
  <c r="X408" i="8"/>
  <c r="AA70" i="8"/>
  <c r="AE155" i="8"/>
  <c r="AN155" i="8"/>
  <c r="AN296" i="8"/>
  <c r="AE296" i="8"/>
  <c r="AN219" i="8"/>
  <c r="AE219" i="8"/>
  <c r="W265" i="8"/>
  <c r="AD265" i="8"/>
  <c r="AM265" i="8"/>
  <c r="AD158" i="8"/>
  <c r="AM158" i="8"/>
  <c r="AC383" i="8"/>
  <c r="AL383" i="8"/>
  <c r="AC85" i="8"/>
  <c r="AL85" i="8"/>
  <c r="AK264" i="8"/>
  <c r="AB264" i="8"/>
  <c r="AB103" i="8"/>
  <c r="AK103" i="8"/>
  <c r="AB28" i="8"/>
  <c r="AK28" i="8"/>
  <c r="AB284" i="8"/>
  <c r="AK284" i="8"/>
  <c r="AK34" i="8"/>
  <c r="AB34" i="8"/>
  <c r="AB82" i="8"/>
  <c r="AK82" i="8"/>
  <c r="AA159" i="8"/>
  <c r="AJ159" i="8"/>
  <c r="Z272" i="8"/>
  <c r="AI65" i="8"/>
  <c r="AE65" i="8"/>
  <c r="AH16" i="8"/>
  <c r="Y16" i="8"/>
  <c r="W16" i="8"/>
  <c r="AH368" i="8"/>
  <c r="Y368" i="8"/>
  <c r="Y13" i="8"/>
  <c r="AH13" i="8"/>
  <c r="AE146" i="8"/>
  <c r="Y146" i="8"/>
  <c r="Z146" i="8"/>
  <c r="AG146" i="8"/>
  <c r="AA146" i="8"/>
  <c r="AG300" i="8"/>
  <c r="AE300" i="8"/>
  <c r="Y351" i="8"/>
  <c r="Z351" i="8"/>
  <c r="AG351" i="8"/>
  <c r="AA351" i="8"/>
  <c r="AE351" i="8"/>
  <c r="X351" i="8"/>
  <c r="X337" i="8"/>
  <c r="AE337" i="8"/>
  <c r="Z337" i="8"/>
  <c r="Y337" i="8"/>
  <c r="AA337" i="8"/>
  <c r="AG337" i="8"/>
  <c r="W441" i="8"/>
  <c r="V441" i="8"/>
  <c r="AA441" i="8"/>
  <c r="AG441" i="8"/>
  <c r="AE441" i="8"/>
  <c r="Y441" i="8"/>
  <c r="X441" i="8"/>
  <c r="V306" i="8"/>
  <c r="AD306" i="8"/>
  <c r="Y306" i="8"/>
  <c r="X306" i="8"/>
  <c r="AF306" i="8"/>
  <c r="Z306" i="8"/>
  <c r="V355" i="8"/>
  <c r="Z355" i="8"/>
  <c r="W355" i="8"/>
  <c r="X355" i="8"/>
  <c r="AF355" i="8"/>
  <c r="Y355" i="8"/>
  <c r="AD355" i="8"/>
  <c r="AB306" i="8"/>
  <c r="AJ40" i="8"/>
  <c r="AD264" i="8"/>
  <c r="AD379" i="8"/>
  <c r="AA388" i="8"/>
  <c r="Y184" i="8"/>
  <c r="AE311" i="8"/>
  <c r="AE450" i="8"/>
  <c r="AN450" i="8"/>
  <c r="AE428" i="8"/>
  <c r="AN428" i="8"/>
  <c r="AE433" i="8"/>
  <c r="AN433" i="8"/>
  <c r="AE151" i="8"/>
  <c r="AE242" i="8"/>
  <c r="AD235" i="8"/>
  <c r="AM235" i="8"/>
  <c r="AD454" i="8"/>
  <c r="AD227" i="8"/>
  <c r="AM227" i="8"/>
  <c r="AD380" i="8"/>
  <c r="AM380" i="8"/>
  <c r="AD32" i="8"/>
  <c r="AD411" i="8"/>
  <c r="AM411" i="8"/>
  <c r="AD434" i="8"/>
  <c r="AM434" i="8"/>
  <c r="AL271" i="8"/>
  <c r="AC271" i="8"/>
  <c r="AC119" i="8"/>
  <c r="AC83" i="8"/>
  <c r="AC338" i="8"/>
  <c r="AL338" i="8"/>
  <c r="AL95" i="8"/>
  <c r="AC95" i="8"/>
  <c r="AC204" i="8"/>
  <c r="AC258" i="8"/>
  <c r="AB422" i="8"/>
  <c r="AK422" i="8"/>
  <c r="AB408" i="8"/>
  <c r="AK408" i="8"/>
  <c r="AB360" i="8"/>
  <c r="AB86" i="8"/>
  <c r="AK86" i="8"/>
  <c r="AB244" i="8"/>
  <c r="AB374" i="8"/>
  <c r="AK374" i="8"/>
  <c r="AA163" i="8"/>
  <c r="AJ163" i="8"/>
  <c r="AA265" i="8"/>
  <c r="AJ265" i="8"/>
  <c r="AA308" i="8"/>
  <c r="AJ308" i="8"/>
  <c r="AA79" i="8"/>
  <c r="AJ79" i="8"/>
  <c r="AC59" i="8"/>
  <c r="X158" i="8"/>
  <c r="Y158" i="8"/>
  <c r="AJ158" i="8"/>
  <c r="AA158" i="8"/>
  <c r="Y154" i="8"/>
  <c r="Z154" i="8"/>
  <c r="AD154" i="8"/>
  <c r="AE154" i="8"/>
  <c r="V154" i="8"/>
  <c r="W154" i="8"/>
  <c r="W255" i="8"/>
  <c r="AD255" i="8"/>
  <c r="AI255" i="8"/>
  <c r="V255" i="8"/>
  <c r="X255" i="8"/>
  <c r="AD140" i="8"/>
  <c r="Y140" i="8"/>
  <c r="Z66" i="8"/>
  <c r="V66" i="8"/>
  <c r="AI66" i="8"/>
  <c r="AD66" i="8"/>
  <c r="X66" i="8"/>
  <c r="W66" i="8"/>
  <c r="Z22" i="8"/>
  <c r="AE22" i="8"/>
  <c r="W22" i="8"/>
  <c r="V22" i="8"/>
  <c r="AD22" i="8"/>
  <c r="Y22" i="8"/>
  <c r="AI22" i="8"/>
  <c r="AB451" i="8"/>
  <c r="AE451" i="8"/>
  <c r="AB383" i="8"/>
  <c r="Z383" i="8"/>
  <c r="AD383" i="8"/>
  <c r="AI383" i="8"/>
  <c r="V383" i="8"/>
  <c r="Y383" i="8"/>
  <c r="AE383" i="8"/>
  <c r="X424" i="8"/>
  <c r="AI424" i="8"/>
  <c r="Z165" i="8"/>
  <c r="AI165" i="8"/>
  <c r="Y232" i="8"/>
  <c r="AH232" i="8"/>
  <c r="Y9" i="8"/>
  <c r="AH9" i="8"/>
  <c r="Y109" i="8"/>
  <c r="AH109" i="8"/>
  <c r="Y212" i="8"/>
  <c r="AH212" i="8"/>
  <c r="X343" i="8"/>
  <c r="AG343" i="8"/>
  <c r="AG406" i="8"/>
  <c r="X406" i="8"/>
  <c r="X167" i="8"/>
  <c r="AG42" i="8"/>
  <c r="X42" i="8"/>
  <c r="AD160" i="8"/>
  <c r="V160" i="8"/>
  <c r="X160" i="8"/>
  <c r="AB160" i="8"/>
  <c r="W160" i="8"/>
  <c r="AG160" i="8"/>
  <c r="X416" i="8"/>
  <c r="AD416" i="8"/>
  <c r="AG416" i="8"/>
  <c r="AC184" i="8"/>
  <c r="AA184" i="8"/>
  <c r="AF184" i="8"/>
  <c r="AB184" i="8"/>
  <c r="Y393" i="8"/>
  <c r="AC393" i="8"/>
  <c r="AA393" i="8"/>
  <c r="AF393" i="8"/>
  <c r="Y116" i="8"/>
  <c r="AC116" i="8"/>
  <c r="AF116" i="8"/>
  <c r="AB116" i="8"/>
  <c r="AF70" i="8"/>
  <c r="AC70" i="8"/>
  <c r="W70" i="8"/>
  <c r="AB70" i="8"/>
  <c r="AE359" i="8"/>
  <c r="AF359" i="8"/>
  <c r="AM59" i="8"/>
  <c r="AD424" i="8"/>
  <c r="AC28" i="8"/>
  <c r="AA126" i="8"/>
  <c r="AE343" i="8"/>
  <c r="AN343" i="8"/>
  <c r="AE245" i="8"/>
  <c r="AN245" i="8"/>
  <c r="AE406" i="8"/>
  <c r="AN357" i="8"/>
  <c r="AE357" i="8"/>
  <c r="AE390" i="8"/>
  <c r="AN390" i="8"/>
  <c r="AE42" i="8"/>
  <c r="AN42" i="8"/>
  <c r="AE160" i="8"/>
  <c r="AN416" i="8"/>
  <c r="AE416" i="8"/>
  <c r="AM184" i="8"/>
  <c r="AD184" i="8"/>
  <c r="AM393" i="8"/>
  <c r="AD393" i="8"/>
  <c r="AD116" i="8"/>
  <c r="AD70" i="8"/>
  <c r="AD91" i="8"/>
  <c r="AD65" i="8"/>
  <c r="AM65" i="8"/>
  <c r="AD253" i="8"/>
  <c r="AM253" i="8"/>
  <c r="AC391" i="8"/>
  <c r="AL391" i="8"/>
  <c r="AC279" i="8"/>
  <c r="AL279" i="8"/>
  <c r="AC64" i="8"/>
  <c r="AL64" i="8"/>
  <c r="AC108" i="8"/>
  <c r="AL108" i="8"/>
  <c r="AC368" i="8"/>
  <c r="AL368" i="8"/>
  <c r="AC328" i="8"/>
  <c r="AL328" i="8"/>
  <c r="AL13" i="8"/>
  <c r="AC13" i="8"/>
  <c r="AC51" i="8"/>
  <c r="AL51" i="8"/>
  <c r="AK146" i="8"/>
  <c r="AB146" i="8"/>
  <c r="AB125" i="8"/>
  <c r="AK125" i="8"/>
  <c r="AB351" i="8"/>
  <c r="AB164" i="8"/>
  <c r="AK164" i="8"/>
  <c r="AB337" i="8"/>
  <c r="AK337" i="8"/>
  <c r="AB55" i="8"/>
  <c r="AB441" i="8"/>
  <c r="AK441" i="8"/>
  <c r="AJ247" i="8"/>
  <c r="AA247" i="8"/>
  <c r="AA345" i="8"/>
  <c r="AA306" i="8"/>
  <c r="AA385" i="8"/>
  <c r="AJ113" i="8"/>
  <c r="AA113" i="8"/>
  <c r="W113" i="8"/>
  <c r="AD113" i="8"/>
  <c r="AJ438" i="8"/>
  <c r="AD438" i="8"/>
  <c r="AJ114" i="8"/>
  <c r="AD114" i="8"/>
  <c r="AA114" i="8"/>
  <c r="AD267" i="8"/>
  <c r="Z179" i="8"/>
  <c r="AC179" i="8"/>
  <c r="Y179" i="8"/>
  <c r="Z376" i="8"/>
  <c r="AA376" i="8"/>
  <c r="Y376" i="8"/>
  <c r="AC180" i="8"/>
  <c r="Y180" i="8"/>
  <c r="Z180" i="8"/>
  <c r="Z39" i="8"/>
  <c r="AE39" i="8"/>
  <c r="AC39" i="8"/>
  <c r="Z365" i="8"/>
  <c r="AI365" i="8"/>
  <c r="AE365" i="8"/>
  <c r="X365" i="8"/>
  <c r="AB85" i="8"/>
  <c r="AE85" i="8"/>
  <c r="AI85" i="8"/>
  <c r="AD373" i="8"/>
  <c r="Y264" i="8"/>
  <c r="AA264" i="8"/>
  <c r="AC264" i="8"/>
  <c r="AH214" i="8"/>
  <c r="AC214" i="8"/>
  <c r="Y103" i="8"/>
  <c r="AD103" i="8"/>
  <c r="AH103" i="8"/>
  <c r="AA103" i="8"/>
  <c r="X103" i="8"/>
  <c r="AD36" i="8"/>
  <c r="AH394" i="8"/>
  <c r="AD394" i="8"/>
  <c r="AH284" i="8"/>
  <c r="AA284" i="8"/>
  <c r="AD171" i="8"/>
  <c r="AH171" i="8"/>
  <c r="AC283" i="8"/>
  <c r="AA283" i="8"/>
  <c r="AD283" i="8"/>
  <c r="X34" i="8"/>
  <c r="Y34" i="8"/>
  <c r="AA34" i="8"/>
  <c r="AC34" i="8"/>
  <c r="AH34" i="8"/>
  <c r="V34" i="8"/>
  <c r="W34" i="8"/>
  <c r="X24" i="8"/>
  <c r="V24" i="8"/>
  <c r="AA24" i="8"/>
  <c r="Y24" i="8"/>
  <c r="AC24" i="8"/>
  <c r="AE24" i="8"/>
  <c r="AH24" i="8"/>
  <c r="AG40" i="8"/>
  <c r="AB40" i="8"/>
  <c r="AC40" i="8"/>
  <c r="W40" i="8"/>
  <c r="X40" i="8"/>
  <c r="V40" i="8"/>
  <c r="AG402" i="8"/>
  <c r="AD402" i="8"/>
  <c r="X316" i="8"/>
  <c r="V316" i="8"/>
  <c r="W316" i="8"/>
  <c r="AB316" i="8"/>
  <c r="AD316" i="8"/>
  <c r="AC168" i="8"/>
  <c r="AG168" i="8"/>
  <c r="V159" i="8"/>
  <c r="AB159" i="8"/>
  <c r="AG159" i="8"/>
  <c r="X159" i="8"/>
  <c r="W159" i="8"/>
  <c r="AB101" i="8"/>
  <c r="AG101" i="8"/>
  <c r="AL119" i="8"/>
  <c r="AK55" i="8"/>
  <c r="AD247" i="8"/>
  <c r="AA434" i="8"/>
  <c r="Y75" i="8"/>
  <c r="W306" i="8"/>
  <c r="AE18" i="8"/>
  <c r="AC11" i="8"/>
  <c r="AE99" i="8"/>
  <c r="AN406" i="8"/>
  <c r="AM32" i="8"/>
  <c r="AJ267" i="8"/>
  <c r="AH36" i="8"/>
  <c r="AE159" i="8"/>
  <c r="Y284" i="8"/>
  <c r="X6" i="8"/>
  <c r="AG6" i="8"/>
  <c r="AA355" i="8"/>
  <c r="AJ355" i="8"/>
  <c r="AK351" i="8"/>
  <c r="AM91" i="8"/>
  <c r="AM149" i="8"/>
  <c r="AK75" i="8"/>
  <c r="AJ42" i="8"/>
  <c r="AE150" i="8"/>
  <c r="AD189" i="8"/>
  <c r="Z40" i="8"/>
  <c r="AE408" i="8"/>
  <c r="AJ316" i="8"/>
  <c r="AH283" i="8"/>
  <c r="AE288" i="8"/>
  <c r="AD112" i="8"/>
  <c r="AD51" i="8"/>
  <c r="AN344" i="8"/>
  <c r="AE344" i="8"/>
  <c r="AD371" i="8"/>
  <c r="AD82" i="8"/>
  <c r="AC365" i="8"/>
  <c r="W24" i="8"/>
  <c r="AE115" i="8"/>
  <c r="AE166" i="8"/>
  <c r="AE196" i="8"/>
  <c r="AE269" i="8"/>
  <c r="AN269" i="8"/>
  <c r="AD53" i="8"/>
  <c r="AD319" i="8"/>
  <c r="AM319" i="8"/>
  <c r="AD363" i="8"/>
  <c r="AC339" i="8"/>
  <c r="AC60" i="8"/>
  <c r="AL60" i="8"/>
  <c r="AC352" i="8"/>
  <c r="AL352" i="8"/>
  <c r="AB232" i="8"/>
  <c r="AK232" i="8"/>
  <c r="AA406" i="8"/>
  <c r="AA167" i="8"/>
  <c r="AI91" i="8"/>
  <c r="Z91" i="8"/>
  <c r="AA91" i="8"/>
  <c r="Y338" i="8"/>
  <c r="AH338" i="8"/>
  <c r="Y95" i="8"/>
  <c r="W95" i="8"/>
  <c r="AH95" i="8"/>
  <c r="Y422" i="8"/>
  <c r="V422" i="8"/>
  <c r="W422" i="8"/>
  <c r="AG422" i="8"/>
  <c r="X422" i="8"/>
  <c r="X360" i="8"/>
  <c r="V360" i="8"/>
  <c r="AG360" i="8"/>
  <c r="W360" i="8"/>
  <c r="Y360" i="8"/>
  <c r="W86" i="8"/>
  <c r="Y86" i="8"/>
  <c r="AG86" i="8"/>
  <c r="V86" i="8"/>
  <c r="AE422" i="8"/>
  <c r="AN422" i="8"/>
  <c r="AE291" i="8"/>
  <c r="AN291" i="8"/>
  <c r="AE360" i="8"/>
  <c r="Y50" i="8"/>
  <c r="AN50" i="8"/>
  <c r="AE86" i="8"/>
  <c r="AE244" i="8"/>
  <c r="AN244" i="8"/>
  <c r="AE293" i="8"/>
  <c r="AN293" i="8"/>
  <c r="V374" i="8"/>
  <c r="AE374" i="8"/>
  <c r="AN374" i="8"/>
  <c r="W163" i="8"/>
  <c r="AD163" i="8"/>
  <c r="X308" i="8"/>
  <c r="AM308" i="8"/>
  <c r="AD308" i="8"/>
  <c r="AD126" i="8"/>
  <c r="AM126" i="8"/>
  <c r="AC154" i="8"/>
  <c r="AL154" i="8"/>
  <c r="AC66" i="8"/>
  <c r="AL66" i="8"/>
  <c r="AK283" i="8"/>
  <c r="AB283" i="8"/>
  <c r="AB24" i="8"/>
  <c r="AK24" i="8"/>
  <c r="AA45" i="8"/>
  <c r="AJ45" i="8"/>
  <c r="AJ440" i="8"/>
  <c r="AA440" i="8"/>
  <c r="AI362" i="8"/>
  <c r="Z362" i="8"/>
  <c r="Z392" i="8"/>
  <c r="AI392" i="8"/>
  <c r="Y391" i="8"/>
  <c r="AH391" i="8"/>
  <c r="Y64" i="8"/>
  <c r="V51" i="8"/>
  <c r="AA51" i="8"/>
  <c r="Z51" i="8"/>
  <c r="AB51" i="8"/>
  <c r="Y51" i="8"/>
  <c r="X51" i="8"/>
  <c r="AH51" i="8"/>
  <c r="AA125" i="8"/>
  <c r="Y125" i="8"/>
  <c r="AG348" i="8"/>
  <c r="AE348" i="8"/>
  <c r="AA164" i="8"/>
  <c r="Z164" i="8"/>
  <c r="Y164" i="8"/>
  <c r="AG164" i="8"/>
  <c r="V55" i="8"/>
  <c r="AG55" i="8"/>
  <c r="AE55" i="8"/>
  <c r="Y55" i="8"/>
  <c r="W55" i="8"/>
  <c r="AA55" i="8"/>
  <c r="AE395" i="8"/>
  <c r="V247" i="8"/>
  <c r="Y247" i="8"/>
  <c r="Z247" i="8"/>
  <c r="X247" i="8"/>
  <c r="W247" i="8"/>
  <c r="W345" i="8"/>
  <c r="AD345" i="8"/>
  <c r="X345" i="8"/>
  <c r="Z345" i="8"/>
  <c r="V345" i="8"/>
  <c r="Y345" i="8"/>
  <c r="AF413" i="8"/>
  <c r="AD413" i="8"/>
  <c r="X385" i="8"/>
  <c r="V385" i="8"/>
  <c r="Y385" i="8"/>
  <c r="AF385" i="8"/>
  <c r="W385" i="8"/>
  <c r="AD385" i="8"/>
  <c r="Z385" i="8"/>
  <c r="AE322" i="8"/>
  <c r="AA25" i="8"/>
  <c r="X328" i="8"/>
  <c r="AJ406" i="8"/>
  <c r="AD138" i="8"/>
  <c r="AE394" i="8"/>
  <c r="AD23" i="8"/>
  <c r="Z408" i="8"/>
  <c r="AD147" i="8"/>
  <c r="AA450" i="8"/>
  <c r="AC151" i="8"/>
  <c r="V227" i="8"/>
  <c r="AN86" i="8"/>
  <c r="AM363" i="8"/>
  <c r="AL22" i="8"/>
  <c r="AI451" i="8"/>
  <c r="AH64" i="8"/>
  <c r="AE164" i="8"/>
  <c r="AD29" i="8"/>
  <c r="AB411" i="8"/>
  <c r="Z255" i="8"/>
  <c r="Y328" i="8"/>
  <c r="W383" i="8"/>
  <c r="Z13" i="8"/>
  <c r="AN177" i="8"/>
  <c r="AI39" i="8"/>
  <c r="AE222" i="8"/>
  <c r="AD85" i="8"/>
  <c r="Z125" i="8"/>
  <c r="W337" i="8"/>
  <c r="AA11" i="8"/>
  <c r="AB216" i="8"/>
  <c r="V367" i="8"/>
  <c r="AN115" i="8"/>
  <c r="AD399" i="8"/>
  <c r="AD281" i="8"/>
  <c r="Z316" i="8"/>
  <c r="Y365" i="8"/>
  <c r="AN160" i="8"/>
  <c r="AN342" i="8"/>
  <c r="AL238" i="8"/>
  <c r="AL204" i="8"/>
  <c r="AJ343" i="8"/>
  <c r="AJ167" i="8"/>
  <c r="AE91" i="8"/>
  <c r="AN311" i="8"/>
  <c r="AL336" i="8"/>
  <c r="AL165" i="8"/>
  <c r="AK9" i="8"/>
  <c r="AJ345" i="8"/>
  <c r="AC146" i="8"/>
  <c r="W416" i="8"/>
  <c r="AC450" i="8"/>
  <c r="AE40" i="8"/>
  <c r="AE316" i="8"/>
  <c r="Y168" i="8"/>
  <c r="X101" i="8"/>
  <c r="AE101" i="8"/>
  <c r="AN101" i="8"/>
  <c r="AE455" i="8"/>
  <c r="V440" i="8"/>
  <c r="AE440" i="8"/>
  <c r="W216" i="8"/>
  <c r="W272" i="8"/>
  <c r="AM272" i="8"/>
  <c r="AD272" i="8"/>
  <c r="AD134" i="8"/>
  <c r="X361" i="8"/>
  <c r="AD361" i="8"/>
  <c r="AM361" i="8"/>
  <c r="AD56" i="8"/>
  <c r="AM56" i="8"/>
  <c r="V362" i="8"/>
  <c r="AD362" i="8"/>
  <c r="V392" i="8"/>
  <c r="AD392" i="8"/>
  <c r="AM392" i="8"/>
  <c r="AD69" i="8"/>
  <c r="AD370" i="8"/>
  <c r="AM370" i="8"/>
  <c r="AC367" i="8"/>
  <c r="AL367" i="8"/>
  <c r="AC320" i="8"/>
  <c r="AC347" i="8"/>
  <c r="AL205" i="8"/>
  <c r="AC205" i="8"/>
  <c r="AC147" i="8"/>
  <c r="AL147" i="8"/>
  <c r="AK450" i="8"/>
  <c r="AB450" i="8"/>
  <c r="AB344" i="8"/>
  <c r="AK344" i="8"/>
  <c r="AB433" i="8"/>
  <c r="V151" i="8"/>
  <c r="AA29" i="8"/>
  <c r="AA235" i="8"/>
  <c r="AJ235" i="8"/>
  <c r="AA227" i="8"/>
  <c r="AJ227" i="8"/>
  <c r="AA380" i="8"/>
  <c r="AA411" i="8"/>
  <c r="AJ411" i="8"/>
  <c r="Z338" i="8"/>
  <c r="Z305" i="8"/>
  <c r="V305" i="8"/>
  <c r="AH115" i="8"/>
  <c r="X115" i="8"/>
  <c r="Y115" i="8"/>
  <c r="AH372" i="8"/>
  <c r="AB372" i="8"/>
  <c r="AB17" i="8"/>
  <c r="Y196" i="8"/>
  <c r="AB196" i="8"/>
  <c r="W196" i="8"/>
  <c r="V196" i="8"/>
  <c r="X342" i="8"/>
  <c r="Y102" i="8"/>
  <c r="AH102" i="8"/>
  <c r="W322" i="8"/>
  <c r="X322" i="8"/>
  <c r="X189" i="8"/>
  <c r="AC189" i="8"/>
  <c r="AA189" i="8"/>
  <c r="AG223" i="8"/>
  <c r="X223" i="8"/>
  <c r="AG315" i="8"/>
  <c r="AA315" i="8"/>
  <c r="AC315" i="8"/>
  <c r="X53" i="8"/>
  <c r="AC53" i="8"/>
  <c r="AG53" i="8"/>
  <c r="W53" i="8"/>
  <c r="AG319" i="8"/>
  <c r="AC319" i="8"/>
  <c r="AA363" i="8"/>
  <c r="AC363" i="8"/>
  <c r="AE363" i="8"/>
  <c r="AG363" i="8"/>
  <c r="AD304" i="8"/>
  <c r="V339" i="8"/>
  <c r="W339" i="8"/>
  <c r="AF339" i="8"/>
  <c r="Z339" i="8"/>
  <c r="AB339" i="8"/>
  <c r="AF299" i="8"/>
  <c r="AB299" i="8"/>
  <c r="AD299" i="8"/>
  <c r="Z60" i="8"/>
  <c r="V60" i="8"/>
  <c r="AD60" i="8"/>
  <c r="AE38" i="8"/>
  <c r="AF38" i="8"/>
  <c r="V238" i="8"/>
  <c r="W238" i="8"/>
  <c r="AD238" i="8"/>
  <c r="Z238" i="8"/>
  <c r="W352" i="8"/>
  <c r="AF352" i="8"/>
  <c r="Z352" i="8"/>
  <c r="V352" i="8"/>
  <c r="AB352" i="8"/>
  <c r="AM69" i="8"/>
  <c r="AG216" i="8"/>
  <c r="AE124" i="8"/>
  <c r="AE238" i="8"/>
  <c r="AE319" i="8"/>
  <c r="AD11" i="8"/>
  <c r="AB238" i="8"/>
  <c r="AA154" i="8"/>
  <c r="Y11" i="8"/>
  <c r="AN18" i="8"/>
  <c r="AJ11" i="8"/>
  <c r="AI305" i="8"/>
  <c r="AE339" i="8"/>
  <c r="AA13" i="8"/>
  <c r="Y322" i="8"/>
  <c r="AF304" i="8"/>
  <c r="AE168" i="8"/>
  <c r="AA117" i="8"/>
  <c r="W60" i="8"/>
  <c r="AE223" i="8"/>
  <c r="Z34" i="8"/>
  <c r="X196" i="8"/>
  <c r="AN247" i="8"/>
  <c r="AE247" i="8"/>
  <c r="AE23" i="8"/>
  <c r="AE345" i="8"/>
  <c r="AN306" i="8"/>
  <c r="AE306" i="8"/>
  <c r="AE413" i="8"/>
  <c r="AN413" i="8"/>
  <c r="AE355" i="8"/>
  <c r="AN355" i="8"/>
  <c r="AE438" i="8"/>
  <c r="AE114" i="8"/>
  <c r="AE267" i="8"/>
  <c r="AN267" i="8"/>
  <c r="AD179" i="8"/>
  <c r="AD376" i="8"/>
  <c r="AD180" i="8"/>
  <c r="AD39" i="8"/>
  <c r="AD365" i="8"/>
  <c r="AM365" i="8"/>
  <c r="AC17" i="8"/>
  <c r="AC166" i="8"/>
  <c r="AL196" i="8"/>
  <c r="AC196" i="8"/>
  <c r="AC342" i="8"/>
  <c r="AC102" i="8"/>
  <c r="AL102" i="8"/>
  <c r="AK223" i="8"/>
  <c r="AB223" i="8"/>
  <c r="AB315" i="8"/>
  <c r="AK315" i="8"/>
  <c r="AB53" i="8"/>
  <c r="AK53" i="8"/>
  <c r="AJ339" i="8"/>
  <c r="AA339" i="8"/>
  <c r="AA60" i="8"/>
  <c r="AJ60" i="8"/>
  <c r="AJ238" i="8"/>
  <c r="AA238" i="8"/>
  <c r="AA122" i="8"/>
  <c r="AA352" i="8"/>
  <c r="AI232" i="8"/>
  <c r="Z232" i="8"/>
  <c r="Z9" i="8"/>
  <c r="Z109" i="8"/>
  <c r="Z147" i="8"/>
  <c r="AA147" i="8"/>
  <c r="AI147" i="8"/>
  <c r="Y311" i="8"/>
  <c r="AC311" i="8"/>
  <c r="W450" i="8"/>
  <c r="X450" i="8"/>
  <c r="AH450" i="8"/>
  <c r="Y344" i="8"/>
  <c r="AH344" i="8"/>
  <c r="X433" i="8"/>
  <c r="Y433" i="8"/>
  <c r="AH433" i="8"/>
  <c r="Z433" i="8"/>
  <c r="AA433" i="8"/>
  <c r="Z151" i="8"/>
  <c r="W151" i="8"/>
  <c r="AH151" i="8"/>
  <c r="Y151" i="8"/>
  <c r="X151" i="8"/>
  <c r="Z242" i="8"/>
  <c r="X242" i="8"/>
  <c r="W242" i="8"/>
  <c r="Y242" i="8"/>
  <c r="Y29" i="8"/>
  <c r="W29" i="8"/>
  <c r="AG29" i="8"/>
  <c r="X29" i="8"/>
  <c r="AG235" i="8"/>
  <c r="X235" i="8"/>
  <c r="W235" i="8"/>
  <c r="Y235" i="8"/>
  <c r="Y454" i="8"/>
  <c r="AG454" i="8"/>
  <c r="W227" i="8"/>
  <c r="AG227" i="8"/>
  <c r="Y227" i="8"/>
  <c r="Z227" i="8"/>
  <c r="AG380" i="8"/>
  <c r="X380" i="8"/>
  <c r="V380" i="8"/>
  <c r="W380" i="8"/>
  <c r="AM134" i="8"/>
  <c r="AE385" i="8"/>
  <c r="AC242" i="8"/>
  <c r="AN29" i="8"/>
  <c r="AE29" i="8"/>
  <c r="X399" i="8"/>
  <c r="AE399" i="8"/>
  <c r="AE235" i="8"/>
  <c r="AN235" i="8"/>
  <c r="X454" i="8"/>
  <c r="AE454" i="8"/>
  <c r="AN454" i="8"/>
  <c r="AE227" i="8"/>
  <c r="AN227" i="8"/>
  <c r="AE131" i="8"/>
  <c r="AN131" i="8"/>
  <c r="AE380" i="8"/>
  <c r="AE32" i="8"/>
  <c r="V411" i="8"/>
  <c r="AE411" i="8"/>
  <c r="AN411" i="8"/>
  <c r="AE386" i="8"/>
  <c r="AN386" i="8"/>
  <c r="V434" i="8"/>
  <c r="AN434" i="8"/>
  <c r="AE434" i="8"/>
  <c r="AD119" i="8"/>
  <c r="AM119" i="8"/>
  <c r="AD83" i="8"/>
  <c r="AM83" i="8"/>
  <c r="X338" i="8"/>
  <c r="AM338" i="8"/>
  <c r="AD338" i="8"/>
  <c r="AD95" i="8"/>
  <c r="AD204" i="8"/>
  <c r="AD325" i="8"/>
  <c r="AM325" i="8"/>
  <c r="AD48" i="8"/>
  <c r="AD258" i="8"/>
  <c r="AL422" i="8"/>
  <c r="AC422" i="8"/>
  <c r="AC155" i="8"/>
  <c r="AL155" i="8"/>
  <c r="AC408" i="8"/>
  <c r="AL408" i="8"/>
  <c r="AC360" i="8"/>
  <c r="AC50" i="8"/>
  <c r="AC86" i="8"/>
  <c r="AC374" i="8"/>
  <c r="AL374" i="8"/>
  <c r="AB308" i="8"/>
  <c r="AK308" i="8"/>
  <c r="AB126" i="8"/>
  <c r="V158" i="8"/>
  <c r="AB158" i="8"/>
  <c r="AK158" i="8"/>
  <c r="AJ255" i="8"/>
  <c r="AA255" i="8"/>
  <c r="AJ22" i="8"/>
  <c r="AA22" i="8"/>
  <c r="AA383" i="8"/>
  <c r="AJ383" i="8"/>
  <c r="AA85" i="8"/>
  <c r="Y406" i="8"/>
  <c r="AH406" i="8"/>
  <c r="Y167" i="8"/>
  <c r="Y42" i="8"/>
  <c r="Y388" i="8"/>
  <c r="Y160" i="8"/>
  <c r="X70" i="8"/>
  <c r="AG70" i="8"/>
  <c r="W91" i="8"/>
  <c r="AG91" i="8"/>
  <c r="X91" i="8"/>
  <c r="AC91" i="8"/>
  <c r="V91" i="8"/>
  <c r="W65" i="8"/>
  <c r="AA65" i="8"/>
  <c r="AC65" i="8"/>
  <c r="AB391" i="8"/>
  <c r="AF391" i="8"/>
  <c r="V391" i="8"/>
  <c r="W391" i="8"/>
  <c r="Z391" i="8"/>
  <c r="AB279" i="8"/>
  <c r="V16" i="8"/>
  <c r="AB16" i="8"/>
  <c r="Z16" i="8"/>
  <c r="AF16" i="8"/>
  <c r="AA16" i="8"/>
  <c r="X16" i="8"/>
  <c r="Z64" i="8"/>
  <c r="W64" i="8"/>
  <c r="X64" i="8"/>
  <c r="AF64" i="8"/>
  <c r="V64" i="8"/>
  <c r="V368" i="8"/>
  <c r="Z368" i="8"/>
  <c r="X368" i="8"/>
  <c r="AF368" i="8"/>
  <c r="W368" i="8"/>
  <c r="AB368" i="8"/>
  <c r="Z328" i="8"/>
  <c r="AF328" i="8"/>
  <c r="AB328" i="8"/>
  <c r="V328" i="8"/>
  <c r="AA328" i="8"/>
  <c r="W328" i="8"/>
  <c r="W13" i="8"/>
  <c r="AB13" i="8"/>
  <c r="AF13" i="8"/>
  <c r="V13" i="8"/>
  <c r="X13" i="8"/>
  <c r="AN23" i="8"/>
  <c r="AM95" i="8"/>
  <c r="AL347" i="8"/>
  <c r="AJ352" i="8"/>
  <c r="AH42" i="8"/>
  <c r="V235" i="8"/>
  <c r="V184" i="8"/>
  <c r="AE184" i="8"/>
  <c r="AN184" i="8"/>
  <c r="AE143" i="8"/>
  <c r="AN143" i="8"/>
  <c r="AE182" i="8"/>
  <c r="V393" i="8"/>
  <c r="AE393" i="8"/>
  <c r="AN393" i="8"/>
  <c r="AA292" i="8"/>
  <c r="AE292" i="8"/>
  <c r="AE259" i="8"/>
  <c r="V116" i="8"/>
  <c r="AE116" i="8"/>
  <c r="AD150" i="8"/>
  <c r="AE92" i="8"/>
  <c r="V70" i="8"/>
  <c r="AE70" i="8"/>
  <c r="AN70" i="8"/>
  <c r="AD359" i="8"/>
  <c r="AE172" i="8"/>
  <c r="AE253" i="8"/>
  <c r="AN253" i="8"/>
  <c r="AD391" i="8"/>
  <c r="AM391" i="8"/>
  <c r="AD279" i="8"/>
  <c r="AD16" i="8"/>
  <c r="AD368" i="8"/>
  <c r="AD25" i="8"/>
  <c r="AD328" i="8"/>
  <c r="AM328" i="8"/>
  <c r="AD13" i="8"/>
  <c r="AM13" i="8"/>
  <c r="AD377" i="8"/>
  <c r="AC125" i="8"/>
  <c r="AL125" i="8"/>
  <c r="AC351" i="8"/>
  <c r="AC164" i="8"/>
  <c r="AL164" i="8"/>
  <c r="AL337" i="8"/>
  <c r="AC337" i="8"/>
  <c r="AC55" i="8"/>
  <c r="AL55" i="8"/>
  <c r="AL441" i="8"/>
  <c r="AC441" i="8"/>
  <c r="AB247" i="8"/>
  <c r="AK345" i="8"/>
  <c r="AB345" i="8"/>
  <c r="AB385" i="8"/>
  <c r="AB355" i="8"/>
  <c r="AK113" i="8"/>
  <c r="AB113" i="8"/>
  <c r="AB114" i="8"/>
  <c r="AK114" i="8"/>
  <c r="AA179" i="8"/>
  <c r="AA39" i="8"/>
  <c r="AJ39" i="8"/>
  <c r="AA365" i="8"/>
  <c r="AJ365" i="8"/>
  <c r="AA305" i="8"/>
  <c r="Z115" i="8"/>
  <c r="Z196" i="8"/>
  <c r="Z342" i="8"/>
  <c r="AI342" i="8"/>
  <c r="Z24" i="8"/>
  <c r="Z82" i="8"/>
  <c r="AI82" i="8"/>
  <c r="Y40" i="8"/>
  <c r="AH40" i="8"/>
  <c r="Y316" i="8"/>
  <c r="AH316" i="8"/>
  <c r="Y159" i="8"/>
  <c r="V455" i="8"/>
  <c r="AB455" i="8"/>
  <c r="W455" i="8"/>
  <c r="Y455" i="8"/>
  <c r="X455" i="8"/>
  <c r="AH455" i="8"/>
  <c r="Z455" i="8"/>
  <c r="W45" i="8"/>
  <c r="V45" i="8"/>
  <c r="AB45" i="8"/>
  <c r="AH45" i="8"/>
  <c r="Z45" i="8"/>
  <c r="Y45" i="8"/>
  <c r="AC440" i="8"/>
  <c r="AH440" i="8"/>
  <c r="X440" i="8"/>
  <c r="X272" i="8"/>
  <c r="AG272" i="8"/>
  <c r="AB272" i="8"/>
  <c r="W361" i="8"/>
  <c r="AA361" i="8"/>
  <c r="AG361" i="8"/>
  <c r="AC361" i="8"/>
  <c r="X362" i="8"/>
  <c r="AA362" i="8"/>
  <c r="AB362" i="8"/>
  <c r="AA392" i="8"/>
  <c r="AB392" i="8"/>
  <c r="X392" i="8"/>
  <c r="W392" i="8"/>
  <c r="V69" i="8"/>
  <c r="AG69" i="8"/>
  <c r="AB439" i="8"/>
  <c r="Z439" i="8"/>
  <c r="X439" i="8"/>
  <c r="AA439" i="8"/>
  <c r="AG370" i="8"/>
  <c r="AB370" i="8"/>
  <c r="Z370" i="8"/>
  <c r="AF367" i="8"/>
  <c r="Z367" i="8"/>
  <c r="AA367" i="8"/>
  <c r="AF347" i="8"/>
  <c r="V347" i="8"/>
  <c r="AA347" i="8"/>
  <c r="X220" i="8"/>
  <c r="V220" i="8"/>
  <c r="Z220" i="8"/>
  <c r="AF220" i="8"/>
  <c r="Y340" i="8"/>
  <c r="W340" i="8"/>
  <c r="X340" i="8"/>
  <c r="V340" i="8"/>
  <c r="AA340" i="8"/>
  <c r="AN380" i="8"/>
  <c r="AN114" i="8"/>
  <c r="AH342" i="8"/>
  <c r="AE362" i="8"/>
  <c r="AD17" i="8"/>
  <c r="AC220" i="8"/>
  <c r="AB163" i="8"/>
  <c r="AA319" i="8"/>
  <c r="W17" i="8"/>
  <c r="AC344" i="8"/>
  <c r="AA95" i="8"/>
  <c r="V244" i="8"/>
  <c r="AN40" i="8"/>
  <c r="AM216" i="8"/>
  <c r="AM362" i="8"/>
  <c r="AN316" i="8"/>
  <c r="AN455" i="8"/>
  <c r="AL17" i="8"/>
  <c r="AK247" i="8"/>
  <c r="AL342" i="8"/>
  <c r="AI338" i="8"/>
  <c r="AI109" i="8"/>
  <c r="AI24" i="8"/>
  <c r="AE335" i="8"/>
  <c r="AD38" i="8"/>
  <c r="AD45" i="8"/>
  <c r="Z69" i="8"/>
  <c r="Y220" i="8"/>
  <c r="X227" i="8"/>
  <c r="AI244" i="8"/>
  <c r="AE272" i="8"/>
  <c r="AE361" i="8"/>
  <c r="AE449" i="8"/>
  <c r="AN449" i="8"/>
  <c r="AN69" i="8"/>
  <c r="AE69" i="8"/>
  <c r="AD367" i="8"/>
  <c r="AD89" i="8"/>
  <c r="AD220" i="8"/>
  <c r="AM220" i="8"/>
  <c r="AD280" i="8"/>
  <c r="AB29" i="8"/>
  <c r="AB235" i="8"/>
  <c r="AK235" i="8"/>
  <c r="AA119" i="8"/>
  <c r="AA258" i="8"/>
  <c r="Z360" i="8"/>
  <c r="Z102" i="8"/>
  <c r="Y189" i="8"/>
  <c r="Y223" i="8"/>
  <c r="Y53" i="8"/>
  <c r="Y319" i="8"/>
  <c r="X339" i="8"/>
  <c r="AG339" i="8"/>
  <c r="W117" i="8"/>
  <c r="AB117" i="8"/>
  <c r="V117" i="8"/>
  <c r="X117" i="8"/>
  <c r="V165" i="8"/>
  <c r="AB165" i="8"/>
  <c r="X165" i="8"/>
  <c r="W165" i="8"/>
  <c r="AC9" i="8"/>
  <c r="AA9" i="8"/>
  <c r="AF9" i="8"/>
  <c r="AD9" i="8"/>
  <c r="AC75" i="8"/>
  <c r="AF75" i="8"/>
  <c r="AE75" i="8"/>
  <c r="AD117" i="8"/>
  <c r="Y244" i="8"/>
  <c r="AE165" i="8"/>
  <c r="Z155" i="8"/>
  <c r="AE216" i="8"/>
  <c r="AN216" i="8"/>
  <c r="AE56" i="8"/>
  <c r="AN56" i="8"/>
  <c r="AE392" i="8"/>
  <c r="AE430" i="8"/>
  <c r="AE439" i="8"/>
  <c r="AN439" i="8"/>
  <c r="AD347" i="8"/>
  <c r="AD256" i="8"/>
  <c r="AD340" i="8"/>
  <c r="AD205" i="8"/>
  <c r="AC428" i="8"/>
  <c r="AB227" i="8"/>
  <c r="AB380" i="8"/>
  <c r="AB434" i="8"/>
  <c r="AA338" i="8"/>
  <c r="AJ204" i="8"/>
  <c r="AA204" i="8"/>
  <c r="Z422" i="8"/>
  <c r="AI422" i="8"/>
  <c r="AI86" i="8"/>
  <c r="Z86" i="8"/>
  <c r="W244" i="8"/>
  <c r="X244" i="8"/>
  <c r="Z244" i="8"/>
  <c r="Z322" i="8"/>
  <c r="Y315" i="8"/>
  <c r="X60" i="8"/>
  <c r="AG100" i="8"/>
  <c r="AD100" i="8"/>
  <c r="AA232" i="8"/>
  <c r="AC232" i="8"/>
  <c r="AF232" i="8"/>
  <c r="AK434" i="8"/>
  <c r="AK29" i="8"/>
  <c r="AJ119" i="8"/>
  <c r="AE264" i="8"/>
  <c r="AE214" i="8"/>
  <c r="AE103" i="8"/>
  <c r="AE28" i="8"/>
  <c r="AE284" i="8"/>
  <c r="AE283" i="8"/>
  <c r="AE34" i="8"/>
  <c r="AE209" i="8"/>
  <c r="AE82" i="8"/>
  <c r="AD40" i="8"/>
  <c r="AD159" i="8"/>
  <c r="AD455" i="8"/>
  <c r="AD326" i="8"/>
  <c r="AD440" i="8"/>
  <c r="AC124" i="8"/>
  <c r="AC362" i="8"/>
  <c r="AB367" i="8"/>
  <c r="AK367" i="8"/>
  <c r="AB347" i="8"/>
  <c r="AB340" i="8"/>
  <c r="AB147" i="8"/>
  <c r="AK147" i="8"/>
  <c r="AA311" i="8"/>
  <c r="AA344" i="8"/>
  <c r="AA151" i="8"/>
  <c r="AJ151" i="8"/>
  <c r="AA242" i="8"/>
  <c r="Z29" i="8"/>
  <c r="Z380" i="8"/>
  <c r="Z113" i="8"/>
  <c r="V113" i="8"/>
  <c r="X113" i="8"/>
  <c r="AI113" i="8"/>
  <c r="AE376" i="8"/>
  <c r="AE11" i="8"/>
  <c r="AE324" i="8"/>
  <c r="AE309" i="8"/>
  <c r="AN283" i="8"/>
  <c r="AI29" i="8"/>
  <c r="AN103" i="8"/>
  <c r="AL362" i="8"/>
  <c r="W114" i="8"/>
  <c r="Y114" i="8"/>
  <c r="Y39" i="8"/>
  <c r="W365" i="8"/>
  <c r="X305" i="8"/>
  <c r="AD115" i="8"/>
  <c r="AB115" i="8"/>
  <c r="X17" i="8"/>
  <c r="AG17" i="8"/>
  <c r="V17" i="8"/>
  <c r="W342" i="8"/>
  <c r="AB342" i="8"/>
  <c r="AG342" i="8"/>
  <c r="AD269" i="8"/>
  <c r="V102" i="8"/>
  <c r="AG102" i="8"/>
  <c r="X102" i="8"/>
  <c r="AA223" i="8"/>
  <c r="AC223" i="8"/>
  <c r="AE315" i="8"/>
  <c r="AF315" i="8"/>
  <c r="AE53" i="8"/>
  <c r="Z114" i="8"/>
  <c r="V115" i="8"/>
  <c r="AA53" i="8"/>
  <c r="W305" i="8"/>
  <c r="AE336" i="8"/>
  <c r="AE255" i="8"/>
  <c r="AD5" i="8"/>
  <c r="W102" i="8"/>
  <c r="AE148" i="8"/>
  <c r="AE126" i="8"/>
  <c r="AE299" i="8"/>
  <c r="AE60" i="8"/>
  <c r="AE122" i="8"/>
  <c r="AE352" i="8"/>
  <c r="AN117" i="8"/>
  <c r="AE117" i="8"/>
  <c r="AD75" i="8"/>
  <c r="AM75" i="8"/>
  <c r="AD415" i="8"/>
  <c r="AC357" i="8"/>
  <c r="AC390" i="8"/>
  <c r="AC160" i="8"/>
  <c r="AB91" i="8"/>
  <c r="AB65" i="8"/>
  <c r="AJ391" i="8"/>
  <c r="AA391" i="8"/>
  <c r="AA368" i="8"/>
  <c r="Y265" i="8"/>
  <c r="W79" i="8"/>
  <c r="X126" i="8"/>
  <c r="W158" i="8"/>
  <c r="X154" i="8"/>
  <c r="AB154" i="8"/>
  <c r="Y255" i="8"/>
  <c r="AB255" i="8"/>
  <c r="Y66" i="8"/>
  <c r="AD200" i="8"/>
  <c r="X22" i="8"/>
  <c r="AG22" i="8"/>
  <c r="AE200" i="8"/>
  <c r="AE424" i="8"/>
  <c r="AE373" i="8"/>
  <c r="AD214" i="8"/>
  <c r="AD284" i="8"/>
  <c r="AD34" i="8"/>
  <c r="AD24" i="8"/>
  <c r="AB69" i="8"/>
  <c r="AA205" i="8"/>
  <c r="Y113" i="8"/>
  <c r="AE252" i="8"/>
  <c r="AC163" i="8"/>
  <c r="AC158" i="8"/>
  <c r="AB66" i="8"/>
  <c r="AB22" i="8"/>
  <c r="AA28" i="8"/>
  <c r="Y70" i="8"/>
  <c r="Y91" i="8"/>
  <c r="X391" i="8"/>
  <c r="AE125" i="8"/>
  <c r="AE163" i="8"/>
  <c r="AE79" i="8"/>
  <c r="AE331" i="8"/>
  <c r="AC284" i="8"/>
  <c r="AB440" i="8"/>
  <c r="Z340" i="8"/>
  <c r="Y336" i="8"/>
  <c r="V85" i="8"/>
  <c r="X264" i="8"/>
  <c r="W103" i="8"/>
  <c r="W28" i="8"/>
  <c r="AD28" i="8"/>
  <c r="W283" i="8"/>
  <c r="AC159" i="8"/>
  <c r="AC455" i="8"/>
  <c r="AC45" i="8"/>
  <c r="W115" i="8"/>
  <c r="V342" i="8"/>
  <c r="AL158" i="8"/>
  <c r="AK22" i="8"/>
  <c r="AF125" i="8"/>
  <c r="W438" i="8"/>
  <c r="X114" i="8"/>
  <c r="AD342" i="8"/>
  <c r="AE217" i="8"/>
  <c r="V179" i="8"/>
  <c r="AC458" i="8"/>
  <c r="AE218" i="8"/>
  <c r="V376" i="8"/>
  <c r="AE287" i="8"/>
  <c r="AE294" i="8"/>
  <c r="V180" i="8"/>
  <c r="AE180" i="8"/>
  <c r="AD26" i="8"/>
  <c r="AE206" i="8"/>
  <c r="V39" i="8"/>
  <c r="AE371" i="8"/>
  <c r="AE358" i="8"/>
  <c r="V365" i="8"/>
  <c r="AB60" i="8"/>
  <c r="AB286" i="8"/>
  <c r="AE127" i="8"/>
  <c r="V232" i="8"/>
  <c r="AB274" i="8"/>
  <c r="AE224" i="8"/>
  <c r="V9" i="8"/>
  <c r="AD78" i="8"/>
  <c r="AE310" i="8"/>
  <c r="W75" i="8"/>
  <c r="AE415" i="8"/>
  <c r="AE239" i="8"/>
  <c r="V109" i="8"/>
  <c r="AE427" i="8"/>
  <c r="V146" i="8"/>
  <c r="AB174" i="8"/>
  <c r="AE448" i="8"/>
  <c r="V125" i="8"/>
  <c r="AD300" i="8"/>
  <c r="AE384" i="8"/>
  <c r="V351" i="8"/>
  <c r="AA348" i="8"/>
  <c r="AE87" i="8"/>
  <c r="V164" i="8"/>
  <c r="AE282" i="8"/>
  <c r="V337" i="8"/>
  <c r="AC120" i="8"/>
  <c r="AE145" i="8"/>
  <c r="V189" i="8"/>
  <c r="AC237" i="8"/>
  <c r="AE190" i="8"/>
  <c r="V223" i="8"/>
  <c r="AA266" i="8"/>
  <c r="AE248" i="8"/>
  <c r="V315" i="8"/>
  <c r="V99" i="8"/>
  <c r="AE356" i="8"/>
  <c r="V53" i="8"/>
  <c r="AE195" i="8"/>
  <c r="X15" i="8"/>
  <c r="AA15" i="8"/>
  <c r="W2" i="8"/>
  <c r="AA2" i="8"/>
  <c r="AJ2" i="8"/>
  <c r="AB2" i="8"/>
  <c r="AC2" i="8"/>
  <c r="AM2" i="8"/>
  <c r="V2" i="8"/>
  <c r="AG2" i="8"/>
  <c r="AE2" i="8"/>
  <c r="AF8" i="1"/>
  <c r="W189" i="8"/>
  <c r="V147" i="8"/>
  <c r="V163" i="8"/>
  <c r="Z264" i="8"/>
  <c r="X216" i="8"/>
  <c r="V311" i="8"/>
  <c r="Z119" i="8"/>
  <c r="V265" i="8"/>
  <c r="V103" i="8"/>
  <c r="V272" i="8"/>
  <c r="V450" i="8"/>
  <c r="V338" i="8"/>
  <c r="V308" i="8"/>
  <c r="V28" i="8"/>
  <c r="V361" i="8"/>
  <c r="Z344" i="8"/>
  <c r="V95" i="8"/>
  <c r="V79" i="8"/>
  <c r="X284" i="8"/>
  <c r="X204" i="8"/>
  <c r="Y411" i="8"/>
  <c r="X205" i="8"/>
  <c r="Y147" i="8"/>
  <c r="X411" i="8"/>
  <c r="W146" i="8"/>
  <c r="W362" i="8"/>
  <c r="Z2" i="8"/>
  <c r="Y2" i="8"/>
  <c r="Y374" i="8"/>
  <c r="X179" i="8"/>
  <c r="X393" i="8"/>
  <c r="W338" i="8"/>
  <c r="X147" i="8"/>
  <c r="AE41" i="8"/>
  <c r="AE67" i="8"/>
  <c r="AE290" i="8"/>
  <c r="AE144" i="8"/>
  <c r="AE72" i="8"/>
  <c r="AE199" i="8"/>
  <c r="AE445" i="8"/>
  <c r="X374" i="8"/>
  <c r="W205" i="8"/>
  <c r="Y85" i="8"/>
  <c r="W179" i="8"/>
  <c r="W308" i="8"/>
  <c r="Z205" i="8"/>
  <c r="Y205" i="8"/>
  <c r="X2" i="8"/>
  <c r="X434" i="8"/>
  <c r="W440" i="8"/>
  <c r="AD20" i="8"/>
  <c r="X149" i="8"/>
  <c r="AE173" i="8"/>
  <c r="AD252" i="8"/>
  <c r="AE210" i="8"/>
  <c r="AE229" i="8"/>
  <c r="X395" i="8"/>
  <c r="AC177" i="8"/>
  <c r="AE304" i="8"/>
  <c r="AB245" i="8"/>
  <c r="AC23" i="8"/>
  <c r="AC372" i="8"/>
  <c r="V318" i="8"/>
  <c r="X85" i="8"/>
  <c r="AD296" i="8"/>
  <c r="AD221" i="8"/>
  <c r="AC326" i="8"/>
  <c r="AB77" i="8"/>
  <c r="AD386" i="8"/>
  <c r="Z219" i="8"/>
  <c r="Z373" i="8"/>
  <c r="AD215" i="8"/>
  <c r="Z288" i="8"/>
  <c r="AD271" i="8"/>
  <c r="AC298" i="8"/>
  <c r="X214" i="8"/>
  <c r="AD124" i="8"/>
  <c r="AC84" i="8"/>
  <c r="X83" i="8"/>
  <c r="AD241" i="8"/>
  <c r="AC36" i="8"/>
  <c r="AC134" i="8"/>
  <c r="X428" i="8"/>
  <c r="AC112" i="8"/>
  <c r="AE354" i="8"/>
  <c r="Y394" i="8"/>
  <c r="AC56" i="8"/>
  <c r="AE14" i="8"/>
  <c r="AD111" i="8"/>
  <c r="AD148" i="8"/>
  <c r="AB171" i="8"/>
  <c r="X449" i="8"/>
  <c r="AD33" i="8"/>
  <c r="X325" i="8"/>
  <c r="AE379" i="8"/>
  <c r="W411" i="8"/>
  <c r="AD324" i="8"/>
  <c r="AC228" i="8"/>
  <c r="X376" i="8"/>
  <c r="X315" i="8"/>
  <c r="W39" i="8"/>
  <c r="V75" i="8"/>
  <c r="X146" i="8"/>
  <c r="X116" i="8"/>
  <c r="W434" i="8"/>
  <c r="W393" i="8"/>
  <c r="W223" i="8"/>
  <c r="W351" i="8"/>
  <c r="W85" i="8"/>
  <c r="V126" i="8"/>
  <c r="V283" i="8"/>
  <c r="Z55" i="8"/>
  <c r="Z319" i="8"/>
  <c r="X212" i="8"/>
  <c r="X65" i="8"/>
  <c r="X11" i="8"/>
  <c r="X363" i="8"/>
  <c r="W125" i="8"/>
  <c r="W9" i="8"/>
  <c r="W180" i="8"/>
  <c r="X184" i="8"/>
  <c r="X125" i="8"/>
  <c r="X9" i="8"/>
  <c r="X180" i="8"/>
  <c r="W184" i="8"/>
  <c r="W164" i="8"/>
  <c r="W315" i="8"/>
  <c r="X164" i="8"/>
  <c r="W232" i="8"/>
  <c r="W376" i="8"/>
  <c r="W116" i="8"/>
  <c r="W374" i="8"/>
  <c r="AA335" i="8"/>
  <c r="AD166" i="8"/>
  <c r="V38" i="8"/>
  <c r="AA390" i="8"/>
  <c r="AD108" i="8"/>
  <c r="AC413" i="8"/>
  <c r="AC88" i="8"/>
  <c r="AC122" i="8"/>
  <c r="AC369" i="8"/>
  <c r="AC25" i="8"/>
  <c r="AC222" i="8"/>
  <c r="V269" i="8"/>
  <c r="AD233" i="8"/>
  <c r="AM233" i="8"/>
  <c r="AD452" i="8"/>
  <c r="AM452" i="8"/>
  <c r="AD3" i="8"/>
  <c r="AM3" i="8"/>
  <c r="AC68" i="8"/>
  <c r="AL68" i="8"/>
  <c r="AC407" i="8"/>
  <c r="AG407" i="8"/>
  <c r="AC429" i="8"/>
  <c r="AL429" i="8"/>
  <c r="AB407" i="8"/>
  <c r="AK407" i="8"/>
  <c r="AB183" i="8"/>
  <c r="AK183" i="8"/>
  <c r="AD447" i="8"/>
  <c r="AM447" i="8"/>
  <c r="AD334" i="8"/>
  <c r="AM334" i="8"/>
  <c r="AD418" i="8"/>
  <c r="AM418" i="8"/>
  <c r="AC98" i="8"/>
  <c r="AL98" i="8"/>
  <c r="AC378" i="8"/>
  <c r="AL378" i="8"/>
  <c r="AB193" i="8"/>
  <c r="AK193" i="8"/>
  <c r="AD98" i="8"/>
  <c r="AH98" i="8"/>
  <c r="Z453" i="8"/>
  <c r="AG453" i="8"/>
  <c r="AD333" i="8"/>
  <c r="AG333" i="8"/>
  <c r="AD130" i="8"/>
  <c r="AM130" i="8"/>
  <c r="AD268" i="8"/>
  <c r="AM268" i="8"/>
  <c r="AD10" i="8"/>
  <c r="AM10" i="8"/>
  <c r="AC141" i="8"/>
  <c r="AL141" i="8"/>
  <c r="AD178" i="8"/>
  <c r="AM178" i="8"/>
  <c r="AD353" i="8"/>
  <c r="AM353" i="8"/>
  <c r="AC409" i="8"/>
  <c r="AL409" i="8"/>
  <c r="AE447" i="8"/>
  <c r="AI447" i="8"/>
  <c r="AD382" i="8"/>
  <c r="AM382" i="8"/>
  <c r="AD44" i="8"/>
  <c r="AM44" i="8"/>
  <c r="AD295" i="8"/>
  <c r="AM295" i="8"/>
  <c r="AD152" i="8"/>
  <c r="AM152" i="8"/>
  <c r="AD327" i="8"/>
  <c r="AM327" i="8"/>
  <c r="AD302" i="8"/>
  <c r="AM302" i="8"/>
  <c r="AC104" i="8"/>
  <c r="AL104" i="8"/>
  <c r="AC202" i="8"/>
  <c r="AL202" i="8"/>
  <c r="AC226" i="8"/>
  <c r="AL226" i="8"/>
  <c r="AB346" i="8"/>
  <c r="AK346" i="8"/>
  <c r="AB419" i="8"/>
  <c r="AK419" i="8"/>
  <c r="AB333" i="8"/>
  <c r="AK333" i="8"/>
  <c r="AD403" i="8"/>
  <c r="AM403" i="8"/>
  <c r="AD157" i="8"/>
  <c r="AM157" i="8"/>
  <c r="AD49" i="8"/>
  <c r="AM49" i="8"/>
  <c r="AC263" i="8"/>
  <c r="AL263" i="8"/>
  <c r="AC90" i="8"/>
  <c r="AL90" i="8"/>
  <c r="AB414" i="8"/>
  <c r="AK414" i="8"/>
  <c r="AB410" i="8"/>
  <c r="AK410" i="8"/>
  <c r="AB106" i="8"/>
  <c r="AK106" i="8"/>
  <c r="AB203" i="8"/>
  <c r="AK203" i="8"/>
  <c r="AD27" i="8"/>
  <c r="AM27" i="8"/>
  <c r="AD257" i="8"/>
  <c r="AM257" i="8"/>
  <c r="AD417" i="8"/>
  <c r="AM417" i="8"/>
  <c r="AD74" i="8"/>
  <c r="AM74" i="8"/>
  <c r="AD63" i="8"/>
  <c r="AM63" i="8"/>
  <c r="AD250" i="8"/>
  <c r="AM250" i="8"/>
  <c r="AD426" i="8"/>
  <c r="AM426" i="8"/>
  <c r="AC276" i="8"/>
  <c r="AL276" i="8"/>
  <c r="AC136" i="8"/>
  <c r="AL136" i="8"/>
  <c r="AC313" i="8"/>
  <c r="AL313" i="8"/>
  <c r="AB453" i="8"/>
  <c r="AK453" i="8"/>
  <c r="AB208" i="8"/>
  <c r="AK208" i="8"/>
  <c r="AE27" i="8"/>
  <c r="AI27" i="8"/>
  <c r="AN427" i="8"/>
  <c r="AN145" i="8"/>
  <c r="AN182" i="8"/>
  <c r="AN218" i="8"/>
  <c r="AN190" i="8"/>
  <c r="AN259" i="8"/>
  <c r="AN384" i="8"/>
  <c r="AN248" i="8"/>
  <c r="AN310" i="8"/>
  <c r="AN92" i="8"/>
  <c r="AN87" i="8"/>
  <c r="AN206" i="8"/>
  <c r="AN356" i="8"/>
  <c r="AN172" i="8"/>
  <c r="AN358" i="8"/>
  <c r="AN195" i="8"/>
  <c r="AN41" i="8"/>
  <c r="AN67" i="8"/>
  <c r="AN290" i="8"/>
  <c r="AN144" i="8"/>
  <c r="AN72" i="8"/>
  <c r="AN199" i="8"/>
  <c r="AN445" i="8"/>
  <c r="AE97" i="8"/>
  <c r="AN97" i="8"/>
  <c r="AD442" i="8"/>
  <c r="AM442" i="8"/>
  <c r="AD4" i="8"/>
  <c r="AM4" i="8"/>
  <c r="AD129" i="8"/>
  <c r="AM129" i="8"/>
  <c r="AC191" i="8"/>
  <c r="AL191" i="8"/>
  <c r="AC389" i="8"/>
  <c r="AL389" i="8"/>
  <c r="AC437" i="8"/>
  <c r="AL437" i="8"/>
  <c r="AE382" i="8"/>
  <c r="AI382" i="8"/>
  <c r="AN217" i="8"/>
  <c r="AN127" i="8"/>
  <c r="AN448" i="8"/>
  <c r="AN224" i="8"/>
  <c r="AN294" i="8"/>
  <c r="AN239" i="8"/>
  <c r="AD262" i="8"/>
  <c r="AM262" i="8"/>
  <c r="AD15" i="8"/>
  <c r="AM15" i="8"/>
  <c r="AC225" i="8"/>
  <c r="AL225" i="8"/>
  <c r="AC297" i="8"/>
  <c r="AL297" i="8"/>
  <c r="AB128" i="8"/>
  <c r="AK128" i="8"/>
  <c r="AA427" i="8"/>
  <c r="AJ427" i="8"/>
  <c r="AE403" i="8"/>
  <c r="AI403" i="8"/>
  <c r="AE353" i="8"/>
  <c r="AI353" i="8"/>
  <c r="AC309" i="8"/>
  <c r="AC396" i="8"/>
  <c r="AC48" i="8"/>
  <c r="AD430" i="8"/>
  <c r="AC331" i="8"/>
  <c r="AC370" i="8"/>
  <c r="AB402" i="8"/>
  <c r="AB320" i="8"/>
  <c r="AB454" i="8"/>
  <c r="AB435" i="8"/>
  <c r="X451" i="8"/>
  <c r="Y214" i="8"/>
  <c r="AA78" i="8"/>
  <c r="AC73" i="8"/>
  <c r="AC35" i="8"/>
  <c r="AC246" i="8"/>
  <c r="AC397" i="8"/>
  <c r="AC8" i="8"/>
  <c r="AC364" i="8"/>
  <c r="AC7" i="8"/>
  <c r="AC19" i="8"/>
  <c r="AC201" i="8"/>
  <c r="AC460" i="8"/>
  <c r="AC30" i="8"/>
  <c r="AC285" i="8"/>
  <c r="AB142" i="8"/>
  <c r="AB121" i="8"/>
  <c r="AB459" i="8"/>
  <c r="AB251" i="8"/>
  <c r="AB278" i="8"/>
  <c r="AB273" i="8"/>
  <c r="AB176" i="8"/>
  <c r="AB46" i="8"/>
  <c r="AB321" i="8"/>
  <c r="AB312" i="8"/>
  <c r="AB80" i="8"/>
  <c r="AB181" i="8"/>
  <c r="AB249" i="8"/>
  <c r="AB76" i="8"/>
  <c r="AB31" i="8"/>
  <c r="AB194" i="8"/>
  <c r="AB213" i="8"/>
  <c r="AB277" i="8"/>
  <c r="AA239" i="8"/>
  <c r="AE233" i="8"/>
  <c r="AE130" i="8"/>
  <c r="AE257" i="8"/>
  <c r="AE44" i="8"/>
  <c r="Y74" i="8"/>
  <c r="AE4" i="8"/>
  <c r="X104" i="8"/>
  <c r="AE35" i="8"/>
  <c r="AD19" i="8"/>
  <c r="W201" i="8"/>
  <c r="AE30" i="8"/>
  <c r="AC459" i="8"/>
  <c r="AD278" i="8"/>
  <c r="AC217" i="8"/>
  <c r="AC310" i="8"/>
  <c r="Y163" i="8"/>
  <c r="Y450" i="8"/>
  <c r="X163" i="8"/>
  <c r="X28" i="8"/>
  <c r="W212" i="8"/>
  <c r="V319" i="8"/>
  <c r="Z216" i="8"/>
  <c r="Z450" i="8"/>
  <c r="Z28" i="8"/>
  <c r="Z95" i="8"/>
  <c r="Z126" i="8"/>
  <c r="Z212" i="8"/>
  <c r="Z11" i="8"/>
  <c r="X311" i="8"/>
  <c r="X95" i="8"/>
  <c r="X319" i="8"/>
  <c r="W11" i="8"/>
  <c r="Y28" i="8"/>
  <c r="V264" i="8"/>
  <c r="V119" i="8"/>
  <c r="V344" i="8"/>
  <c r="V284" i="8"/>
  <c r="V204" i="8"/>
  <c r="V11" i="8"/>
  <c r="AE59" i="8"/>
  <c r="AC209" i="8"/>
  <c r="AC231" i="8"/>
  <c r="AC281" i="8"/>
  <c r="AC82" i="8"/>
  <c r="AB138" i="8"/>
  <c r="AB155" i="8"/>
  <c r="AB336" i="8"/>
  <c r="AB399" i="8"/>
  <c r="AB291" i="8"/>
  <c r="AB140" i="8"/>
  <c r="AB168" i="8"/>
  <c r="AB89" i="8"/>
  <c r="AB50" i="8"/>
  <c r="AB200" i="8"/>
  <c r="AC101" i="8"/>
  <c r="Y256" i="8"/>
  <c r="AB131" i="8"/>
  <c r="AB18" i="8"/>
  <c r="Z311" i="8"/>
  <c r="Z103" i="8"/>
  <c r="Z361" i="8"/>
  <c r="Z79" i="8"/>
  <c r="Z283" i="8"/>
  <c r="Z65" i="8"/>
  <c r="X119" i="8"/>
  <c r="W363" i="8"/>
  <c r="Z363" i="8"/>
  <c r="X79" i="8"/>
  <c r="V216" i="8"/>
  <c r="V65" i="8"/>
  <c r="V363" i="8"/>
  <c r="Y119" i="8"/>
  <c r="Y361" i="8"/>
  <c r="Y79" i="8"/>
  <c r="Y283" i="8"/>
  <c r="Y65" i="8"/>
  <c r="Y363" i="8"/>
  <c r="X283" i="8"/>
  <c r="W264" i="8"/>
  <c r="W119" i="8"/>
  <c r="W344" i="8"/>
  <c r="W284" i="8"/>
  <c r="W204" i="8"/>
  <c r="W319" i="8"/>
  <c r="X344" i="8"/>
  <c r="Z284" i="8"/>
  <c r="Z204" i="8"/>
  <c r="Y216" i="8"/>
  <c r="AB326" i="8"/>
  <c r="AD99" i="8"/>
  <c r="AC78" i="8"/>
  <c r="AB280" i="8"/>
  <c r="AB32" i="8"/>
  <c r="AB293" i="8"/>
  <c r="AB424" i="8"/>
  <c r="AB6" i="8"/>
  <c r="AB207" i="8"/>
  <c r="AB438" i="8"/>
  <c r="AB5" i="8"/>
  <c r="AB100" i="8"/>
  <c r="AB416" i="8"/>
  <c r="AB377" i="8"/>
  <c r="AB267" i="8"/>
  <c r="AC143" i="8"/>
  <c r="V174" i="8"/>
  <c r="AB458" i="8"/>
  <c r="V274" i="8"/>
  <c r="AA300" i="8"/>
  <c r="AC287" i="8"/>
  <c r="AC150" i="8"/>
  <c r="AA359" i="8"/>
  <c r="AC192" i="8"/>
  <c r="V221" i="8"/>
  <c r="Y288" i="8"/>
  <c r="X241" i="8"/>
  <c r="Y134" i="8"/>
  <c r="X111" i="8"/>
  <c r="X173" i="8"/>
  <c r="V287" i="8"/>
  <c r="AD237" i="8"/>
  <c r="V386" i="8"/>
  <c r="AD120" i="8"/>
  <c r="AD287" i="8"/>
  <c r="Z271" i="8"/>
  <c r="AE314" i="8"/>
  <c r="AD143" i="8"/>
  <c r="Y354" i="8"/>
  <c r="AD348" i="8"/>
  <c r="AC300" i="8"/>
  <c r="AD458" i="8"/>
  <c r="AE271" i="8"/>
  <c r="AE84" i="8"/>
  <c r="AE318" i="8"/>
  <c r="AE435" i="8"/>
  <c r="AE171" i="8"/>
  <c r="AE228" i="8"/>
  <c r="AE326" i="8"/>
  <c r="AE231" i="8"/>
  <c r="AD177" i="8"/>
  <c r="AD286" i="8"/>
  <c r="AD168" i="8"/>
  <c r="AD428" i="8"/>
  <c r="AD122" i="8"/>
  <c r="AD222" i="8"/>
  <c r="AD207" i="8"/>
  <c r="AC402" i="8"/>
  <c r="AC318" i="8"/>
  <c r="AC38" i="8"/>
  <c r="AB256" i="8"/>
  <c r="AB449" i="8"/>
  <c r="AB231" i="8"/>
  <c r="AA108" i="8"/>
  <c r="Y320" i="8"/>
  <c r="Y101" i="8"/>
  <c r="V192" i="8"/>
  <c r="AD292" i="8"/>
  <c r="AB373" i="8"/>
  <c r="Y241" i="8"/>
  <c r="X134" i="8"/>
  <c r="X171" i="8"/>
  <c r="X210" i="8"/>
  <c r="W210" i="8"/>
  <c r="V413" i="8"/>
  <c r="Z177" i="8"/>
  <c r="AE286" i="8"/>
  <c r="AE237" i="8"/>
  <c r="AE36" i="8"/>
  <c r="AE89" i="8"/>
  <c r="AE369" i="8"/>
  <c r="AE149" i="8"/>
  <c r="AD288" i="8"/>
  <c r="AD155" i="8"/>
  <c r="AD335" i="8"/>
  <c r="AD266" i="8"/>
  <c r="AD451" i="8"/>
  <c r="AD449" i="8"/>
  <c r="AD209" i="8"/>
  <c r="AD77" i="8"/>
  <c r="AC89" i="8"/>
  <c r="AC200" i="8"/>
  <c r="AC430" i="8"/>
  <c r="X336" i="8"/>
  <c r="X50" i="8"/>
  <c r="X32" i="8"/>
  <c r="X377" i="8"/>
  <c r="AC26" i="8"/>
  <c r="AB14" i="8"/>
  <c r="W395" i="8"/>
  <c r="V369" i="8"/>
  <c r="AA120" i="8"/>
  <c r="AA286" i="8"/>
  <c r="AA143" i="8"/>
  <c r="AA174" i="8"/>
  <c r="AA458" i="8"/>
  <c r="AA237" i="8"/>
  <c r="AA274" i="8"/>
  <c r="AA287" i="8"/>
  <c r="AA150" i="8"/>
  <c r="AA99" i="8"/>
  <c r="AA282" i="8"/>
  <c r="AA371" i="8"/>
  <c r="AA324" i="8"/>
  <c r="AA192" i="8"/>
  <c r="AA228" i="8"/>
  <c r="AA296" i="8"/>
  <c r="AA221" i="8"/>
  <c r="AA326" i="8"/>
  <c r="AA77" i="8"/>
  <c r="AA386" i="8"/>
  <c r="AA219" i="8"/>
  <c r="AA373" i="8"/>
  <c r="AA215" i="8"/>
  <c r="W288" i="8"/>
  <c r="X288" i="8"/>
  <c r="V288" i="8"/>
  <c r="AB288" i="8"/>
  <c r="AA288" i="8"/>
  <c r="AA271" i="8"/>
  <c r="W271" i="8"/>
  <c r="X271" i="8"/>
  <c r="V271" i="8"/>
  <c r="AB271" i="8"/>
  <c r="AA298" i="8"/>
  <c r="X298" i="8"/>
  <c r="Y298" i="8"/>
  <c r="Z298" i="8"/>
  <c r="W298" i="8"/>
  <c r="V298" i="8"/>
  <c r="AB298" i="8"/>
  <c r="W214" i="8"/>
  <c r="V214" i="8"/>
  <c r="AB214" i="8"/>
  <c r="Z214" i="8"/>
  <c r="AA214" i="8"/>
  <c r="Z124" i="8"/>
  <c r="AA124" i="8"/>
  <c r="W124" i="8"/>
  <c r="V124" i="8"/>
  <c r="AB124" i="8"/>
  <c r="Z84" i="8"/>
  <c r="AA84" i="8"/>
  <c r="X84" i="8"/>
  <c r="Y84" i="8"/>
  <c r="W84" i="8"/>
  <c r="V84" i="8"/>
  <c r="AB84" i="8"/>
  <c r="W83" i="8"/>
  <c r="V83" i="8"/>
  <c r="AB83" i="8"/>
  <c r="AA83" i="8"/>
  <c r="Z83" i="8"/>
  <c r="AA241" i="8"/>
  <c r="Z241" i="8"/>
  <c r="W241" i="8"/>
  <c r="V241" i="8"/>
  <c r="AB241" i="8"/>
  <c r="AA36" i="8"/>
  <c r="Z36" i="8"/>
  <c r="X36" i="8"/>
  <c r="Y36" i="8"/>
  <c r="W36" i="8"/>
  <c r="AB36" i="8"/>
  <c r="V36" i="8"/>
  <c r="W134" i="8"/>
  <c r="AB134" i="8"/>
  <c r="V134" i="8"/>
  <c r="AA134" i="8"/>
  <c r="Z134" i="8"/>
  <c r="AA428" i="8"/>
  <c r="Z428" i="8"/>
  <c r="W428" i="8"/>
  <c r="AB428" i="8"/>
  <c r="V428" i="8"/>
  <c r="AA112" i="8"/>
  <c r="Z112" i="8"/>
  <c r="X112" i="8"/>
  <c r="Y112" i="8"/>
  <c r="W112" i="8"/>
  <c r="AB112" i="8"/>
  <c r="V112" i="8"/>
  <c r="W354" i="8"/>
  <c r="AB354" i="8"/>
  <c r="V354" i="8"/>
  <c r="AA354" i="8"/>
  <c r="Z354" i="8"/>
  <c r="AA394" i="8"/>
  <c r="Z394" i="8"/>
  <c r="W394" i="8"/>
  <c r="AB394" i="8"/>
  <c r="V394" i="8"/>
  <c r="AA56" i="8"/>
  <c r="Z56" i="8"/>
  <c r="X56" i="8"/>
  <c r="Y56" i="8"/>
  <c r="AB56" i="8"/>
  <c r="W56" i="8"/>
  <c r="V56" i="8"/>
  <c r="W14" i="8"/>
  <c r="V14" i="8"/>
  <c r="AA14" i="8"/>
  <c r="Y14" i="8"/>
  <c r="Z14" i="8"/>
  <c r="AA111" i="8"/>
  <c r="Y111" i="8"/>
  <c r="Z111" i="8"/>
  <c r="W111" i="8"/>
  <c r="V111" i="8"/>
  <c r="AC111" i="8"/>
  <c r="AA148" i="8"/>
  <c r="Y148" i="8"/>
  <c r="Z148" i="8"/>
  <c r="X148" i="8"/>
  <c r="AB148" i="8"/>
  <c r="W148" i="8"/>
  <c r="V148" i="8"/>
  <c r="AC148" i="8"/>
  <c r="W171" i="8"/>
  <c r="V171" i="8"/>
  <c r="AC171" i="8"/>
  <c r="AA171" i="8"/>
  <c r="Y171" i="8"/>
  <c r="Z171" i="8"/>
  <c r="AA449" i="8"/>
  <c r="Y449" i="8"/>
  <c r="Z449" i="8"/>
  <c r="W449" i="8"/>
  <c r="V449" i="8"/>
  <c r="AC449" i="8"/>
  <c r="AA33" i="8"/>
  <c r="Y33" i="8"/>
  <c r="Z33" i="8"/>
  <c r="AB33" i="8"/>
  <c r="X33" i="8"/>
  <c r="W33" i="8"/>
  <c r="V33" i="8"/>
  <c r="AC33" i="8"/>
  <c r="W325" i="8"/>
  <c r="V325" i="8"/>
  <c r="AC325" i="8"/>
  <c r="AA325" i="8"/>
  <c r="Y325" i="8"/>
  <c r="Z325" i="8"/>
  <c r="AB325" i="8"/>
  <c r="AA379" i="8"/>
  <c r="Y379" i="8"/>
  <c r="Z379" i="8"/>
  <c r="AB379" i="8"/>
  <c r="W379" i="8"/>
  <c r="V379" i="8"/>
  <c r="AC379" i="8"/>
  <c r="AA20" i="8"/>
  <c r="Y20" i="8"/>
  <c r="Z20" i="8"/>
  <c r="AB20" i="8"/>
  <c r="X20" i="8"/>
  <c r="W20" i="8"/>
  <c r="V20" i="8"/>
  <c r="AC20" i="8"/>
  <c r="W149" i="8"/>
  <c r="V149" i="8"/>
  <c r="AC149" i="8"/>
  <c r="AA149" i="8"/>
  <c r="Y149" i="8"/>
  <c r="Z149" i="8"/>
  <c r="AB149" i="8"/>
  <c r="AA173" i="8"/>
  <c r="Y173" i="8"/>
  <c r="Z173" i="8"/>
  <c r="AB173" i="8"/>
  <c r="W173" i="8"/>
  <c r="V173" i="8"/>
  <c r="AC173" i="8"/>
  <c r="AA252" i="8"/>
  <c r="AB252" i="8"/>
  <c r="Y252" i="8"/>
  <c r="Z252" i="8"/>
  <c r="W252" i="8"/>
  <c r="X252" i="8"/>
  <c r="V252" i="8"/>
  <c r="AC252" i="8"/>
  <c r="AC210" i="8"/>
  <c r="V210" i="8"/>
  <c r="AA210" i="8"/>
  <c r="AB210" i="8"/>
  <c r="Y210" i="8"/>
  <c r="Z210" i="8"/>
  <c r="AA229" i="8"/>
  <c r="Z229" i="8"/>
  <c r="AB229" i="8"/>
  <c r="Y229" i="8"/>
  <c r="W229" i="8"/>
  <c r="AC229" i="8"/>
  <c r="V229" i="8"/>
  <c r="AA253" i="8"/>
  <c r="Z253" i="8"/>
  <c r="AB253" i="8"/>
  <c r="Y253" i="8"/>
  <c r="W253" i="8"/>
  <c r="X253" i="8"/>
  <c r="AC253" i="8"/>
  <c r="V253" i="8"/>
  <c r="AC395" i="8"/>
  <c r="V395" i="8"/>
  <c r="AA395" i="8"/>
  <c r="Z395" i="8"/>
  <c r="AB395" i="8"/>
  <c r="Y395" i="8"/>
  <c r="Y177" i="8"/>
  <c r="AA177" i="8"/>
  <c r="W177" i="8"/>
  <c r="X177" i="8"/>
  <c r="V177" i="8"/>
  <c r="AB177" i="8"/>
  <c r="AA304" i="8"/>
  <c r="Y304" i="8"/>
  <c r="Z304" i="8"/>
  <c r="W304" i="8"/>
  <c r="X304" i="8"/>
  <c r="V304" i="8"/>
  <c r="AB304" i="8"/>
  <c r="AA245" i="8"/>
  <c r="X245" i="8"/>
  <c r="Y245" i="8"/>
  <c r="Z245" i="8"/>
  <c r="W245" i="8"/>
  <c r="Z279" i="8"/>
  <c r="AA279" i="8"/>
  <c r="X279" i="8"/>
  <c r="Y279" i="8"/>
  <c r="W279" i="8"/>
  <c r="V279" i="8"/>
  <c r="Z23" i="8"/>
  <c r="AA23" i="8"/>
  <c r="X23" i="8"/>
  <c r="Y23" i="8"/>
  <c r="W23" i="8"/>
  <c r="V23" i="8"/>
  <c r="AB23" i="8"/>
  <c r="Z372" i="8"/>
  <c r="AA372" i="8"/>
  <c r="X372" i="8"/>
  <c r="Y372" i="8"/>
  <c r="W372" i="8"/>
  <c r="Z299" i="8"/>
  <c r="AA299" i="8"/>
  <c r="X299" i="8"/>
  <c r="Y299" i="8"/>
  <c r="W299" i="8"/>
  <c r="V299" i="8"/>
  <c r="Z357" i="8"/>
  <c r="X357" i="8"/>
  <c r="Y357" i="8"/>
  <c r="W357" i="8"/>
  <c r="V357" i="8"/>
  <c r="AB357" i="8"/>
  <c r="AA318" i="8"/>
  <c r="Z318" i="8"/>
  <c r="X318" i="8"/>
  <c r="Y318" i="8"/>
  <c r="W318" i="8"/>
  <c r="AB318" i="8"/>
  <c r="Z335" i="8"/>
  <c r="X335" i="8"/>
  <c r="Y335" i="8"/>
  <c r="W335" i="8"/>
  <c r="AB335" i="8"/>
  <c r="V335" i="8"/>
  <c r="Z166" i="8"/>
  <c r="X166" i="8"/>
  <c r="Y166" i="8"/>
  <c r="W166" i="8"/>
  <c r="AB166" i="8"/>
  <c r="V166" i="8"/>
  <c r="AA38" i="8"/>
  <c r="Z38" i="8"/>
  <c r="X38" i="8"/>
  <c r="Y38" i="8"/>
  <c r="W38" i="8"/>
  <c r="AB38" i="8"/>
  <c r="Z390" i="8"/>
  <c r="X390" i="8"/>
  <c r="Y390" i="8"/>
  <c r="W390" i="8"/>
  <c r="AB390" i="8"/>
  <c r="V390" i="8"/>
  <c r="Z108" i="8"/>
  <c r="X108" i="8"/>
  <c r="Y108" i="8"/>
  <c r="W108" i="8"/>
  <c r="AB108" i="8"/>
  <c r="V108" i="8"/>
  <c r="AA413" i="8"/>
  <c r="Z413" i="8"/>
  <c r="X413" i="8"/>
  <c r="Y413" i="8"/>
  <c r="AB413" i="8"/>
  <c r="W413" i="8"/>
  <c r="Y88" i="8"/>
  <c r="Z88" i="8"/>
  <c r="X88" i="8"/>
  <c r="AB88" i="8"/>
  <c r="W88" i="8"/>
  <c r="V88" i="8"/>
  <c r="Y122" i="8"/>
  <c r="Z122" i="8"/>
  <c r="X122" i="8"/>
  <c r="AB122" i="8"/>
  <c r="W122" i="8"/>
  <c r="V122" i="8"/>
  <c r="AA369" i="8"/>
  <c r="Y369" i="8"/>
  <c r="Z369" i="8"/>
  <c r="X369" i="8"/>
  <c r="AB369" i="8"/>
  <c r="W369" i="8"/>
  <c r="Y25" i="8"/>
  <c r="Z25" i="8"/>
  <c r="X25" i="8"/>
  <c r="AB25" i="8"/>
  <c r="W25" i="8"/>
  <c r="V25" i="8"/>
  <c r="AA222" i="8"/>
  <c r="Y222" i="8"/>
  <c r="Z222" i="8"/>
  <c r="X222" i="8"/>
  <c r="AB222" i="8"/>
  <c r="W222" i="8"/>
  <c r="V222" i="8"/>
  <c r="AA269" i="8"/>
  <c r="Y269" i="8"/>
  <c r="Z269" i="8"/>
  <c r="AB269" i="8"/>
  <c r="X269" i="8"/>
  <c r="W269" i="8"/>
  <c r="Y309" i="8"/>
  <c r="Z309" i="8"/>
  <c r="AB309" i="8"/>
  <c r="X309" i="8"/>
  <c r="W309" i="8"/>
  <c r="V309" i="8"/>
  <c r="AA309" i="8"/>
  <c r="AA396" i="8"/>
  <c r="Y396" i="8"/>
  <c r="Z396" i="8"/>
  <c r="AB396" i="8"/>
  <c r="X396" i="8"/>
  <c r="W396" i="8"/>
  <c r="V396" i="8"/>
  <c r="AA48" i="8"/>
  <c r="Y48" i="8"/>
  <c r="Z48" i="8"/>
  <c r="AB48" i="8"/>
  <c r="X48" i="8"/>
  <c r="W48" i="8"/>
  <c r="Y59" i="8"/>
  <c r="Z59" i="8"/>
  <c r="AB59" i="8"/>
  <c r="X59" i="8"/>
  <c r="W59" i="8"/>
  <c r="V59" i="8"/>
  <c r="AA59" i="8"/>
  <c r="AA209" i="8"/>
  <c r="Y209" i="8"/>
  <c r="Z209" i="8"/>
  <c r="AB209" i="8"/>
  <c r="X209" i="8"/>
  <c r="W209" i="8"/>
  <c r="V209" i="8"/>
  <c r="AA430" i="8"/>
  <c r="AB430" i="8"/>
  <c r="Y430" i="8"/>
  <c r="Z430" i="8"/>
  <c r="W430" i="8"/>
  <c r="X430" i="8"/>
  <c r="Y231" i="8"/>
  <c r="Z231" i="8"/>
  <c r="W231" i="8"/>
  <c r="X231" i="8"/>
  <c r="V231" i="8"/>
  <c r="AA231" i="8"/>
  <c r="AA281" i="8"/>
  <c r="Y281" i="8"/>
  <c r="Z281" i="8"/>
  <c r="W281" i="8"/>
  <c r="X281" i="8"/>
  <c r="V281" i="8"/>
  <c r="AA331" i="8"/>
  <c r="Z331" i="8"/>
  <c r="AB331" i="8"/>
  <c r="Y331" i="8"/>
  <c r="W331" i="8"/>
  <c r="X331" i="8"/>
  <c r="Y82" i="8"/>
  <c r="W82" i="8"/>
  <c r="X82" i="8"/>
  <c r="V82" i="8"/>
  <c r="AA82" i="8"/>
  <c r="AA370" i="8"/>
  <c r="X370" i="8"/>
  <c r="Y370" i="8"/>
  <c r="W370" i="8"/>
  <c r="V370" i="8"/>
  <c r="AA138" i="8"/>
  <c r="Y138" i="8"/>
  <c r="Z138" i="8"/>
  <c r="W138" i="8"/>
  <c r="X138" i="8"/>
  <c r="V138" i="8"/>
  <c r="W155" i="8"/>
  <c r="V155" i="8"/>
  <c r="AA155" i="8"/>
  <c r="Z336" i="8"/>
  <c r="AA336" i="8"/>
  <c r="W336" i="8"/>
  <c r="V336" i="8"/>
  <c r="Z402" i="8"/>
  <c r="AA402" i="8"/>
  <c r="X402" i="8"/>
  <c r="Y402" i="8"/>
  <c r="W402" i="8"/>
  <c r="V402" i="8"/>
  <c r="W320" i="8"/>
  <c r="V320" i="8"/>
  <c r="Z320" i="8"/>
  <c r="AA320" i="8"/>
  <c r="Z399" i="8"/>
  <c r="AA399" i="8"/>
  <c r="W399" i="8"/>
  <c r="V399" i="8"/>
  <c r="AA291" i="8"/>
  <c r="Z291" i="8"/>
  <c r="X291" i="8"/>
  <c r="Y291" i="8"/>
  <c r="W291" i="8"/>
  <c r="V291" i="8"/>
  <c r="W140" i="8"/>
  <c r="V140" i="8"/>
  <c r="AA140" i="8"/>
  <c r="Z140" i="8"/>
  <c r="AA168" i="8"/>
  <c r="Z168" i="8"/>
  <c r="W168" i="8"/>
  <c r="V168" i="8"/>
  <c r="AA89" i="8"/>
  <c r="Z89" i="8"/>
  <c r="X89" i="8"/>
  <c r="Y89" i="8"/>
  <c r="W89" i="8"/>
  <c r="V89" i="8"/>
  <c r="W454" i="8"/>
  <c r="V454" i="8"/>
  <c r="AA454" i="8"/>
  <c r="Z454" i="8"/>
  <c r="AA50" i="8"/>
  <c r="Z50" i="8"/>
  <c r="W50" i="8"/>
  <c r="V50" i="8"/>
  <c r="AA200" i="8"/>
  <c r="Z200" i="8"/>
  <c r="X200" i="8"/>
  <c r="Y200" i="8"/>
  <c r="W200" i="8"/>
  <c r="V200" i="8"/>
  <c r="W101" i="8"/>
  <c r="V101" i="8"/>
  <c r="AA101" i="8"/>
  <c r="Z101" i="8"/>
  <c r="AA256" i="8"/>
  <c r="Z256" i="8"/>
  <c r="W256" i="8"/>
  <c r="V256" i="8"/>
  <c r="AC256" i="8"/>
  <c r="AA131" i="8"/>
  <c r="Y131" i="8"/>
  <c r="Z131" i="8"/>
  <c r="X131" i="8"/>
  <c r="W131" i="8"/>
  <c r="V131" i="8"/>
  <c r="W435" i="8"/>
  <c r="V435" i="8"/>
  <c r="AC435" i="8"/>
  <c r="AA435" i="8"/>
  <c r="Y435" i="8"/>
  <c r="Z435" i="8"/>
  <c r="AA451" i="8"/>
  <c r="Y451" i="8"/>
  <c r="Z451" i="8"/>
  <c r="W451" i="8"/>
  <c r="V451" i="8"/>
  <c r="AC451" i="8"/>
  <c r="AA18" i="8"/>
  <c r="Y18" i="8"/>
  <c r="Z18" i="8"/>
  <c r="X18" i="8"/>
  <c r="W18" i="8"/>
  <c r="V18" i="8"/>
  <c r="AC18" i="8"/>
  <c r="W280" i="8"/>
  <c r="V280" i="8"/>
  <c r="AC280" i="8"/>
  <c r="AA280" i="8"/>
  <c r="Y280" i="8"/>
  <c r="Z280" i="8"/>
  <c r="AA32" i="8"/>
  <c r="Y32" i="8"/>
  <c r="Z32" i="8"/>
  <c r="W32" i="8"/>
  <c r="V32" i="8"/>
  <c r="AC32" i="8"/>
  <c r="AA293" i="8"/>
  <c r="Y293" i="8"/>
  <c r="Z293" i="8"/>
  <c r="X293" i="8"/>
  <c r="W293" i="8"/>
  <c r="V293" i="8"/>
  <c r="AC293" i="8"/>
  <c r="W424" i="8"/>
  <c r="V424" i="8"/>
  <c r="AC424" i="8"/>
  <c r="AA424" i="8"/>
  <c r="Y424" i="8"/>
  <c r="Z424" i="8"/>
  <c r="AA6" i="8"/>
  <c r="Y6" i="8"/>
  <c r="Z6" i="8"/>
  <c r="W6" i="8"/>
  <c r="V6" i="8"/>
  <c r="AC6" i="8"/>
  <c r="AA207" i="8"/>
  <c r="Y207" i="8"/>
  <c r="Z207" i="8"/>
  <c r="X207" i="8"/>
  <c r="W207" i="8"/>
  <c r="V207" i="8"/>
  <c r="AC207" i="8"/>
  <c r="V438" i="8"/>
  <c r="AC438" i="8"/>
  <c r="AA438" i="8"/>
  <c r="Y438" i="8"/>
  <c r="Z438" i="8"/>
  <c r="AA5" i="8"/>
  <c r="Y5" i="8"/>
  <c r="Z5" i="8"/>
  <c r="W5" i="8"/>
  <c r="AC5" i="8"/>
  <c r="V5" i="8"/>
  <c r="AA100" i="8"/>
  <c r="Y100" i="8"/>
  <c r="Z100" i="8"/>
  <c r="W100" i="8"/>
  <c r="X100" i="8"/>
  <c r="AC100" i="8"/>
  <c r="V100" i="8"/>
  <c r="AC416" i="8"/>
  <c r="V416" i="8"/>
  <c r="AA416" i="8"/>
  <c r="Z416" i="8"/>
  <c r="Y416" i="8"/>
  <c r="AA377" i="8"/>
  <c r="Z377" i="8"/>
  <c r="Y377" i="8"/>
  <c r="W377" i="8"/>
  <c r="AC377" i="8"/>
  <c r="V377" i="8"/>
  <c r="AA267" i="8"/>
  <c r="Z267" i="8"/>
  <c r="Y267" i="8"/>
  <c r="W267" i="8"/>
  <c r="X267" i="8"/>
  <c r="AC267" i="8"/>
  <c r="V267" i="8"/>
  <c r="AB120" i="8"/>
  <c r="Y120" i="8"/>
  <c r="Z120" i="8"/>
  <c r="W120" i="8"/>
  <c r="X120" i="8"/>
  <c r="Y286" i="8"/>
  <c r="Z286" i="8"/>
  <c r="W286" i="8"/>
  <c r="X286" i="8"/>
  <c r="V286" i="8"/>
  <c r="Z143" i="8"/>
  <c r="X143" i="8"/>
  <c r="Y143" i="8"/>
  <c r="W143" i="8"/>
  <c r="V143" i="8"/>
  <c r="AB143" i="8"/>
  <c r="Z174" i="8"/>
  <c r="X174" i="8"/>
  <c r="Y174" i="8"/>
  <c r="W174" i="8"/>
  <c r="Z458" i="8"/>
  <c r="X458" i="8"/>
  <c r="Y458" i="8"/>
  <c r="W458" i="8"/>
  <c r="V458" i="8"/>
  <c r="Z237" i="8"/>
  <c r="X237" i="8"/>
  <c r="Y237" i="8"/>
  <c r="W237" i="8"/>
  <c r="V237" i="8"/>
  <c r="AB237" i="8"/>
  <c r="Z274" i="8"/>
  <c r="X274" i="8"/>
  <c r="Y274" i="8"/>
  <c r="W274" i="8"/>
  <c r="Z292" i="8"/>
  <c r="X292" i="8"/>
  <c r="Y292" i="8"/>
  <c r="W292" i="8"/>
  <c r="AB292" i="8"/>
  <c r="V292" i="8"/>
  <c r="Z300" i="8"/>
  <c r="X300" i="8"/>
  <c r="Y300" i="8"/>
  <c r="W300" i="8"/>
  <c r="AB300" i="8"/>
  <c r="V300" i="8"/>
  <c r="Z287" i="8"/>
  <c r="X287" i="8"/>
  <c r="Y287" i="8"/>
  <c r="W287" i="8"/>
  <c r="AB287" i="8"/>
  <c r="Z266" i="8"/>
  <c r="X266" i="8"/>
  <c r="Y266" i="8"/>
  <c r="W266" i="8"/>
  <c r="AB266" i="8"/>
  <c r="V266" i="8"/>
  <c r="Z78" i="8"/>
  <c r="X78" i="8"/>
  <c r="Y78" i="8"/>
  <c r="W78" i="8"/>
  <c r="AB78" i="8"/>
  <c r="V78" i="8"/>
  <c r="Z150" i="8"/>
  <c r="X150" i="8"/>
  <c r="Y150" i="8"/>
  <c r="W150" i="8"/>
  <c r="AB150" i="8"/>
  <c r="Z348" i="8"/>
  <c r="X348" i="8"/>
  <c r="Y348" i="8"/>
  <c r="AB348" i="8"/>
  <c r="W348" i="8"/>
  <c r="V348" i="8"/>
  <c r="AC348" i="8"/>
  <c r="Z26" i="8"/>
  <c r="X26" i="8"/>
  <c r="Y26" i="8"/>
  <c r="AB26" i="8"/>
  <c r="W26" i="8"/>
  <c r="V26" i="8"/>
  <c r="AC99" i="8"/>
  <c r="Y99" i="8"/>
  <c r="Z99" i="8"/>
  <c r="X99" i="8"/>
  <c r="AB99" i="8"/>
  <c r="W99" i="8"/>
  <c r="Y415" i="8"/>
  <c r="Z415" i="8"/>
  <c r="X415" i="8"/>
  <c r="AB415" i="8"/>
  <c r="W415" i="8"/>
  <c r="V415" i="8"/>
  <c r="AC415" i="8"/>
  <c r="Y359" i="8"/>
  <c r="Z359" i="8"/>
  <c r="X359" i="8"/>
  <c r="AB359" i="8"/>
  <c r="W359" i="8"/>
  <c r="V359" i="8"/>
  <c r="AC359" i="8"/>
  <c r="AC282" i="8"/>
  <c r="Y282" i="8"/>
  <c r="Z282" i="8"/>
  <c r="X282" i="8"/>
  <c r="AB282" i="8"/>
  <c r="W282" i="8"/>
  <c r="Y371" i="8"/>
  <c r="Z371" i="8"/>
  <c r="AB371" i="8"/>
  <c r="X371" i="8"/>
  <c r="W371" i="8"/>
  <c r="V371" i="8"/>
  <c r="AC371" i="8"/>
  <c r="Y324" i="8"/>
  <c r="Z324" i="8"/>
  <c r="AB324" i="8"/>
  <c r="X324" i="8"/>
  <c r="W324" i="8"/>
  <c r="V324" i="8"/>
  <c r="AC324" i="8"/>
  <c r="Y192" i="8"/>
  <c r="Z192" i="8"/>
  <c r="AB192" i="8"/>
  <c r="X192" i="8"/>
  <c r="W192" i="8"/>
  <c r="Y228" i="8"/>
  <c r="Z228" i="8"/>
  <c r="AB228" i="8"/>
  <c r="X228" i="8"/>
  <c r="W228" i="8"/>
  <c r="V228" i="8"/>
  <c r="Y296" i="8"/>
  <c r="Z296" i="8"/>
  <c r="AB296" i="8"/>
  <c r="X296" i="8"/>
  <c r="W296" i="8"/>
  <c r="V296" i="8"/>
  <c r="AC296" i="8"/>
  <c r="Y221" i="8"/>
  <c r="Z221" i="8"/>
  <c r="AB221" i="8"/>
  <c r="X221" i="8"/>
  <c r="W221" i="8"/>
  <c r="Y326" i="8"/>
  <c r="Z326" i="8"/>
  <c r="X326" i="8"/>
  <c r="W326" i="8"/>
  <c r="V326" i="8"/>
  <c r="Y77" i="8"/>
  <c r="Z77" i="8"/>
  <c r="W77" i="8"/>
  <c r="X77" i="8"/>
  <c r="V77" i="8"/>
  <c r="AC77" i="8"/>
  <c r="AB386" i="8"/>
  <c r="Y386" i="8"/>
  <c r="Z386" i="8"/>
  <c r="W386" i="8"/>
  <c r="X386" i="8"/>
  <c r="AC386" i="8"/>
  <c r="Y219" i="8"/>
  <c r="W219" i="8"/>
  <c r="X219" i="8"/>
  <c r="AC219" i="8"/>
  <c r="V219" i="8"/>
  <c r="Y373" i="8"/>
  <c r="W373" i="8"/>
  <c r="X373" i="8"/>
  <c r="AC373" i="8"/>
  <c r="V373" i="8"/>
  <c r="Z215" i="8"/>
  <c r="AB215" i="8"/>
  <c r="Y215" i="8"/>
  <c r="W215" i="8"/>
  <c r="X215" i="8"/>
  <c r="AC215" i="8"/>
  <c r="AE120" i="8"/>
  <c r="AE458" i="8"/>
  <c r="AE78" i="8"/>
  <c r="AE26" i="8"/>
  <c r="AE33" i="8"/>
  <c r="AE215" i="8"/>
  <c r="AD174" i="8"/>
  <c r="AD372" i="8"/>
  <c r="AD274" i="8"/>
  <c r="AD318" i="8"/>
  <c r="AD354" i="8"/>
  <c r="AD309" i="8"/>
  <c r="AD228" i="8"/>
  <c r="AD229" i="8"/>
  <c r="AC399" i="8"/>
  <c r="AC241" i="8"/>
  <c r="AB281" i="8"/>
  <c r="Y271" i="8"/>
  <c r="Y399" i="8"/>
  <c r="Y428" i="8"/>
  <c r="X140" i="8"/>
  <c r="X354" i="8"/>
  <c r="X435" i="8"/>
  <c r="X438" i="8"/>
  <c r="V245" i="8"/>
  <c r="AC286" i="8"/>
  <c r="AC221" i="8"/>
  <c r="X229" i="8"/>
  <c r="V150" i="8"/>
  <c r="V215" i="8"/>
  <c r="AD219" i="8"/>
  <c r="AC288" i="8"/>
  <c r="AC292" i="8"/>
  <c r="AC394" i="8"/>
  <c r="AC14" i="8"/>
  <c r="AA415" i="8"/>
  <c r="V372" i="8"/>
  <c r="V48" i="8"/>
  <c r="AC266" i="8"/>
  <c r="AB219" i="8"/>
  <c r="AA26" i="8"/>
  <c r="Y83" i="8"/>
  <c r="Y124" i="8"/>
  <c r="X14" i="8"/>
  <c r="V430" i="8"/>
  <c r="AE402" i="8"/>
  <c r="AE372" i="8"/>
  <c r="AE140" i="8"/>
  <c r="AE134" i="8"/>
  <c r="AE25" i="8"/>
  <c r="AE6" i="8"/>
  <c r="AE5" i="8"/>
  <c r="AE370" i="8"/>
  <c r="AD336" i="8"/>
  <c r="AD131" i="8"/>
  <c r="AD18" i="8"/>
  <c r="AC245" i="8"/>
  <c r="AC174" i="8"/>
  <c r="AC140" i="8"/>
  <c r="AC454" i="8"/>
  <c r="AC354" i="8"/>
  <c r="AC131" i="8"/>
  <c r="X124" i="8"/>
  <c r="X168" i="8"/>
  <c r="X394" i="8"/>
  <c r="X379" i="8"/>
  <c r="X5" i="8"/>
  <c r="V120" i="8"/>
  <c r="V282" i="8"/>
  <c r="AE274" i="8"/>
  <c r="AD331" i="8"/>
  <c r="AC138" i="8"/>
  <c r="AC274" i="8"/>
  <c r="AA88" i="8"/>
  <c r="V331" i="8"/>
  <c r="AA218" i="8"/>
  <c r="X353" i="8"/>
  <c r="AA217" i="8"/>
  <c r="AA145" i="8"/>
  <c r="AA127" i="8"/>
  <c r="AA182" i="8"/>
  <c r="AA448" i="8"/>
  <c r="AA190" i="8"/>
  <c r="AA224" i="8"/>
  <c r="AA259" i="8"/>
  <c r="AA384" i="8"/>
  <c r="AA294" i="8"/>
  <c r="AA310" i="8"/>
  <c r="AA92" i="8"/>
  <c r="AA87" i="8"/>
  <c r="AA206" i="8"/>
  <c r="AA356" i="8"/>
  <c r="AA172" i="8"/>
  <c r="AA314" i="8"/>
  <c r="AA358" i="8"/>
  <c r="AA195" i="8"/>
  <c r="AA442" i="8"/>
  <c r="Y295" i="8"/>
  <c r="AA152" i="8"/>
  <c r="AE268" i="8"/>
  <c r="AE334" i="8"/>
  <c r="AA49" i="8"/>
  <c r="AE426" i="8"/>
  <c r="AD90" i="8"/>
  <c r="AD7" i="8"/>
  <c r="AE201" i="8"/>
  <c r="AE460" i="8"/>
  <c r="AA429" i="8"/>
  <c r="AC453" i="8"/>
  <c r="AC121" i="8"/>
  <c r="AD410" i="8"/>
  <c r="AC106" i="8"/>
  <c r="AC128" i="8"/>
  <c r="AC277" i="8"/>
  <c r="AC427" i="8"/>
  <c r="AB448" i="8"/>
  <c r="X218" i="8"/>
  <c r="AC294" i="8"/>
  <c r="AC248" i="8"/>
  <c r="AB356" i="8"/>
  <c r="AB314" i="8"/>
  <c r="AB358" i="8"/>
  <c r="AB195" i="8"/>
  <c r="AB41" i="8"/>
  <c r="Z67" i="8"/>
  <c r="AB144" i="8"/>
  <c r="AB445" i="8"/>
  <c r="Z199" i="8"/>
  <c r="AA290" i="8"/>
  <c r="AA199" i="8"/>
  <c r="V27" i="8"/>
  <c r="W27" i="8"/>
  <c r="Z27" i="8"/>
  <c r="X27" i="8"/>
  <c r="Y27" i="8"/>
  <c r="AB27" i="8"/>
  <c r="AC27" i="8"/>
  <c r="V130" i="8"/>
  <c r="W130" i="8"/>
  <c r="Z130" i="8"/>
  <c r="X130" i="8"/>
  <c r="AB130" i="8"/>
  <c r="AC130" i="8"/>
  <c r="Y130" i="8"/>
  <c r="V262" i="8"/>
  <c r="W262" i="8"/>
  <c r="Z262" i="8"/>
  <c r="X262" i="8"/>
  <c r="AB262" i="8"/>
  <c r="AC262" i="8"/>
  <c r="Y262" i="8"/>
  <c r="V157" i="8"/>
  <c r="W157" i="8"/>
  <c r="Z157" i="8"/>
  <c r="Y157" i="8"/>
  <c r="AB157" i="8"/>
  <c r="AC157" i="8"/>
  <c r="V74" i="8"/>
  <c r="W74" i="8"/>
  <c r="X74" i="8"/>
  <c r="Z74" i="8"/>
  <c r="AB74" i="8"/>
  <c r="AC74" i="8"/>
  <c r="V4" i="8"/>
  <c r="W4" i="8"/>
  <c r="Z4" i="8"/>
  <c r="X4" i="8"/>
  <c r="AB4" i="8"/>
  <c r="Y4" i="8"/>
  <c r="AC4" i="8"/>
  <c r="V3" i="8"/>
  <c r="W3" i="8"/>
  <c r="X3" i="8"/>
  <c r="Z3" i="8"/>
  <c r="Y3" i="8"/>
  <c r="AB3" i="8"/>
  <c r="AC3" i="8"/>
  <c r="V418" i="8"/>
  <c r="W418" i="8"/>
  <c r="Z418" i="8"/>
  <c r="AB418" i="8"/>
  <c r="AA418" i="8"/>
  <c r="AC418" i="8"/>
  <c r="X418" i="8"/>
  <c r="V263" i="8"/>
  <c r="Y263" i="8"/>
  <c r="W263" i="8"/>
  <c r="AA263" i="8"/>
  <c r="AB263" i="8"/>
  <c r="X263" i="8"/>
  <c r="V191" i="8"/>
  <c r="Y191" i="8"/>
  <c r="AA191" i="8"/>
  <c r="X191" i="8"/>
  <c r="AB191" i="8"/>
  <c r="V226" i="8"/>
  <c r="Y226" i="8"/>
  <c r="X226" i="8"/>
  <c r="AA226" i="8"/>
  <c r="AB226" i="8"/>
  <c r="Z226" i="8"/>
  <c r="V73" i="8"/>
  <c r="Y73" i="8"/>
  <c r="AA73" i="8"/>
  <c r="AB73" i="8"/>
  <c r="X73" i="8"/>
  <c r="V397" i="8"/>
  <c r="Y397" i="8"/>
  <c r="W397" i="8"/>
  <c r="AA397" i="8"/>
  <c r="AB397" i="8"/>
  <c r="X397" i="8"/>
  <c r="Z397" i="8"/>
  <c r="V19" i="8"/>
  <c r="X19" i="8"/>
  <c r="Y19" i="8"/>
  <c r="AA19" i="8"/>
  <c r="Z19" i="8"/>
  <c r="AB19" i="8"/>
  <c r="W19" i="8"/>
  <c r="X30" i="8"/>
  <c r="V30" i="8"/>
  <c r="Y30" i="8"/>
  <c r="AB30" i="8"/>
  <c r="W30" i="8"/>
  <c r="AA30" i="8"/>
  <c r="W414" i="8"/>
  <c r="X414" i="8"/>
  <c r="AA414" i="8"/>
  <c r="V414" i="8"/>
  <c r="Y414" i="8"/>
  <c r="W459" i="8"/>
  <c r="X459" i="8"/>
  <c r="Z459" i="8"/>
  <c r="Y459" i="8"/>
  <c r="AA459" i="8"/>
  <c r="V459" i="8"/>
  <c r="W273" i="8"/>
  <c r="X273" i="8"/>
  <c r="V273" i="8"/>
  <c r="Y273" i="8"/>
  <c r="AA273" i="8"/>
  <c r="AE273" i="8"/>
  <c r="W321" i="8"/>
  <c r="X321" i="8"/>
  <c r="V321" i="8"/>
  <c r="AA321" i="8"/>
  <c r="AE321" i="8"/>
  <c r="W249" i="8"/>
  <c r="X249" i="8"/>
  <c r="Z249" i="8"/>
  <c r="AA249" i="8"/>
  <c r="AE249" i="8"/>
  <c r="V249" i="8"/>
  <c r="W194" i="8"/>
  <c r="X194" i="8"/>
  <c r="Z194" i="8"/>
  <c r="V194" i="8"/>
  <c r="Y194" i="8"/>
  <c r="AE194" i="8"/>
  <c r="V259" i="8"/>
  <c r="W259" i="8"/>
  <c r="Y259" i="8"/>
  <c r="X259" i="8"/>
  <c r="AD259" i="8"/>
  <c r="V199" i="8"/>
  <c r="W199" i="8"/>
  <c r="X199" i="8"/>
  <c r="Y199" i="8"/>
  <c r="AC199" i="8"/>
  <c r="AD199" i="8"/>
  <c r="AE73" i="8"/>
  <c r="AD226" i="8"/>
  <c r="AD249" i="8"/>
  <c r="AB294" i="8"/>
  <c r="AA130" i="8"/>
  <c r="Y418" i="8"/>
  <c r="AA67" i="8"/>
  <c r="AA144" i="8"/>
  <c r="AA97" i="8"/>
  <c r="V403" i="8"/>
  <c r="W403" i="8"/>
  <c r="Z403" i="8"/>
  <c r="X403" i="8"/>
  <c r="AB403" i="8"/>
  <c r="AC403" i="8"/>
  <c r="Y403" i="8"/>
  <c r="V257" i="8"/>
  <c r="W257" i="8"/>
  <c r="Z257" i="8"/>
  <c r="X257" i="8"/>
  <c r="AB257" i="8"/>
  <c r="AC257" i="8"/>
  <c r="V447" i="8"/>
  <c r="W447" i="8"/>
  <c r="Z447" i="8"/>
  <c r="X447" i="8"/>
  <c r="AB447" i="8"/>
  <c r="Y447" i="8"/>
  <c r="AC447" i="8"/>
  <c r="V442" i="8"/>
  <c r="W442" i="8"/>
  <c r="Z442" i="8"/>
  <c r="AB442" i="8"/>
  <c r="AC442" i="8"/>
  <c r="X442" i="8"/>
  <c r="Y442" i="8"/>
  <c r="V178" i="8"/>
  <c r="W178" i="8"/>
  <c r="Z178" i="8"/>
  <c r="AB178" i="8"/>
  <c r="X178" i="8"/>
  <c r="Y178" i="8"/>
  <c r="AC178" i="8"/>
  <c r="V152" i="8"/>
  <c r="W152" i="8"/>
  <c r="Z152" i="8"/>
  <c r="AB152" i="8"/>
  <c r="AC152" i="8"/>
  <c r="X152" i="8"/>
  <c r="Y152" i="8"/>
  <c r="V63" i="8"/>
  <c r="W63" i="8"/>
  <c r="Z63" i="8"/>
  <c r="AB63" i="8"/>
  <c r="X63" i="8"/>
  <c r="AC63" i="8"/>
  <c r="Y63" i="8"/>
  <c r="V49" i="8"/>
  <c r="W49" i="8"/>
  <c r="Z49" i="8"/>
  <c r="AB49" i="8"/>
  <c r="AC49" i="8"/>
  <c r="Y49" i="8"/>
  <c r="V250" i="8"/>
  <c r="W250" i="8"/>
  <c r="Z250" i="8"/>
  <c r="AB250" i="8"/>
  <c r="Y250" i="8"/>
  <c r="AC250" i="8"/>
  <c r="X250" i="8"/>
  <c r="V10" i="8"/>
  <c r="W10" i="8"/>
  <c r="X10" i="8"/>
  <c r="Z10" i="8"/>
  <c r="AB10" i="8"/>
  <c r="AA10" i="8"/>
  <c r="AC10" i="8"/>
  <c r="V426" i="8"/>
  <c r="W426" i="8"/>
  <c r="Z426" i="8"/>
  <c r="Y426" i="8"/>
  <c r="AB426" i="8"/>
  <c r="AC426" i="8"/>
  <c r="AA426" i="8"/>
  <c r="X426" i="8"/>
  <c r="V104" i="8"/>
  <c r="Y104" i="8"/>
  <c r="AA104" i="8"/>
  <c r="AB104" i="8"/>
  <c r="W104" i="8"/>
  <c r="Z104" i="8"/>
  <c r="V276" i="8"/>
  <c r="Y276" i="8"/>
  <c r="AA276" i="8"/>
  <c r="AB276" i="8"/>
  <c r="V225" i="8"/>
  <c r="Y225" i="8"/>
  <c r="Z225" i="8"/>
  <c r="AA225" i="8"/>
  <c r="AB225" i="8"/>
  <c r="X225" i="8"/>
  <c r="V141" i="8"/>
  <c r="Y141" i="8"/>
  <c r="W141" i="8"/>
  <c r="AA141" i="8"/>
  <c r="Z141" i="8"/>
  <c r="AB141" i="8"/>
  <c r="X141" i="8"/>
  <c r="V98" i="8"/>
  <c r="X98" i="8"/>
  <c r="Y98" i="8"/>
  <c r="AA98" i="8"/>
  <c r="W98" i="8"/>
  <c r="AB98" i="8"/>
  <c r="Z98" i="8"/>
  <c r="V389" i="8"/>
  <c r="Y389" i="8"/>
  <c r="X389" i="8"/>
  <c r="AA389" i="8"/>
  <c r="AB389" i="8"/>
  <c r="Z389" i="8"/>
  <c r="W389" i="8"/>
  <c r="V246" i="8"/>
  <c r="Y246" i="8"/>
  <c r="W246" i="8"/>
  <c r="AA246" i="8"/>
  <c r="Z246" i="8"/>
  <c r="AB246" i="8"/>
  <c r="V437" i="8"/>
  <c r="Y437" i="8"/>
  <c r="AA437" i="8"/>
  <c r="W437" i="8"/>
  <c r="AB437" i="8"/>
  <c r="Z437" i="8"/>
  <c r="V364" i="8"/>
  <c r="Y364" i="8"/>
  <c r="X364" i="8"/>
  <c r="AA364" i="8"/>
  <c r="AB364" i="8"/>
  <c r="V313" i="8"/>
  <c r="Y313" i="8"/>
  <c r="W313" i="8"/>
  <c r="AA313" i="8"/>
  <c r="AB313" i="8"/>
  <c r="Z313" i="8"/>
  <c r="X313" i="8"/>
  <c r="V460" i="8"/>
  <c r="Y460" i="8"/>
  <c r="X460" i="8"/>
  <c r="W460" i="8"/>
  <c r="AB460" i="8"/>
  <c r="AA460" i="8"/>
  <c r="X378" i="8"/>
  <c r="V378" i="8"/>
  <c r="Y378" i="8"/>
  <c r="W378" i="8"/>
  <c r="Z378" i="8"/>
  <c r="AB378" i="8"/>
  <c r="AA378" i="8"/>
  <c r="W142" i="8"/>
  <c r="X142" i="8"/>
  <c r="V142" i="8"/>
  <c r="AA142" i="8"/>
  <c r="W121" i="8"/>
  <c r="X121" i="8"/>
  <c r="Z121" i="8"/>
  <c r="Y121" i="8"/>
  <c r="AA121" i="8"/>
  <c r="V121" i="8"/>
  <c r="W346" i="8"/>
  <c r="X346" i="8"/>
  <c r="V346" i="8"/>
  <c r="Z346" i="8"/>
  <c r="AA346" i="8"/>
  <c r="Y346" i="8"/>
  <c r="W278" i="8"/>
  <c r="X278" i="8"/>
  <c r="AA278" i="8"/>
  <c r="AE278" i="8"/>
  <c r="Z278" i="8"/>
  <c r="V278" i="8"/>
  <c r="W46" i="8"/>
  <c r="X46" i="8"/>
  <c r="AA46" i="8"/>
  <c r="AE46" i="8"/>
  <c r="Y46" i="8"/>
  <c r="V46" i="8"/>
  <c r="Z46" i="8"/>
  <c r="W312" i="8"/>
  <c r="X312" i="8"/>
  <c r="Z312" i="8"/>
  <c r="AA312" i="8"/>
  <c r="AE312" i="8"/>
  <c r="V312" i="8"/>
  <c r="W407" i="8"/>
  <c r="X407" i="8"/>
  <c r="Z407" i="8"/>
  <c r="Y407" i="8"/>
  <c r="AA407" i="8"/>
  <c r="AE407" i="8"/>
  <c r="W181" i="8"/>
  <c r="X181" i="8"/>
  <c r="Z181" i="8"/>
  <c r="AA181" i="8"/>
  <c r="AE181" i="8"/>
  <c r="V181" i="8"/>
  <c r="Y181" i="8"/>
  <c r="W208" i="8"/>
  <c r="X208" i="8"/>
  <c r="V208" i="8"/>
  <c r="Z208" i="8"/>
  <c r="Y208" i="8"/>
  <c r="AA208" i="8"/>
  <c r="AE208" i="8"/>
  <c r="W31" i="8"/>
  <c r="X31" i="8"/>
  <c r="Z31" i="8"/>
  <c r="AE31" i="8"/>
  <c r="AA31" i="8"/>
  <c r="Y31" i="8"/>
  <c r="V31" i="8"/>
  <c r="W203" i="8"/>
  <c r="X203" i="8"/>
  <c r="V203" i="8"/>
  <c r="Z203" i="8"/>
  <c r="AE203" i="8"/>
  <c r="W193" i="8"/>
  <c r="X193" i="8"/>
  <c r="Z193" i="8"/>
  <c r="Y193" i="8"/>
  <c r="AE193" i="8"/>
  <c r="AA193" i="8"/>
  <c r="W277" i="8"/>
  <c r="X277" i="8"/>
  <c r="Z277" i="8"/>
  <c r="AE277" i="8"/>
  <c r="Y277" i="8"/>
  <c r="V277" i="8"/>
  <c r="V217" i="8"/>
  <c r="W217" i="8"/>
  <c r="Y217" i="8"/>
  <c r="Z217" i="8"/>
  <c r="AD217" i="8"/>
  <c r="V127" i="8"/>
  <c r="W127" i="8"/>
  <c r="Y127" i="8"/>
  <c r="X127" i="8"/>
  <c r="Z127" i="8"/>
  <c r="AD127" i="8"/>
  <c r="V448" i="8"/>
  <c r="W448" i="8"/>
  <c r="Y448" i="8"/>
  <c r="AD448" i="8"/>
  <c r="Z448" i="8"/>
  <c r="X448" i="8"/>
  <c r="V190" i="8"/>
  <c r="W190" i="8"/>
  <c r="Y190" i="8"/>
  <c r="AD190" i="8"/>
  <c r="Z190" i="8"/>
  <c r="V384" i="8"/>
  <c r="W384" i="8"/>
  <c r="X384" i="8"/>
  <c r="Y384" i="8"/>
  <c r="AD384" i="8"/>
  <c r="V248" i="8"/>
  <c r="W248" i="8"/>
  <c r="X248" i="8"/>
  <c r="Y248" i="8"/>
  <c r="Z248" i="8"/>
  <c r="AD248" i="8"/>
  <c r="V92" i="8"/>
  <c r="W92" i="8"/>
  <c r="Y92" i="8"/>
  <c r="X92" i="8"/>
  <c r="Z92" i="8"/>
  <c r="AD92" i="8"/>
  <c r="V206" i="8"/>
  <c r="W206" i="8"/>
  <c r="Y206" i="8"/>
  <c r="AD206" i="8"/>
  <c r="X206" i="8"/>
  <c r="V239" i="8"/>
  <c r="W239" i="8"/>
  <c r="X239" i="8"/>
  <c r="Y239" i="8"/>
  <c r="AD239" i="8"/>
  <c r="V72" i="8"/>
  <c r="W72" i="8"/>
  <c r="X72" i="8"/>
  <c r="Y72" i="8"/>
  <c r="AC72" i="8"/>
  <c r="AD72" i="8"/>
  <c r="Z72" i="8"/>
  <c r="AE389" i="8"/>
  <c r="AE418" i="8"/>
  <c r="AD346" i="8"/>
  <c r="AD181" i="8"/>
  <c r="AD364" i="8"/>
  <c r="AD277" i="8"/>
  <c r="AC312" i="8"/>
  <c r="Z273" i="8"/>
  <c r="Z73" i="8"/>
  <c r="Y142" i="8"/>
  <c r="Y249" i="8"/>
  <c r="X437" i="8"/>
  <c r="W191" i="8"/>
  <c r="AA41" i="8"/>
  <c r="AA72" i="8"/>
  <c r="AA445" i="8"/>
  <c r="V382" i="8"/>
  <c r="W382" i="8"/>
  <c r="Z382" i="8"/>
  <c r="X382" i="8"/>
  <c r="AB382" i="8"/>
  <c r="Y382" i="8"/>
  <c r="AC382" i="8"/>
  <c r="V233" i="8"/>
  <c r="W233" i="8"/>
  <c r="Z233" i="8"/>
  <c r="X233" i="8"/>
  <c r="AB233" i="8"/>
  <c r="AC233" i="8"/>
  <c r="V44" i="8"/>
  <c r="W44" i="8"/>
  <c r="Z44" i="8"/>
  <c r="X44" i="8"/>
  <c r="Y44" i="8"/>
  <c r="AB44" i="8"/>
  <c r="AC44" i="8"/>
  <c r="V417" i="8"/>
  <c r="W417" i="8"/>
  <c r="Z417" i="8"/>
  <c r="X417" i="8"/>
  <c r="AB417" i="8"/>
  <c r="AC417" i="8"/>
  <c r="V295" i="8"/>
  <c r="W295" i="8"/>
  <c r="Z295" i="8"/>
  <c r="AB295" i="8"/>
  <c r="AC295" i="8"/>
  <c r="V452" i="8"/>
  <c r="W452" i="8"/>
  <c r="Z452" i="8"/>
  <c r="AB452" i="8"/>
  <c r="X452" i="8"/>
  <c r="AC452" i="8"/>
  <c r="Y452" i="8"/>
  <c r="V268" i="8"/>
  <c r="W268" i="8"/>
  <c r="Z268" i="8"/>
  <c r="X268" i="8"/>
  <c r="AB268" i="8"/>
  <c r="AC268" i="8"/>
  <c r="V327" i="8"/>
  <c r="W327" i="8"/>
  <c r="Z327" i="8"/>
  <c r="X327" i="8"/>
  <c r="AB327" i="8"/>
  <c r="AC327" i="8"/>
  <c r="V15" i="8"/>
  <c r="Z15" i="8"/>
  <c r="AB15" i="8"/>
  <c r="AC15" i="8"/>
  <c r="V302" i="8"/>
  <c r="W302" i="8"/>
  <c r="Z302" i="8"/>
  <c r="AA302" i="8"/>
  <c r="AB302" i="8"/>
  <c r="AC302" i="8"/>
  <c r="Y302" i="8"/>
  <c r="V129" i="8"/>
  <c r="W129" i="8"/>
  <c r="Z129" i="8"/>
  <c r="X129" i="8"/>
  <c r="AB129" i="8"/>
  <c r="AA129" i="8"/>
  <c r="AC129" i="8"/>
  <c r="Y129" i="8"/>
  <c r="V353" i="8"/>
  <c r="W353" i="8"/>
  <c r="Z353" i="8"/>
  <c r="AB353" i="8"/>
  <c r="Y353" i="8"/>
  <c r="AC353" i="8"/>
  <c r="AA353" i="8"/>
  <c r="V68" i="8"/>
  <c r="Y68" i="8"/>
  <c r="AA68" i="8"/>
  <c r="AB68" i="8"/>
  <c r="W68" i="8"/>
  <c r="X68" i="8"/>
  <c r="Z68" i="8"/>
  <c r="V202" i="8"/>
  <c r="Y202" i="8"/>
  <c r="W202" i="8"/>
  <c r="X202" i="8"/>
  <c r="AA202" i="8"/>
  <c r="AB202" i="8"/>
  <c r="V136" i="8"/>
  <c r="Y136" i="8"/>
  <c r="W136" i="8"/>
  <c r="AA136" i="8"/>
  <c r="Z136" i="8"/>
  <c r="AB136" i="8"/>
  <c r="V90" i="8"/>
  <c r="Y90" i="8"/>
  <c r="AA90" i="8"/>
  <c r="Z90" i="8"/>
  <c r="AB90" i="8"/>
  <c r="W90" i="8"/>
  <c r="V409" i="8"/>
  <c r="Y409" i="8"/>
  <c r="W409" i="8"/>
  <c r="AA409" i="8"/>
  <c r="AB409" i="8"/>
  <c r="X409" i="8"/>
  <c r="V35" i="8"/>
  <c r="Y35" i="8"/>
  <c r="X35" i="8"/>
  <c r="AA35" i="8"/>
  <c r="W35" i="8"/>
  <c r="AB35" i="8"/>
  <c r="V297" i="8"/>
  <c r="Y297" i="8"/>
  <c r="X297" i="8"/>
  <c r="AA297" i="8"/>
  <c r="Z297" i="8"/>
  <c r="AB297" i="8"/>
  <c r="V8" i="8"/>
  <c r="X8" i="8"/>
  <c r="Y8" i="8"/>
  <c r="W8" i="8"/>
  <c r="AA8" i="8"/>
  <c r="AB8" i="8"/>
  <c r="V7" i="8"/>
  <c r="Y7" i="8"/>
  <c r="AA7" i="8"/>
  <c r="W7" i="8"/>
  <c r="Z7" i="8"/>
  <c r="X7" i="8"/>
  <c r="AB7" i="8"/>
  <c r="V201" i="8"/>
  <c r="Y201" i="8"/>
  <c r="X201" i="8"/>
  <c r="AA201" i="8"/>
  <c r="AB201" i="8"/>
  <c r="Z201" i="8"/>
  <c r="X429" i="8"/>
  <c r="V429" i="8"/>
  <c r="Y429" i="8"/>
  <c r="W429" i="8"/>
  <c r="Z429" i="8"/>
  <c r="AB429" i="8"/>
  <c r="X285" i="8"/>
  <c r="V285" i="8"/>
  <c r="Y285" i="8"/>
  <c r="W285" i="8"/>
  <c r="AB285" i="8"/>
  <c r="Z285" i="8"/>
  <c r="AA285" i="8"/>
  <c r="W453" i="8"/>
  <c r="X453" i="8"/>
  <c r="V453" i="8"/>
  <c r="AA453" i="8"/>
  <c r="W251" i="8"/>
  <c r="X251" i="8"/>
  <c r="V251" i="8"/>
  <c r="Z251" i="8"/>
  <c r="AA251" i="8"/>
  <c r="Y251" i="8"/>
  <c r="W410" i="8"/>
  <c r="X410" i="8"/>
  <c r="AA410" i="8"/>
  <c r="AE410" i="8"/>
  <c r="Z410" i="8"/>
  <c r="V410" i="8"/>
  <c r="W176" i="8"/>
  <c r="X176" i="8"/>
  <c r="V176" i="8"/>
  <c r="Y176" i="8"/>
  <c r="AA176" i="8"/>
  <c r="AE176" i="8"/>
  <c r="Z176" i="8"/>
  <c r="W419" i="8"/>
  <c r="X419" i="8"/>
  <c r="AA419" i="8"/>
  <c r="AE419" i="8"/>
  <c r="Y419" i="8"/>
  <c r="V419" i="8"/>
  <c r="W106" i="8"/>
  <c r="X106" i="8"/>
  <c r="Z106" i="8"/>
  <c r="Y106" i="8"/>
  <c r="AA106" i="8"/>
  <c r="AE106" i="8"/>
  <c r="V106" i="8"/>
  <c r="W80" i="8"/>
  <c r="X80" i="8"/>
  <c r="V80" i="8"/>
  <c r="Z80" i="8"/>
  <c r="AA80" i="8"/>
  <c r="AE80" i="8"/>
  <c r="Y80" i="8"/>
  <c r="W333" i="8"/>
  <c r="X333" i="8"/>
  <c r="Z333" i="8"/>
  <c r="AA333" i="8"/>
  <c r="AE333" i="8"/>
  <c r="W76" i="8"/>
  <c r="X76" i="8"/>
  <c r="Z76" i="8"/>
  <c r="Y76" i="8"/>
  <c r="AA76" i="8"/>
  <c r="AE76" i="8"/>
  <c r="V76" i="8"/>
  <c r="W128" i="8"/>
  <c r="X128" i="8"/>
  <c r="Z128" i="8"/>
  <c r="V128" i="8"/>
  <c r="AE128" i="8"/>
  <c r="AA128" i="8"/>
  <c r="Y128" i="8"/>
  <c r="W183" i="8"/>
  <c r="X183" i="8"/>
  <c r="Z183" i="8"/>
  <c r="AE183" i="8"/>
  <c r="V183" i="8"/>
  <c r="AA183" i="8"/>
  <c r="W213" i="8"/>
  <c r="X213" i="8"/>
  <c r="V213" i="8"/>
  <c r="Z213" i="8"/>
  <c r="AE213" i="8"/>
  <c r="Y213" i="8"/>
  <c r="V427" i="8"/>
  <c r="W427" i="8"/>
  <c r="Y427" i="8"/>
  <c r="Z427" i="8"/>
  <c r="AD427" i="8"/>
  <c r="V145" i="8"/>
  <c r="W145" i="8"/>
  <c r="Y145" i="8"/>
  <c r="X145" i="8"/>
  <c r="Z145" i="8"/>
  <c r="AD145" i="8"/>
  <c r="V182" i="8"/>
  <c r="W182" i="8"/>
  <c r="Y182" i="8"/>
  <c r="AD182" i="8"/>
  <c r="Z182" i="8"/>
  <c r="X182" i="8"/>
  <c r="V218" i="8"/>
  <c r="W218" i="8"/>
  <c r="Y218" i="8"/>
  <c r="AD218" i="8"/>
  <c r="V224" i="8"/>
  <c r="W224" i="8"/>
  <c r="Y224" i="8"/>
  <c r="X224" i="8"/>
  <c r="AD224" i="8"/>
  <c r="Z224" i="8"/>
  <c r="V294" i="8"/>
  <c r="W294" i="8"/>
  <c r="Y294" i="8"/>
  <c r="AD294" i="8"/>
  <c r="V310" i="8"/>
  <c r="W310" i="8"/>
  <c r="Y310" i="8"/>
  <c r="Z310" i="8"/>
  <c r="AD310" i="8"/>
  <c r="V87" i="8"/>
  <c r="W87" i="8"/>
  <c r="Y87" i="8"/>
  <c r="X87" i="8"/>
  <c r="AD87" i="8"/>
  <c r="Z87" i="8"/>
  <c r="V356" i="8"/>
  <c r="W356" i="8"/>
  <c r="Y356" i="8"/>
  <c r="AD356" i="8"/>
  <c r="Z356" i="8"/>
  <c r="V172" i="8"/>
  <c r="W172" i="8"/>
  <c r="Y172" i="8"/>
  <c r="Z172" i="8"/>
  <c r="AD172" i="8"/>
  <c r="V445" i="8"/>
  <c r="W445" i="8"/>
  <c r="X445" i="8"/>
  <c r="Y445" i="8"/>
  <c r="AC445" i="8"/>
  <c r="AD445" i="8"/>
  <c r="Z445" i="8"/>
  <c r="AE409" i="8"/>
  <c r="AE152" i="8"/>
  <c r="AE313" i="8"/>
  <c r="AE129" i="8"/>
  <c r="AD251" i="8"/>
  <c r="AD141" i="8"/>
  <c r="AD80" i="8"/>
  <c r="AD8" i="8"/>
  <c r="AD213" i="8"/>
  <c r="AC142" i="8"/>
  <c r="AC384" i="8"/>
  <c r="AC321" i="8"/>
  <c r="AC31" i="8"/>
  <c r="AC213" i="8"/>
  <c r="AB182" i="8"/>
  <c r="AB384" i="8"/>
  <c r="AB206" i="8"/>
  <c r="AB199" i="8"/>
  <c r="AA233" i="8"/>
  <c r="AA417" i="8"/>
  <c r="AA74" i="8"/>
  <c r="AA327" i="8"/>
  <c r="Z142" i="8"/>
  <c r="Z321" i="8"/>
  <c r="Z364" i="8"/>
  <c r="Y278" i="8"/>
  <c r="Y183" i="8"/>
  <c r="X356" i="8"/>
  <c r="W364" i="8"/>
  <c r="V193" i="8"/>
  <c r="V334" i="8"/>
  <c r="W334" i="8"/>
  <c r="Z334" i="8"/>
  <c r="Y334" i="8"/>
  <c r="AB334" i="8"/>
  <c r="AC334" i="8"/>
  <c r="V97" i="8"/>
  <c r="W97" i="8"/>
  <c r="X97" i="8"/>
  <c r="Y97" i="8"/>
  <c r="AC97" i="8"/>
  <c r="AD97" i="8"/>
  <c r="AE98" i="8"/>
  <c r="AE74" i="8"/>
  <c r="AE19" i="8"/>
  <c r="AE10" i="8"/>
  <c r="AD459" i="8"/>
  <c r="AD136" i="8"/>
  <c r="AD407" i="8"/>
  <c r="AD437" i="8"/>
  <c r="AD194" i="8"/>
  <c r="AC414" i="8"/>
  <c r="AC259" i="8"/>
  <c r="AC419" i="8"/>
  <c r="AC358" i="8"/>
  <c r="Z206" i="8"/>
  <c r="Y233" i="8"/>
  <c r="Y327" i="8"/>
  <c r="X136" i="8"/>
  <c r="V195" i="8"/>
  <c r="W195" i="8"/>
  <c r="X195" i="8"/>
  <c r="Y195" i="8"/>
  <c r="AC195" i="8"/>
  <c r="AD195" i="8"/>
  <c r="AE226" i="8"/>
  <c r="AE452" i="8"/>
  <c r="AE7" i="8"/>
  <c r="AE302" i="8"/>
  <c r="AD121" i="8"/>
  <c r="AD225" i="8"/>
  <c r="AD106" i="8"/>
  <c r="AD397" i="8"/>
  <c r="AD193" i="8"/>
  <c r="AD285" i="8"/>
  <c r="AC224" i="8"/>
  <c r="AC46" i="8"/>
  <c r="AC314" i="8"/>
  <c r="AC76" i="8"/>
  <c r="AC194" i="8"/>
  <c r="AB127" i="8"/>
  <c r="AB259" i="8"/>
  <c r="AB87" i="8"/>
  <c r="AB72" i="8"/>
  <c r="AA403" i="8"/>
  <c r="AA262" i="8"/>
  <c r="AA452" i="8"/>
  <c r="AA63" i="8"/>
  <c r="AA250" i="8"/>
  <c r="Z414" i="8"/>
  <c r="Z191" i="8"/>
  <c r="Z419" i="8"/>
  <c r="Z97" i="8"/>
  <c r="Y268" i="8"/>
  <c r="X276" i="8"/>
  <c r="X310" i="8"/>
  <c r="W73" i="8"/>
  <c r="V67" i="8"/>
  <c r="W67" i="8"/>
  <c r="X67" i="8"/>
  <c r="Y67" i="8"/>
  <c r="AC67" i="8"/>
  <c r="AD67" i="8"/>
  <c r="AE414" i="8"/>
  <c r="AE142" i="8"/>
  <c r="AE453" i="8"/>
  <c r="AE121" i="8"/>
  <c r="AE459" i="8"/>
  <c r="AE251" i="8"/>
  <c r="AE346" i="8"/>
  <c r="AE90" i="8"/>
  <c r="AE178" i="8"/>
  <c r="AE364" i="8"/>
  <c r="AE250" i="8"/>
  <c r="AD453" i="8"/>
  <c r="AD191" i="8"/>
  <c r="AD312" i="8"/>
  <c r="AD297" i="8"/>
  <c r="AD183" i="8"/>
  <c r="AD378" i="8"/>
  <c r="AC190" i="8"/>
  <c r="AC176" i="8"/>
  <c r="AC172" i="8"/>
  <c r="AA277" i="8"/>
  <c r="Z294" i="8"/>
  <c r="Z8" i="8"/>
  <c r="Y410" i="8"/>
  <c r="Y203" i="8"/>
  <c r="X157" i="8"/>
  <c r="W297" i="8"/>
  <c r="V333" i="8"/>
  <c r="V290" i="8"/>
  <c r="W290" i="8"/>
  <c r="Y290" i="8"/>
  <c r="Z290" i="8"/>
  <c r="AC290" i="8"/>
  <c r="X290" i="8"/>
  <c r="AD290" i="8"/>
  <c r="AE141" i="8"/>
  <c r="AE157" i="8"/>
  <c r="AE8" i="8"/>
  <c r="AE3" i="8"/>
  <c r="AD142" i="8"/>
  <c r="AD202" i="8"/>
  <c r="AD321" i="8"/>
  <c r="AD246" i="8"/>
  <c r="AD203" i="8"/>
  <c r="AD429" i="8"/>
  <c r="AC218" i="8"/>
  <c r="AC273" i="8"/>
  <c r="AC239" i="8"/>
  <c r="AC208" i="8"/>
  <c r="AC193" i="8"/>
  <c r="AB145" i="8"/>
  <c r="AB224" i="8"/>
  <c r="AB92" i="8"/>
  <c r="AA382" i="8"/>
  <c r="AA447" i="8"/>
  <c r="AA178" i="8"/>
  <c r="AA4" i="8"/>
  <c r="Z30" i="8"/>
  <c r="Y312" i="8"/>
  <c r="X217" i="8"/>
  <c r="X302" i="8"/>
  <c r="V144" i="8"/>
  <c r="W144" i="8"/>
  <c r="Y144" i="8"/>
  <c r="AC144" i="8"/>
  <c r="Z144" i="8"/>
  <c r="X144" i="8"/>
  <c r="AD144" i="8"/>
  <c r="AE136" i="8"/>
  <c r="AE295" i="8"/>
  <c r="AE437" i="8"/>
  <c r="AE15" i="8"/>
  <c r="AD414" i="8"/>
  <c r="AD276" i="8"/>
  <c r="AD419" i="8"/>
  <c r="AD35" i="8"/>
  <c r="AD128" i="8"/>
  <c r="AD30" i="8"/>
  <c r="AC448" i="8"/>
  <c r="AC278" i="8"/>
  <c r="AC356" i="8"/>
  <c r="AC333" i="8"/>
  <c r="AA3" i="8"/>
  <c r="Z263" i="8"/>
  <c r="Z202" i="8"/>
  <c r="Z409" i="8"/>
  <c r="Z195" i="8"/>
  <c r="Y417" i="8"/>
  <c r="Y10" i="8"/>
  <c r="X295" i="8"/>
  <c r="W226" i="8"/>
  <c r="AA248" i="8"/>
  <c r="V41" i="8"/>
  <c r="W41" i="8"/>
  <c r="Y41" i="8"/>
  <c r="AC41" i="8"/>
  <c r="AD41" i="8"/>
  <c r="X41" i="8"/>
  <c r="Z41" i="8"/>
  <c r="AE263" i="8"/>
  <c r="AE104" i="8"/>
  <c r="AE68" i="8"/>
  <c r="AE276" i="8"/>
  <c r="AE202" i="8"/>
  <c r="AE191" i="8"/>
  <c r="AE225" i="8"/>
  <c r="AE442" i="8"/>
  <c r="AE397" i="8"/>
  <c r="AE49" i="8"/>
  <c r="AE285" i="8"/>
  <c r="AD68" i="8"/>
  <c r="AD46" i="8"/>
  <c r="AD73" i="8"/>
  <c r="AD31" i="8"/>
  <c r="AD460" i="8"/>
  <c r="AC182" i="8"/>
  <c r="AC410" i="8"/>
  <c r="AC206" i="8"/>
  <c r="AC249" i="8"/>
  <c r="AC183" i="8"/>
  <c r="AB217" i="8"/>
  <c r="AB190" i="8"/>
  <c r="AB310" i="8"/>
  <c r="AB172" i="8"/>
  <c r="AB290" i="8"/>
  <c r="AA27" i="8"/>
  <c r="AA44" i="8"/>
  <c r="AA157" i="8"/>
  <c r="AA334" i="8"/>
  <c r="AA213" i="8"/>
  <c r="Z384" i="8"/>
  <c r="Z239" i="8"/>
  <c r="Y257" i="8"/>
  <c r="Y15" i="8"/>
  <c r="X90" i="8"/>
  <c r="X172" i="8"/>
  <c r="X49" i="8"/>
  <c r="W276" i="8"/>
  <c r="V407" i="8"/>
  <c r="V358" i="8"/>
  <c r="W358" i="8"/>
  <c r="X358" i="8"/>
  <c r="Y358" i="8"/>
  <c r="AD358" i="8"/>
  <c r="Z358" i="8"/>
  <c r="AE417" i="8"/>
  <c r="AE297" i="8"/>
  <c r="AE327" i="8"/>
  <c r="AE378" i="8"/>
  <c r="AD104" i="8"/>
  <c r="AD176" i="8"/>
  <c r="AD389" i="8"/>
  <c r="AD76" i="8"/>
  <c r="AD201" i="8"/>
  <c r="AC127" i="8"/>
  <c r="AC346" i="8"/>
  <c r="AC87" i="8"/>
  <c r="AC181" i="8"/>
  <c r="AA203" i="8"/>
  <c r="Z218" i="8"/>
  <c r="Z460" i="8"/>
  <c r="Y321" i="8"/>
  <c r="X427" i="8"/>
  <c r="X246" i="8"/>
  <c r="X334" i="8"/>
  <c r="V314" i="8"/>
  <c r="W314" i="8"/>
  <c r="X314" i="8"/>
  <c r="Y314" i="8"/>
  <c r="Z314" i="8"/>
  <c r="AD314" i="8"/>
  <c r="AE262" i="8"/>
  <c r="AE246" i="8"/>
  <c r="AE63" i="8"/>
  <c r="AE429" i="8"/>
  <c r="AD263" i="8"/>
  <c r="AD273" i="8"/>
  <c r="AD409" i="8"/>
  <c r="AD208" i="8"/>
  <c r="AD313" i="8"/>
  <c r="AC145" i="8"/>
  <c r="AC251" i="8"/>
  <c r="AC92" i="8"/>
  <c r="AC80" i="8"/>
  <c r="AC203" i="8"/>
  <c r="AB427" i="8"/>
  <c r="AB218" i="8"/>
  <c r="AB248" i="8"/>
  <c r="AB239" i="8"/>
  <c r="AB67" i="8"/>
  <c r="AB97" i="8"/>
  <c r="AA257" i="8"/>
  <c r="AA295" i="8"/>
  <c r="AA268" i="8"/>
  <c r="AA194" i="8"/>
  <c r="Z276" i="8"/>
  <c r="Z259" i="8"/>
  <c r="Z35" i="8"/>
  <c r="Y453" i="8"/>
  <c r="Y333" i="8"/>
  <c r="X190" i="8"/>
  <c r="X294" i="8"/>
  <c r="W225" i="8"/>
  <c r="AE11" i="1"/>
  <c r="AE7" i="1"/>
  <c r="AG7" i="1" s="1"/>
  <c r="AH7" i="1" s="1"/>
  <c r="M240" i="8"/>
  <c r="AF240" i="8" s="1"/>
  <c r="M332" i="8"/>
  <c r="AF332" i="8" s="1"/>
  <c r="N240" i="8"/>
  <c r="N332" i="8"/>
  <c r="O240" i="8"/>
  <c r="O332" i="8"/>
  <c r="AH332" i="8" s="1"/>
  <c r="P240" i="8"/>
  <c r="AI240" i="8" s="1"/>
  <c r="P332" i="8"/>
  <c r="AI332" i="8" s="1"/>
  <c r="Q240" i="8"/>
  <c r="Q332" i="8"/>
  <c r="AJ332" i="8" s="1"/>
  <c r="R240" i="8"/>
  <c r="AK240" i="8" s="1"/>
  <c r="R332" i="8"/>
  <c r="AK332" i="8" s="1"/>
  <c r="S240" i="8"/>
  <c r="AL240" i="8" s="1"/>
  <c r="S332" i="8"/>
  <c r="AL332" i="8" s="1"/>
  <c r="T240" i="8"/>
  <c r="T332" i="8"/>
  <c r="AM332" i="8" s="1"/>
  <c r="U240" i="8"/>
  <c r="U332" i="8"/>
  <c r="AN332" i="8" s="1"/>
  <c r="M236" i="8"/>
  <c r="AF236" i="8" s="1"/>
  <c r="M198" i="8"/>
  <c r="AF198" i="8" s="1"/>
  <c r="M52" i="8"/>
  <c r="AF52" i="8" s="1"/>
  <c r="M289" i="8"/>
  <c r="AF289" i="8" s="1"/>
  <c r="M93" i="8"/>
  <c r="AF93" i="8" s="1"/>
  <c r="M446" i="8"/>
  <c r="AF446" i="8" s="1"/>
  <c r="M139" i="8"/>
  <c r="AF139" i="8" s="1"/>
  <c r="M330" i="8"/>
  <c r="AF330" i="8" s="1"/>
  <c r="M457" i="8"/>
  <c r="AF457" i="8" s="1"/>
  <c r="M153" i="8"/>
  <c r="M436" i="8"/>
  <c r="AF436" i="8" s="1"/>
  <c r="M444" i="8"/>
  <c r="AF444" i="8" s="1"/>
  <c r="M96" i="8"/>
  <c r="AF96" i="8" s="1"/>
  <c r="M243" i="8"/>
  <c r="M186" i="8"/>
  <c r="AF186" i="8" s="1"/>
  <c r="M37" i="8"/>
  <c r="AF37" i="8" s="1"/>
  <c r="M12" i="8"/>
  <c r="AF12" i="8" s="1"/>
  <c r="M412" i="8"/>
  <c r="AF412" i="8" s="1"/>
  <c r="M398" i="8"/>
  <c r="AF398" i="8" s="1"/>
  <c r="M81" i="8"/>
  <c r="AF81" i="8" s="1"/>
  <c r="M431" i="8"/>
  <c r="AF431" i="8" s="1"/>
  <c r="M133" i="8"/>
  <c r="M58" i="8"/>
  <c r="AF58" i="8" s="1"/>
  <c r="M197" i="8"/>
  <c r="AF197" i="8" s="1"/>
  <c r="M162" i="8"/>
  <c r="AF162" i="8" s="1"/>
  <c r="M57" i="8"/>
  <c r="M110" i="8"/>
  <c r="AF110" i="8" s="1"/>
  <c r="M260" i="8"/>
  <c r="AF260" i="8" s="1"/>
  <c r="M261" i="8"/>
  <c r="AF261" i="8" s="1"/>
  <c r="M387" i="8"/>
  <c r="AF387" i="8" s="1"/>
  <c r="M425" i="8"/>
  <c r="AF425" i="8" s="1"/>
  <c r="M234" i="8"/>
  <c r="AF234" i="8" s="1"/>
  <c r="M349" i="8"/>
  <c r="AF349" i="8" s="1"/>
  <c r="M71" i="8"/>
  <c r="AF71" i="8" s="1"/>
  <c r="M123" i="8"/>
  <c r="AF123" i="8" s="1"/>
  <c r="M156" i="8"/>
  <c r="AF156" i="8" s="1"/>
  <c r="M161" i="8"/>
  <c r="AF161" i="8" s="1"/>
  <c r="M317" i="8"/>
  <c r="M211" i="8"/>
  <c r="AF211" i="8" s="1"/>
  <c r="M366" i="8"/>
  <c r="AF366" i="8" s="1"/>
  <c r="M341" i="8"/>
  <c r="AF341" i="8" s="1"/>
  <c r="M230" i="8"/>
  <c r="AF230" i="8" s="1"/>
  <c r="M307" i="8"/>
  <c r="AF307" i="8" s="1"/>
  <c r="M175" i="8"/>
  <c r="AF175" i="8" s="1"/>
  <c r="M132" i="8"/>
  <c r="AF132" i="8" s="1"/>
  <c r="M432" i="8"/>
  <c r="AF432" i="8" s="1"/>
  <c r="M118" i="8"/>
  <c r="AF118" i="8" s="1"/>
  <c r="M275" i="8"/>
  <c r="AF275" i="8" s="1"/>
  <c r="M169" i="8"/>
  <c r="AF169" i="8" s="1"/>
  <c r="M135" i="8"/>
  <c r="AF135" i="8" s="1"/>
  <c r="M423" i="8"/>
  <c r="AF423" i="8" s="1"/>
  <c r="M303" i="8"/>
  <c r="AF303" i="8" s="1"/>
  <c r="M350" i="8"/>
  <c r="AF350" i="8" s="1"/>
  <c r="M420" i="8"/>
  <c r="AF420" i="8" s="1"/>
  <c r="M21" i="8"/>
  <c r="AF21" i="8" s="1"/>
  <c r="M137" i="8"/>
  <c r="AF137" i="8" s="1"/>
  <c r="M47" i="8"/>
  <c r="AF47" i="8" s="1"/>
  <c r="M94" i="8"/>
  <c r="AF94" i="8" s="1"/>
  <c r="M43" i="8"/>
  <c r="AF43" i="8" s="1"/>
  <c r="M381" i="8"/>
  <c r="AF381" i="8" s="1"/>
  <c r="M323" i="8"/>
  <c r="AF323" i="8" s="1"/>
  <c r="M421" i="8"/>
  <c r="AF421" i="8" s="1"/>
  <c r="M456" i="8"/>
  <c r="AF456" i="8" s="1"/>
  <c r="M187" i="8"/>
  <c r="AF187" i="8" s="1"/>
  <c r="M443" i="8"/>
  <c r="AF443" i="8" s="1"/>
  <c r="M62" i="8"/>
  <c r="AF62" i="8" s="1"/>
  <c r="M401" i="8"/>
  <c r="AF401" i="8" s="1"/>
  <c r="M170" i="8"/>
  <c r="AF170" i="8" s="1"/>
  <c r="M185" i="8"/>
  <c r="AF185" i="8" s="1"/>
  <c r="M405" i="8"/>
  <c r="AF405" i="8" s="1"/>
  <c r="M329" i="8"/>
  <c r="AF329" i="8" s="1"/>
  <c r="M404" i="8"/>
  <c r="AF404" i="8" s="1"/>
  <c r="M301" i="8"/>
  <c r="AF301" i="8" s="1"/>
  <c r="M270" i="8"/>
  <c r="AF270" i="8" s="1"/>
  <c r="M54" i="8"/>
  <c r="AF54" i="8" s="1"/>
  <c r="M400" i="8"/>
  <c r="AF400" i="8" s="1"/>
  <c r="M188" i="8"/>
  <c r="AF188" i="8" s="1"/>
  <c r="M254" i="8"/>
  <c r="AF254" i="8" s="1"/>
  <c r="M105" i="8"/>
  <c r="AF105" i="8" s="1"/>
  <c r="M61" i="8"/>
  <c r="AF61" i="8" s="1"/>
  <c r="M107" i="8"/>
  <c r="AF107" i="8" s="1"/>
  <c r="N236" i="8"/>
  <c r="AG236" i="8" s="1"/>
  <c r="N198" i="8"/>
  <c r="N52" i="8"/>
  <c r="AG52" i="8" s="1"/>
  <c r="N289" i="8"/>
  <c r="AG289" i="8" s="1"/>
  <c r="N93" i="8"/>
  <c r="AG93" i="8" s="1"/>
  <c r="N446" i="8"/>
  <c r="AG446" i="8" s="1"/>
  <c r="N139" i="8"/>
  <c r="AG139" i="8" s="1"/>
  <c r="N330" i="8"/>
  <c r="AG330" i="8" s="1"/>
  <c r="N457" i="8"/>
  <c r="AG457" i="8" s="1"/>
  <c r="N153" i="8"/>
  <c r="AG153" i="8" s="1"/>
  <c r="N436" i="8"/>
  <c r="AG436" i="8" s="1"/>
  <c r="N444" i="8"/>
  <c r="AG444" i="8" s="1"/>
  <c r="N96" i="8"/>
  <c r="N243" i="8"/>
  <c r="AG243" i="8" s="1"/>
  <c r="N186" i="8"/>
  <c r="AG186" i="8" s="1"/>
  <c r="N37" i="8"/>
  <c r="AG37" i="8" s="1"/>
  <c r="N12" i="8"/>
  <c r="N412" i="8"/>
  <c r="AG412" i="8" s="1"/>
  <c r="N398" i="8"/>
  <c r="AG398" i="8" s="1"/>
  <c r="N81" i="8"/>
  <c r="AG81" i="8" s="1"/>
  <c r="N431" i="8"/>
  <c r="AG431" i="8" s="1"/>
  <c r="N133" i="8"/>
  <c r="AG133" i="8" s="1"/>
  <c r="N58" i="8"/>
  <c r="AG58" i="8" s="1"/>
  <c r="N197" i="8"/>
  <c r="AG197" i="8" s="1"/>
  <c r="N162" i="8"/>
  <c r="AG162" i="8" s="1"/>
  <c r="N57" i="8"/>
  <c r="AG57" i="8" s="1"/>
  <c r="N110" i="8"/>
  <c r="AG110" i="8" s="1"/>
  <c r="N260" i="8"/>
  <c r="AG260" i="8" s="1"/>
  <c r="N261" i="8"/>
  <c r="AG261" i="8" s="1"/>
  <c r="N387" i="8"/>
  <c r="AG387" i="8" s="1"/>
  <c r="N425" i="8"/>
  <c r="AG425" i="8" s="1"/>
  <c r="N234" i="8"/>
  <c r="AG234" i="8" s="1"/>
  <c r="N349" i="8"/>
  <c r="AG349" i="8" s="1"/>
  <c r="N71" i="8"/>
  <c r="AG71" i="8" s="1"/>
  <c r="N123" i="8"/>
  <c r="N156" i="8"/>
  <c r="AG156" i="8" s="1"/>
  <c r="N161" i="8"/>
  <c r="N317" i="8"/>
  <c r="AG317" i="8" s="1"/>
  <c r="N211" i="8"/>
  <c r="AG211" i="8" s="1"/>
  <c r="N366" i="8"/>
  <c r="AG366" i="8" s="1"/>
  <c r="N341" i="8"/>
  <c r="AG341" i="8" s="1"/>
  <c r="N230" i="8"/>
  <c r="AG230" i="8" s="1"/>
  <c r="N307" i="8"/>
  <c r="AG307" i="8" s="1"/>
  <c r="N175" i="8"/>
  <c r="AG175" i="8" s="1"/>
  <c r="N132" i="8"/>
  <c r="AG132" i="8" s="1"/>
  <c r="N432" i="8"/>
  <c r="AG432" i="8" s="1"/>
  <c r="N118" i="8"/>
  <c r="AG118" i="8" s="1"/>
  <c r="N275" i="8"/>
  <c r="AG275" i="8" s="1"/>
  <c r="N169" i="8"/>
  <c r="AG169" i="8" s="1"/>
  <c r="N135" i="8"/>
  <c r="AG135" i="8" s="1"/>
  <c r="N423" i="8"/>
  <c r="AG423" i="8" s="1"/>
  <c r="N303" i="8"/>
  <c r="AG303" i="8" s="1"/>
  <c r="N350" i="8"/>
  <c r="AG350" i="8" s="1"/>
  <c r="N420" i="8"/>
  <c r="AG420" i="8" s="1"/>
  <c r="N21" i="8"/>
  <c r="AG21" i="8" s="1"/>
  <c r="N137" i="8"/>
  <c r="AG137" i="8" s="1"/>
  <c r="N47" i="8"/>
  <c r="AG47" i="8" s="1"/>
  <c r="N94" i="8"/>
  <c r="AG94" i="8" s="1"/>
  <c r="N43" i="8"/>
  <c r="AG43" i="8" s="1"/>
  <c r="N381" i="8"/>
  <c r="AG381" i="8" s="1"/>
  <c r="N323" i="8"/>
  <c r="N421" i="8"/>
  <c r="AG421" i="8" s="1"/>
  <c r="N456" i="8"/>
  <c r="AG456" i="8" s="1"/>
  <c r="N187" i="8"/>
  <c r="AG187" i="8" s="1"/>
  <c r="N443" i="8"/>
  <c r="AG443" i="8" s="1"/>
  <c r="N62" i="8"/>
  <c r="AG62" i="8" s="1"/>
  <c r="N401" i="8"/>
  <c r="AG401" i="8" s="1"/>
  <c r="N170" i="8"/>
  <c r="AG170" i="8" s="1"/>
  <c r="N185" i="8"/>
  <c r="AG185" i="8" s="1"/>
  <c r="N405" i="8"/>
  <c r="AG405" i="8" s="1"/>
  <c r="N329" i="8"/>
  <c r="AG329" i="8" s="1"/>
  <c r="N404" i="8"/>
  <c r="AG404" i="8" s="1"/>
  <c r="N301" i="8"/>
  <c r="N270" i="8"/>
  <c r="AG270" i="8" s="1"/>
  <c r="N54" i="8"/>
  <c r="AG54" i="8" s="1"/>
  <c r="N400" i="8"/>
  <c r="AG400" i="8" s="1"/>
  <c r="N188" i="8"/>
  <c r="AG188" i="8" s="1"/>
  <c r="N254" i="8"/>
  <c r="AG254" i="8" s="1"/>
  <c r="N105" i="8"/>
  <c r="AG105" i="8" s="1"/>
  <c r="N61" i="8"/>
  <c r="AG61" i="8" s="1"/>
  <c r="N107" i="8"/>
  <c r="AG107" i="8" s="1"/>
  <c r="O236" i="8"/>
  <c r="AH236" i="8" s="1"/>
  <c r="O198" i="8"/>
  <c r="AH198" i="8" s="1"/>
  <c r="O52" i="8"/>
  <c r="AH52" i="8" s="1"/>
  <c r="O289" i="8"/>
  <c r="O93" i="8"/>
  <c r="AH93" i="8" s="1"/>
  <c r="O446" i="8"/>
  <c r="AH446" i="8" s="1"/>
  <c r="O139" i="8"/>
  <c r="AH139" i="8" s="1"/>
  <c r="O330" i="8"/>
  <c r="O457" i="8"/>
  <c r="AH457" i="8" s="1"/>
  <c r="O153" i="8"/>
  <c r="AH153" i="8" s="1"/>
  <c r="O436" i="8"/>
  <c r="O444" i="8"/>
  <c r="AH444" i="8" s="1"/>
  <c r="O96" i="8"/>
  <c r="AH96" i="8" s="1"/>
  <c r="O243" i="8"/>
  <c r="AH243" i="8" s="1"/>
  <c r="O186" i="8"/>
  <c r="AH186" i="8" s="1"/>
  <c r="O37" i="8"/>
  <c r="AH37" i="8" s="1"/>
  <c r="O12" i="8"/>
  <c r="AH12" i="8" s="1"/>
  <c r="O412" i="8"/>
  <c r="AH412" i="8" s="1"/>
  <c r="O398" i="8"/>
  <c r="AH398" i="8" s="1"/>
  <c r="O81" i="8"/>
  <c r="AH81" i="8" s="1"/>
  <c r="O431" i="8"/>
  <c r="AH431" i="8" s="1"/>
  <c r="O133" i="8"/>
  <c r="AH133" i="8" s="1"/>
  <c r="O58" i="8"/>
  <c r="AH58" i="8" s="1"/>
  <c r="O197" i="8"/>
  <c r="AH197" i="8" s="1"/>
  <c r="O162" i="8"/>
  <c r="AH162" i="8" s="1"/>
  <c r="O57" i="8"/>
  <c r="AH57" i="8" s="1"/>
  <c r="O110" i="8"/>
  <c r="AH110" i="8" s="1"/>
  <c r="O260" i="8"/>
  <c r="AH260" i="8" s="1"/>
  <c r="O261" i="8"/>
  <c r="AH261" i="8" s="1"/>
  <c r="O387" i="8"/>
  <c r="AH387" i="8" s="1"/>
  <c r="O425" i="8"/>
  <c r="AH425" i="8" s="1"/>
  <c r="O234" i="8"/>
  <c r="AH234" i="8" s="1"/>
  <c r="O349" i="8"/>
  <c r="AH349" i="8" s="1"/>
  <c r="O71" i="8"/>
  <c r="AH71" i="8" s="1"/>
  <c r="O123" i="8"/>
  <c r="AH123" i="8" s="1"/>
  <c r="O156" i="8"/>
  <c r="AH156" i="8" s="1"/>
  <c r="O161" i="8"/>
  <c r="AH161" i="8" s="1"/>
  <c r="O317" i="8"/>
  <c r="AH317" i="8" s="1"/>
  <c r="O211" i="8"/>
  <c r="AH211" i="8" s="1"/>
  <c r="O366" i="8"/>
  <c r="AH366" i="8" s="1"/>
  <c r="O341" i="8"/>
  <c r="AH341" i="8" s="1"/>
  <c r="O230" i="8"/>
  <c r="AH230" i="8" s="1"/>
  <c r="O307" i="8"/>
  <c r="AH307" i="8" s="1"/>
  <c r="O175" i="8"/>
  <c r="AH175" i="8" s="1"/>
  <c r="O132" i="8"/>
  <c r="AH132" i="8" s="1"/>
  <c r="O432" i="8"/>
  <c r="AH432" i="8" s="1"/>
  <c r="O118" i="8"/>
  <c r="AH118" i="8" s="1"/>
  <c r="O275" i="8"/>
  <c r="AH275" i="8" s="1"/>
  <c r="O169" i="8"/>
  <c r="AH169" i="8" s="1"/>
  <c r="O135" i="8"/>
  <c r="AH135" i="8" s="1"/>
  <c r="O423" i="8"/>
  <c r="AH423" i="8" s="1"/>
  <c r="O303" i="8"/>
  <c r="AH303" i="8" s="1"/>
  <c r="O350" i="8"/>
  <c r="AH350" i="8" s="1"/>
  <c r="O420" i="8"/>
  <c r="AH420" i="8" s="1"/>
  <c r="O21" i="8"/>
  <c r="AH21" i="8" s="1"/>
  <c r="O137" i="8"/>
  <c r="AH137" i="8" s="1"/>
  <c r="O47" i="8"/>
  <c r="AH47" i="8" s="1"/>
  <c r="O94" i="8"/>
  <c r="AH94" i="8" s="1"/>
  <c r="O43" i="8"/>
  <c r="AH43" i="8" s="1"/>
  <c r="O381" i="8"/>
  <c r="AH381" i="8" s="1"/>
  <c r="O323" i="8"/>
  <c r="AH323" i="8" s="1"/>
  <c r="O421" i="8"/>
  <c r="AH421" i="8" s="1"/>
  <c r="O456" i="8"/>
  <c r="AH456" i="8" s="1"/>
  <c r="O187" i="8"/>
  <c r="AH187" i="8" s="1"/>
  <c r="O443" i="8"/>
  <c r="AH443" i="8" s="1"/>
  <c r="O62" i="8"/>
  <c r="AH62" i="8" s="1"/>
  <c r="O401" i="8"/>
  <c r="AH401" i="8" s="1"/>
  <c r="O170" i="8"/>
  <c r="AH170" i="8" s="1"/>
  <c r="O185" i="8"/>
  <c r="AH185" i="8" s="1"/>
  <c r="O405" i="8"/>
  <c r="AH405" i="8" s="1"/>
  <c r="O329" i="8"/>
  <c r="AH329" i="8" s="1"/>
  <c r="O404" i="8"/>
  <c r="AH404" i="8" s="1"/>
  <c r="O301" i="8"/>
  <c r="AH301" i="8" s="1"/>
  <c r="O270" i="8"/>
  <c r="AH270" i="8" s="1"/>
  <c r="O54" i="8"/>
  <c r="AH54" i="8" s="1"/>
  <c r="O400" i="8"/>
  <c r="O188" i="8"/>
  <c r="AH188" i="8" s="1"/>
  <c r="O254" i="8"/>
  <c r="AH254" i="8" s="1"/>
  <c r="O105" i="8"/>
  <c r="AH105" i="8" s="1"/>
  <c r="O61" i="8"/>
  <c r="AH61" i="8" s="1"/>
  <c r="O107" i="8"/>
  <c r="AH107" i="8" s="1"/>
  <c r="P236" i="8"/>
  <c r="AI236" i="8" s="1"/>
  <c r="P198" i="8"/>
  <c r="AI198" i="8" s="1"/>
  <c r="P52" i="8"/>
  <c r="AI52" i="8" s="1"/>
  <c r="P289" i="8"/>
  <c r="AI289" i="8" s="1"/>
  <c r="P93" i="8"/>
  <c r="AI93" i="8" s="1"/>
  <c r="P446" i="8"/>
  <c r="AI446" i="8" s="1"/>
  <c r="P139" i="8"/>
  <c r="AI139" i="8" s="1"/>
  <c r="P330" i="8"/>
  <c r="AI330" i="8" s="1"/>
  <c r="P457" i="8"/>
  <c r="AI457" i="8" s="1"/>
  <c r="P153" i="8"/>
  <c r="AI153" i="8" s="1"/>
  <c r="P436" i="8"/>
  <c r="AI436" i="8" s="1"/>
  <c r="P444" i="8"/>
  <c r="AI444" i="8" s="1"/>
  <c r="P96" i="8"/>
  <c r="AI96" i="8" s="1"/>
  <c r="P243" i="8"/>
  <c r="AI243" i="8" s="1"/>
  <c r="P186" i="8"/>
  <c r="P37" i="8"/>
  <c r="AI37" i="8" s="1"/>
  <c r="P12" i="8"/>
  <c r="AI12" i="8" s="1"/>
  <c r="P412" i="8"/>
  <c r="AI412" i="8" s="1"/>
  <c r="P398" i="8"/>
  <c r="AI398" i="8" s="1"/>
  <c r="P81" i="8"/>
  <c r="AI81" i="8" s="1"/>
  <c r="P431" i="8"/>
  <c r="AI431" i="8" s="1"/>
  <c r="P133" i="8"/>
  <c r="AI133" i="8" s="1"/>
  <c r="P58" i="8"/>
  <c r="AI58" i="8" s="1"/>
  <c r="P197" i="8"/>
  <c r="AI197" i="8" s="1"/>
  <c r="P162" i="8"/>
  <c r="AI162" i="8" s="1"/>
  <c r="P57" i="8"/>
  <c r="AI57" i="8" s="1"/>
  <c r="P110" i="8"/>
  <c r="AI110" i="8" s="1"/>
  <c r="P260" i="8"/>
  <c r="AI260" i="8" s="1"/>
  <c r="P261" i="8"/>
  <c r="AI261" i="8" s="1"/>
  <c r="P387" i="8"/>
  <c r="AI387" i="8" s="1"/>
  <c r="P425" i="8"/>
  <c r="AI425" i="8" s="1"/>
  <c r="P234" i="8"/>
  <c r="AI234" i="8" s="1"/>
  <c r="P349" i="8"/>
  <c r="AI349" i="8" s="1"/>
  <c r="P71" i="8"/>
  <c r="AI71" i="8" s="1"/>
  <c r="P123" i="8"/>
  <c r="P156" i="8"/>
  <c r="AI156" i="8" s="1"/>
  <c r="P161" i="8"/>
  <c r="AI161" i="8" s="1"/>
  <c r="P317" i="8"/>
  <c r="AI317" i="8" s="1"/>
  <c r="P211" i="8"/>
  <c r="AI211" i="8" s="1"/>
  <c r="P366" i="8"/>
  <c r="AI366" i="8" s="1"/>
  <c r="P341" i="8"/>
  <c r="AI341" i="8" s="1"/>
  <c r="P230" i="8"/>
  <c r="AI230" i="8" s="1"/>
  <c r="P307" i="8"/>
  <c r="P175" i="8"/>
  <c r="AI175" i="8" s="1"/>
  <c r="P132" i="8"/>
  <c r="AI132" i="8" s="1"/>
  <c r="P432" i="8"/>
  <c r="AI432" i="8" s="1"/>
  <c r="P118" i="8"/>
  <c r="AI118" i="8" s="1"/>
  <c r="P275" i="8"/>
  <c r="AI275" i="8" s="1"/>
  <c r="P169" i="8"/>
  <c r="AI169" i="8" s="1"/>
  <c r="P135" i="8"/>
  <c r="AI135" i="8" s="1"/>
  <c r="P423" i="8"/>
  <c r="AI423" i="8" s="1"/>
  <c r="P303" i="8"/>
  <c r="AI303" i="8" s="1"/>
  <c r="P350" i="8"/>
  <c r="AI350" i="8" s="1"/>
  <c r="P420" i="8"/>
  <c r="AI420" i="8" s="1"/>
  <c r="P21" i="8"/>
  <c r="AI21" i="8" s="1"/>
  <c r="P137" i="8"/>
  <c r="AI137" i="8" s="1"/>
  <c r="P47" i="8"/>
  <c r="AI47" i="8" s="1"/>
  <c r="P94" i="8"/>
  <c r="AI94" i="8" s="1"/>
  <c r="P43" i="8"/>
  <c r="P381" i="8"/>
  <c r="AI381" i="8" s="1"/>
  <c r="P323" i="8"/>
  <c r="AI323" i="8" s="1"/>
  <c r="P421" i="8"/>
  <c r="P456" i="8"/>
  <c r="AI456" i="8" s="1"/>
  <c r="P187" i="8"/>
  <c r="AI187" i="8" s="1"/>
  <c r="P443" i="8"/>
  <c r="AI443" i="8" s="1"/>
  <c r="P62" i="8"/>
  <c r="AI62" i="8" s="1"/>
  <c r="P401" i="8"/>
  <c r="AI401" i="8" s="1"/>
  <c r="P170" i="8"/>
  <c r="AI170" i="8" s="1"/>
  <c r="P185" i="8"/>
  <c r="AI185" i="8" s="1"/>
  <c r="P405" i="8"/>
  <c r="AI405" i="8" s="1"/>
  <c r="P329" i="8"/>
  <c r="AI329" i="8" s="1"/>
  <c r="P404" i="8"/>
  <c r="AI404" i="8" s="1"/>
  <c r="P301" i="8"/>
  <c r="AI301" i="8" s="1"/>
  <c r="P270" i="8"/>
  <c r="AI270" i="8" s="1"/>
  <c r="P54" i="8"/>
  <c r="AI54" i="8" s="1"/>
  <c r="P400" i="8"/>
  <c r="AI400" i="8" s="1"/>
  <c r="P188" i="8"/>
  <c r="AI188" i="8" s="1"/>
  <c r="P254" i="8"/>
  <c r="AI254" i="8" s="1"/>
  <c r="P105" i="8"/>
  <c r="P61" i="8"/>
  <c r="AI61" i="8" s="1"/>
  <c r="P107" i="8"/>
  <c r="AI107" i="8" s="1"/>
  <c r="Q236" i="8"/>
  <c r="AJ236" i="8" s="1"/>
  <c r="Q198" i="8"/>
  <c r="Q52" i="8"/>
  <c r="AJ52" i="8" s="1"/>
  <c r="Q289" i="8"/>
  <c r="AJ289" i="8" s="1"/>
  <c r="Q93" i="8"/>
  <c r="Q446" i="8"/>
  <c r="AJ446" i="8" s="1"/>
  <c r="Q139" i="8"/>
  <c r="AJ139" i="8" s="1"/>
  <c r="Q330" i="8"/>
  <c r="AJ330" i="8" s="1"/>
  <c r="Q457" i="8"/>
  <c r="AJ457" i="8" s="1"/>
  <c r="Q153" i="8"/>
  <c r="Q436" i="8"/>
  <c r="AJ436" i="8" s="1"/>
  <c r="Q444" i="8"/>
  <c r="AJ444" i="8" s="1"/>
  <c r="Q96" i="8"/>
  <c r="AJ96" i="8" s="1"/>
  <c r="Q243" i="8"/>
  <c r="Q186" i="8"/>
  <c r="AJ186" i="8" s="1"/>
  <c r="Q37" i="8"/>
  <c r="AJ37" i="8" s="1"/>
  <c r="Q12" i="8"/>
  <c r="AJ12" i="8" s="1"/>
  <c r="Q412" i="8"/>
  <c r="AJ412" i="8" s="1"/>
  <c r="Q398" i="8"/>
  <c r="AJ398" i="8" s="1"/>
  <c r="Q81" i="8"/>
  <c r="AJ81" i="8" s="1"/>
  <c r="Q431" i="8"/>
  <c r="AJ431" i="8" s="1"/>
  <c r="Q133" i="8"/>
  <c r="AJ133" i="8" s="1"/>
  <c r="Q58" i="8"/>
  <c r="AJ58" i="8" s="1"/>
  <c r="Q197" i="8"/>
  <c r="AJ197" i="8" s="1"/>
  <c r="Q162" i="8"/>
  <c r="AJ162" i="8" s="1"/>
  <c r="Q57" i="8"/>
  <c r="AJ57" i="8" s="1"/>
  <c r="Q110" i="8"/>
  <c r="AJ110" i="8" s="1"/>
  <c r="Q260" i="8"/>
  <c r="AJ260" i="8" s="1"/>
  <c r="Q261" i="8"/>
  <c r="AJ261" i="8" s="1"/>
  <c r="Q387" i="8"/>
  <c r="AJ387" i="8" s="1"/>
  <c r="Q425" i="8"/>
  <c r="AJ425" i="8" s="1"/>
  <c r="Q234" i="8"/>
  <c r="AJ234" i="8" s="1"/>
  <c r="Q349" i="8"/>
  <c r="AJ349" i="8" s="1"/>
  <c r="Q71" i="8"/>
  <c r="Q123" i="8"/>
  <c r="AJ123" i="8" s="1"/>
  <c r="Q156" i="8"/>
  <c r="AJ156" i="8" s="1"/>
  <c r="Q161" i="8"/>
  <c r="AJ161" i="8" s="1"/>
  <c r="Q317" i="8"/>
  <c r="AJ317" i="8" s="1"/>
  <c r="Q211" i="8"/>
  <c r="AJ211" i="8" s="1"/>
  <c r="Q366" i="8"/>
  <c r="AJ366" i="8" s="1"/>
  <c r="Q341" i="8"/>
  <c r="AJ341" i="8" s="1"/>
  <c r="Q230" i="8"/>
  <c r="AJ230" i="8" s="1"/>
  <c r="Q307" i="8"/>
  <c r="AJ307" i="8" s="1"/>
  <c r="Q175" i="8"/>
  <c r="Q132" i="8"/>
  <c r="AJ132" i="8" s="1"/>
  <c r="Q432" i="8"/>
  <c r="AJ432" i="8" s="1"/>
  <c r="Q118" i="8"/>
  <c r="AJ118" i="8" s="1"/>
  <c r="Q275" i="8"/>
  <c r="AJ275" i="8" s="1"/>
  <c r="Q169" i="8"/>
  <c r="AJ169" i="8" s="1"/>
  <c r="Q135" i="8"/>
  <c r="AJ135" i="8" s="1"/>
  <c r="Q423" i="8"/>
  <c r="AJ423" i="8" s="1"/>
  <c r="Q303" i="8"/>
  <c r="AJ303" i="8" s="1"/>
  <c r="Q350" i="8"/>
  <c r="AJ350" i="8" s="1"/>
  <c r="Q420" i="8"/>
  <c r="AJ420" i="8" s="1"/>
  <c r="Q21" i="8"/>
  <c r="AJ21" i="8" s="1"/>
  <c r="Q137" i="8"/>
  <c r="AJ137" i="8" s="1"/>
  <c r="Q47" i="8"/>
  <c r="AJ47" i="8" s="1"/>
  <c r="Q94" i="8"/>
  <c r="AJ94" i="8" s="1"/>
  <c r="Q43" i="8"/>
  <c r="AJ43" i="8" s="1"/>
  <c r="Q381" i="8"/>
  <c r="AJ381" i="8" s="1"/>
  <c r="Q323" i="8"/>
  <c r="AJ323" i="8" s="1"/>
  <c r="Q421" i="8"/>
  <c r="AJ421" i="8" s="1"/>
  <c r="Q456" i="8"/>
  <c r="AJ456" i="8" s="1"/>
  <c r="Q187" i="8"/>
  <c r="AJ187" i="8" s="1"/>
  <c r="Q443" i="8"/>
  <c r="AJ443" i="8" s="1"/>
  <c r="Q62" i="8"/>
  <c r="AJ62" i="8" s="1"/>
  <c r="Q401" i="8"/>
  <c r="AJ401" i="8" s="1"/>
  <c r="Q170" i="8"/>
  <c r="AJ170" i="8" s="1"/>
  <c r="Q185" i="8"/>
  <c r="AJ185" i="8" s="1"/>
  <c r="Q405" i="8"/>
  <c r="AJ405" i="8" s="1"/>
  <c r="Q329" i="8"/>
  <c r="AJ329" i="8" s="1"/>
  <c r="Q404" i="8"/>
  <c r="AJ404" i="8" s="1"/>
  <c r="Q301" i="8"/>
  <c r="AJ301" i="8" s="1"/>
  <c r="Q270" i="8"/>
  <c r="AJ270" i="8" s="1"/>
  <c r="Q54" i="8"/>
  <c r="AJ54" i="8" s="1"/>
  <c r="Q400" i="8"/>
  <c r="AJ400" i="8" s="1"/>
  <c r="Q188" i="8"/>
  <c r="AJ188" i="8" s="1"/>
  <c r="Q254" i="8"/>
  <c r="AJ254" i="8" s="1"/>
  <c r="Q105" i="8"/>
  <c r="AJ105" i="8" s="1"/>
  <c r="Q61" i="8"/>
  <c r="AJ61" i="8" s="1"/>
  <c r="Q107" i="8"/>
  <c r="AJ107" i="8" s="1"/>
  <c r="R236" i="8"/>
  <c r="AK236" i="8" s="1"/>
  <c r="R198" i="8"/>
  <c r="AK198" i="8" s="1"/>
  <c r="R52" i="8"/>
  <c r="AK52" i="8" s="1"/>
  <c r="R289" i="8"/>
  <c r="AK289" i="8" s="1"/>
  <c r="R93" i="8"/>
  <c r="AK93" i="8" s="1"/>
  <c r="R446" i="8"/>
  <c r="AK446" i="8" s="1"/>
  <c r="R139" i="8"/>
  <c r="AK139" i="8" s="1"/>
  <c r="R330" i="8"/>
  <c r="AK330" i="8" s="1"/>
  <c r="R457" i="8"/>
  <c r="AK457" i="8" s="1"/>
  <c r="R153" i="8"/>
  <c r="AK153" i="8" s="1"/>
  <c r="R436" i="8"/>
  <c r="AK436" i="8" s="1"/>
  <c r="R444" i="8"/>
  <c r="AK444" i="8" s="1"/>
  <c r="R96" i="8"/>
  <c r="AK96" i="8" s="1"/>
  <c r="R243" i="8"/>
  <c r="AK243" i="8" s="1"/>
  <c r="R186" i="8"/>
  <c r="AK186" i="8" s="1"/>
  <c r="R37" i="8"/>
  <c r="AK37" i="8" s="1"/>
  <c r="R12" i="8"/>
  <c r="AK12" i="8" s="1"/>
  <c r="R412" i="8"/>
  <c r="AK412" i="8" s="1"/>
  <c r="R398" i="8"/>
  <c r="AK398" i="8" s="1"/>
  <c r="R81" i="8"/>
  <c r="AK81" i="8" s="1"/>
  <c r="R431" i="8"/>
  <c r="AK431" i="8" s="1"/>
  <c r="R133" i="8"/>
  <c r="AK133" i="8" s="1"/>
  <c r="R58" i="8"/>
  <c r="AK58" i="8" s="1"/>
  <c r="R197" i="8"/>
  <c r="AK197" i="8" s="1"/>
  <c r="R162" i="8"/>
  <c r="AK162" i="8" s="1"/>
  <c r="R57" i="8"/>
  <c r="AK57" i="8" s="1"/>
  <c r="R110" i="8"/>
  <c r="AK110" i="8" s="1"/>
  <c r="R260" i="8"/>
  <c r="AK260" i="8" s="1"/>
  <c r="R261" i="8"/>
  <c r="AK261" i="8" s="1"/>
  <c r="R387" i="8"/>
  <c r="AK387" i="8" s="1"/>
  <c r="R425" i="8"/>
  <c r="R234" i="8"/>
  <c r="AK234" i="8" s="1"/>
  <c r="R349" i="8"/>
  <c r="AK349" i="8" s="1"/>
  <c r="R71" i="8"/>
  <c r="AK71" i="8" s="1"/>
  <c r="R123" i="8"/>
  <c r="AK123" i="8" s="1"/>
  <c r="R156" i="8"/>
  <c r="AK156" i="8" s="1"/>
  <c r="R161" i="8"/>
  <c r="R317" i="8"/>
  <c r="AK317" i="8" s="1"/>
  <c r="R211" i="8"/>
  <c r="AK211" i="8" s="1"/>
  <c r="R366" i="8"/>
  <c r="AK366" i="8" s="1"/>
  <c r="R341" i="8"/>
  <c r="AK341" i="8" s="1"/>
  <c r="R230" i="8"/>
  <c r="AK230" i="8" s="1"/>
  <c r="R307" i="8"/>
  <c r="AK307" i="8" s="1"/>
  <c r="R175" i="8"/>
  <c r="AK175" i="8" s="1"/>
  <c r="R132" i="8"/>
  <c r="AK132" i="8" s="1"/>
  <c r="R432" i="8"/>
  <c r="AK432" i="8" s="1"/>
  <c r="R118" i="8"/>
  <c r="AK118" i="8" s="1"/>
  <c r="R275" i="8"/>
  <c r="AK275" i="8" s="1"/>
  <c r="R169" i="8"/>
  <c r="R135" i="8"/>
  <c r="AK135" i="8" s="1"/>
  <c r="R423" i="8"/>
  <c r="AK423" i="8" s="1"/>
  <c r="R303" i="8"/>
  <c r="AK303" i="8" s="1"/>
  <c r="R350" i="8"/>
  <c r="AK350" i="8" s="1"/>
  <c r="R420" i="8"/>
  <c r="AK420" i="8" s="1"/>
  <c r="R21" i="8"/>
  <c r="AK21" i="8" s="1"/>
  <c r="R137" i="8"/>
  <c r="AK137" i="8" s="1"/>
  <c r="R47" i="8"/>
  <c r="AK47" i="8" s="1"/>
  <c r="R94" i="8"/>
  <c r="AK94" i="8" s="1"/>
  <c r="R43" i="8"/>
  <c r="AK43" i="8" s="1"/>
  <c r="R381" i="8"/>
  <c r="AK381" i="8" s="1"/>
  <c r="R323" i="8"/>
  <c r="R421" i="8"/>
  <c r="AK421" i="8" s="1"/>
  <c r="R456" i="8"/>
  <c r="AK456" i="8" s="1"/>
  <c r="R187" i="8"/>
  <c r="AK187" i="8" s="1"/>
  <c r="R443" i="8"/>
  <c r="AK443" i="8" s="1"/>
  <c r="R62" i="8"/>
  <c r="AK62" i="8" s="1"/>
  <c r="R401" i="8"/>
  <c r="AK401" i="8" s="1"/>
  <c r="R170" i="8"/>
  <c r="AK170" i="8" s="1"/>
  <c r="R185" i="8"/>
  <c r="AK185" i="8" s="1"/>
  <c r="R405" i="8"/>
  <c r="AK405" i="8" s="1"/>
  <c r="R329" i="8"/>
  <c r="AK329" i="8" s="1"/>
  <c r="R404" i="8"/>
  <c r="AK404" i="8" s="1"/>
  <c r="R301" i="8"/>
  <c r="R270" i="8"/>
  <c r="AK270" i="8" s="1"/>
  <c r="R54" i="8"/>
  <c r="AK54" i="8" s="1"/>
  <c r="R400" i="8"/>
  <c r="AK400" i="8" s="1"/>
  <c r="R188" i="8"/>
  <c r="AK188" i="8" s="1"/>
  <c r="R254" i="8"/>
  <c r="AK254" i="8" s="1"/>
  <c r="R105" i="8"/>
  <c r="AK105" i="8" s="1"/>
  <c r="R61" i="8"/>
  <c r="AK61" i="8" s="1"/>
  <c r="R107" i="8"/>
  <c r="AK107" i="8" s="1"/>
  <c r="S236" i="8"/>
  <c r="AL236" i="8" s="1"/>
  <c r="S198" i="8"/>
  <c r="AL198" i="8" s="1"/>
  <c r="S52" i="8"/>
  <c r="AL52" i="8" s="1"/>
  <c r="S289" i="8"/>
  <c r="S93" i="8"/>
  <c r="AL93" i="8" s="1"/>
  <c r="S446" i="8"/>
  <c r="AL446" i="8" s="1"/>
  <c r="S139" i="8"/>
  <c r="AL139" i="8" s="1"/>
  <c r="S330" i="8"/>
  <c r="AL330" i="8" s="1"/>
  <c r="S457" i="8"/>
  <c r="AL457" i="8" s="1"/>
  <c r="S153" i="8"/>
  <c r="AL153" i="8" s="1"/>
  <c r="S436" i="8"/>
  <c r="S444" i="8"/>
  <c r="AL444" i="8" s="1"/>
  <c r="S96" i="8"/>
  <c r="AL96" i="8" s="1"/>
  <c r="S243" i="8"/>
  <c r="AL243" i="8" s="1"/>
  <c r="S186" i="8"/>
  <c r="AL186" i="8" s="1"/>
  <c r="S37" i="8"/>
  <c r="S12" i="8"/>
  <c r="AL12" i="8" s="1"/>
  <c r="S412" i="8"/>
  <c r="AL412" i="8" s="1"/>
  <c r="S398" i="8"/>
  <c r="AL398" i="8" s="1"/>
  <c r="S81" i="8"/>
  <c r="AL81" i="8" s="1"/>
  <c r="S431" i="8"/>
  <c r="AL431" i="8" s="1"/>
  <c r="S133" i="8"/>
  <c r="AL133" i="8" s="1"/>
  <c r="S58" i="8"/>
  <c r="AL58" i="8" s="1"/>
  <c r="S197" i="8"/>
  <c r="AL197" i="8" s="1"/>
  <c r="S162" i="8"/>
  <c r="AL162" i="8" s="1"/>
  <c r="S57" i="8"/>
  <c r="AL57" i="8" s="1"/>
  <c r="S110" i="8"/>
  <c r="AL110" i="8" s="1"/>
  <c r="S260" i="8"/>
  <c r="S261" i="8"/>
  <c r="AL261" i="8" s="1"/>
  <c r="S387" i="8"/>
  <c r="AL387" i="8" s="1"/>
  <c r="S425" i="8"/>
  <c r="AL425" i="8" s="1"/>
  <c r="S234" i="8"/>
  <c r="AL234" i="8" s="1"/>
  <c r="S349" i="8"/>
  <c r="AL349" i="8" s="1"/>
  <c r="S71" i="8"/>
  <c r="AL71" i="8" s="1"/>
  <c r="S123" i="8"/>
  <c r="AL123" i="8" s="1"/>
  <c r="S156" i="8"/>
  <c r="AL156" i="8" s="1"/>
  <c r="S161" i="8"/>
  <c r="AL161" i="8" s="1"/>
  <c r="S317" i="8"/>
  <c r="AL317" i="8" s="1"/>
  <c r="S211" i="8"/>
  <c r="AL211" i="8" s="1"/>
  <c r="S366" i="8"/>
  <c r="S341" i="8"/>
  <c r="AL341" i="8" s="1"/>
  <c r="S230" i="8"/>
  <c r="AL230" i="8" s="1"/>
  <c r="S307" i="8"/>
  <c r="AL307" i="8" s="1"/>
  <c r="S175" i="8"/>
  <c r="AL175" i="8" s="1"/>
  <c r="S132" i="8"/>
  <c r="AL132" i="8" s="1"/>
  <c r="S432" i="8"/>
  <c r="AL432" i="8" s="1"/>
  <c r="S118" i="8"/>
  <c r="AL118" i="8" s="1"/>
  <c r="S275" i="8"/>
  <c r="AL275" i="8" s="1"/>
  <c r="S169" i="8"/>
  <c r="AL169" i="8" s="1"/>
  <c r="S135" i="8"/>
  <c r="AL135" i="8" s="1"/>
  <c r="S423" i="8"/>
  <c r="AL423" i="8" s="1"/>
  <c r="S303" i="8"/>
  <c r="S350" i="8"/>
  <c r="AL350" i="8" s="1"/>
  <c r="S420" i="8"/>
  <c r="AL420" i="8" s="1"/>
  <c r="S21" i="8"/>
  <c r="AL21" i="8" s="1"/>
  <c r="S137" i="8"/>
  <c r="AL137" i="8" s="1"/>
  <c r="S47" i="8"/>
  <c r="AL47" i="8" s="1"/>
  <c r="S94" i="8"/>
  <c r="AL94" i="8" s="1"/>
  <c r="S43" i="8"/>
  <c r="S381" i="8"/>
  <c r="AL381" i="8" s="1"/>
  <c r="S323" i="8"/>
  <c r="AL323" i="8" s="1"/>
  <c r="S421" i="8"/>
  <c r="AL421" i="8" s="1"/>
  <c r="S456" i="8"/>
  <c r="AL456" i="8" s="1"/>
  <c r="S187" i="8"/>
  <c r="S443" i="8"/>
  <c r="AL443" i="8" s="1"/>
  <c r="S62" i="8"/>
  <c r="AL62" i="8" s="1"/>
  <c r="S401" i="8"/>
  <c r="AL401" i="8" s="1"/>
  <c r="S170" i="8"/>
  <c r="AL170" i="8" s="1"/>
  <c r="S185" i="8"/>
  <c r="AL185" i="8" s="1"/>
  <c r="S405" i="8"/>
  <c r="AL405" i="8" s="1"/>
  <c r="S329" i="8"/>
  <c r="AL329" i="8" s="1"/>
  <c r="S404" i="8"/>
  <c r="AL404" i="8" s="1"/>
  <c r="S301" i="8"/>
  <c r="AL301" i="8" s="1"/>
  <c r="S270" i="8"/>
  <c r="AL270" i="8" s="1"/>
  <c r="S54" i="8"/>
  <c r="AL54" i="8" s="1"/>
  <c r="S400" i="8"/>
  <c r="S188" i="8"/>
  <c r="AL188" i="8" s="1"/>
  <c r="S254" i="8"/>
  <c r="AL254" i="8" s="1"/>
  <c r="S105" i="8"/>
  <c r="AL105" i="8" s="1"/>
  <c r="S61" i="8"/>
  <c r="AL61" i="8" s="1"/>
  <c r="S107" i="8"/>
  <c r="AL107" i="8" s="1"/>
  <c r="T236" i="8"/>
  <c r="AM236" i="8" s="1"/>
  <c r="T198" i="8"/>
  <c r="AM198" i="8" s="1"/>
  <c r="T52" i="8"/>
  <c r="AM52" i="8" s="1"/>
  <c r="T289" i="8"/>
  <c r="AM289" i="8" s="1"/>
  <c r="T93" i="8"/>
  <c r="AM93" i="8" s="1"/>
  <c r="T446" i="8"/>
  <c r="AM446" i="8" s="1"/>
  <c r="T139" i="8"/>
  <c r="T330" i="8"/>
  <c r="AM330" i="8" s="1"/>
  <c r="T457" i="8"/>
  <c r="AM457" i="8" s="1"/>
  <c r="T153" i="8"/>
  <c r="AM153" i="8" s="1"/>
  <c r="T436" i="8"/>
  <c r="AM436" i="8" s="1"/>
  <c r="T444" i="8"/>
  <c r="AM444" i="8" s="1"/>
  <c r="T96" i="8"/>
  <c r="AM96" i="8" s="1"/>
  <c r="T243" i="8"/>
  <c r="AM243" i="8" s="1"/>
  <c r="T186" i="8"/>
  <c r="AM186" i="8" s="1"/>
  <c r="T37" i="8"/>
  <c r="AM37" i="8" s="1"/>
  <c r="T12" i="8"/>
  <c r="AM12" i="8" s="1"/>
  <c r="T412" i="8"/>
  <c r="AM412" i="8" s="1"/>
  <c r="T398" i="8"/>
  <c r="T81" i="8"/>
  <c r="AM81" i="8" s="1"/>
  <c r="T431" i="8"/>
  <c r="AM431" i="8" s="1"/>
  <c r="T133" i="8"/>
  <c r="AM133" i="8" s="1"/>
  <c r="T58" i="8"/>
  <c r="AM58" i="8" s="1"/>
  <c r="T197" i="8"/>
  <c r="AM197" i="8" s="1"/>
  <c r="T162" i="8"/>
  <c r="AM162" i="8" s="1"/>
  <c r="T57" i="8"/>
  <c r="AM57" i="8" s="1"/>
  <c r="T110" i="8"/>
  <c r="AM110" i="8" s="1"/>
  <c r="T260" i="8"/>
  <c r="AM260" i="8" s="1"/>
  <c r="T261" i="8"/>
  <c r="AM261" i="8" s="1"/>
  <c r="T387" i="8"/>
  <c r="AM387" i="8" s="1"/>
  <c r="T425" i="8"/>
  <c r="T234" i="8"/>
  <c r="AM234" i="8" s="1"/>
  <c r="T349" i="8"/>
  <c r="AM349" i="8" s="1"/>
  <c r="T71" i="8"/>
  <c r="AM71" i="8" s="1"/>
  <c r="T123" i="8"/>
  <c r="AM123" i="8" s="1"/>
  <c r="T156" i="8"/>
  <c r="AM156" i="8" s="1"/>
  <c r="T161" i="8"/>
  <c r="AM161" i="8" s="1"/>
  <c r="T317" i="8"/>
  <c r="AM317" i="8" s="1"/>
  <c r="T211" i="8"/>
  <c r="AM211" i="8" s="1"/>
  <c r="T366" i="8"/>
  <c r="AM366" i="8" s="1"/>
  <c r="T341" i="8"/>
  <c r="T230" i="8"/>
  <c r="AM230" i="8" s="1"/>
  <c r="T307" i="8"/>
  <c r="AM307" i="8" s="1"/>
  <c r="T175" i="8"/>
  <c r="AM175" i="8" s="1"/>
  <c r="T132" i="8"/>
  <c r="AM132" i="8" s="1"/>
  <c r="T432" i="8"/>
  <c r="AM432" i="8" s="1"/>
  <c r="T118" i="8"/>
  <c r="AM118" i="8" s="1"/>
  <c r="T275" i="8"/>
  <c r="AM275" i="8" s="1"/>
  <c r="T169" i="8"/>
  <c r="AM169" i="8" s="1"/>
  <c r="T135" i="8"/>
  <c r="AM135" i="8" s="1"/>
  <c r="T423" i="8"/>
  <c r="AM423" i="8" s="1"/>
  <c r="T303" i="8"/>
  <c r="AM303" i="8" s="1"/>
  <c r="T350" i="8"/>
  <c r="AM350" i="8" s="1"/>
  <c r="T420" i="8"/>
  <c r="AM420" i="8" s="1"/>
  <c r="T21" i="8"/>
  <c r="T137" i="8"/>
  <c r="AM137" i="8" s="1"/>
  <c r="T47" i="8"/>
  <c r="AM47" i="8" s="1"/>
  <c r="T94" i="8"/>
  <c r="AM94" i="8" s="1"/>
  <c r="T43" i="8"/>
  <c r="AM43" i="8" s="1"/>
  <c r="T381" i="8"/>
  <c r="AM381" i="8" s="1"/>
  <c r="T323" i="8"/>
  <c r="AM323" i="8" s="1"/>
  <c r="T421" i="8"/>
  <c r="AM421" i="8" s="1"/>
  <c r="T456" i="8"/>
  <c r="AM456" i="8" s="1"/>
  <c r="T187" i="8"/>
  <c r="AM187" i="8" s="1"/>
  <c r="T443" i="8"/>
  <c r="AM443" i="8" s="1"/>
  <c r="T62" i="8"/>
  <c r="AM62" i="8" s="1"/>
  <c r="T401" i="8"/>
  <c r="AM401" i="8" s="1"/>
  <c r="T170" i="8"/>
  <c r="AM170" i="8" s="1"/>
  <c r="T185" i="8"/>
  <c r="AM185" i="8" s="1"/>
  <c r="T405" i="8"/>
  <c r="AM405" i="8" s="1"/>
  <c r="T329" i="8"/>
  <c r="AM329" i="8" s="1"/>
  <c r="T404" i="8"/>
  <c r="AM404" i="8" s="1"/>
  <c r="T301" i="8"/>
  <c r="AM301" i="8" s="1"/>
  <c r="T270" i="8"/>
  <c r="AM270" i="8" s="1"/>
  <c r="T54" i="8"/>
  <c r="AM54" i="8" s="1"/>
  <c r="T400" i="8"/>
  <c r="AM400" i="8" s="1"/>
  <c r="T188" i="8"/>
  <c r="T254" i="8"/>
  <c r="AM254" i="8" s="1"/>
  <c r="T105" i="8"/>
  <c r="T61" i="8"/>
  <c r="AM61" i="8" s="1"/>
  <c r="T107" i="8"/>
  <c r="AM107" i="8" s="1"/>
  <c r="U236" i="8"/>
  <c r="AN236" i="8" s="1"/>
  <c r="U198" i="8"/>
  <c r="AN198" i="8" s="1"/>
  <c r="U52" i="8"/>
  <c r="AN52" i="8" s="1"/>
  <c r="U289" i="8"/>
  <c r="AN289" i="8" s="1"/>
  <c r="U93" i="8"/>
  <c r="AN93" i="8" s="1"/>
  <c r="U446" i="8"/>
  <c r="AN446" i="8" s="1"/>
  <c r="U139" i="8"/>
  <c r="AN139" i="8" s="1"/>
  <c r="U330" i="8"/>
  <c r="AN330" i="8" s="1"/>
  <c r="U457" i="8"/>
  <c r="AN457" i="8" s="1"/>
  <c r="U153" i="8"/>
  <c r="AN153" i="8" s="1"/>
  <c r="U436" i="8"/>
  <c r="AN436" i="8" s="1"/>
  <c r="U444" i="8"/>
  <c r="U96" i="8"/>
  <c r="AN96" i="8" s="1"/>
  <c r="U243" i="8"/>
  <c r="U186" i="8"/>
  <c r="AN186" i="8" s="1"/>
  <c r="U37" i="8"/>
  <c r="AN37" i="8" s="1"/>
  <c r="U12" i="8"/>
  <c r="AN12" i="8" s="1"/>
  <c r="U412" i="8"/>
  <c r="AN412" i="8" s="1"/>
  <c r="U398" i="8"/>
  <c r="AN398" i="8" s="1"/>
  <c r="U81" i="8"/>
  <c r="AN81" i="8" s="1"/>
  <c r="U431" i="8"/>
  <c r="AN431" i="8" s="1"/>
  <c r="U133" i="8"/>
  <c r="AN133" i="8" s="1"/>
  <c r="U58" i="8"/>
  <c r="AN58" i="8" s="1"/>
  <c r="U197" i="8"/>
  <c r="AN197" i="8" s="1"/>
  <c r="U162" i="8"/>
  <c r="AN162" i="8" s="1"/>
  <c r="U57" i="8"/>
  <c r="AN57" i="8" s="1"/>
  <c r="U110" i="8"/>
  <c r="AN110" i="8" s="1"/>
  <c r="U260" i="8"/>
  <c r="AN260" i="8" s="1"/>
  <c r="U261" i="8"/>
  <c r="AN261" i="8" s="1"/>
  <c r="U387" i="8"/>
  <c r="AN387" i="8" s="1"/>
  <c r="U425" i="8"/>
  <c r="AN425" i="8" s="1"/>
  <c r="U234" i="8"/>
  <c r="AN234" i="8" s="1"/>
  <c r="U349" i="8"/>
  <c r="AN349" i="8" s="1"/>
  <c r="U71" i="8"/>
  <c r="AN71" i="8" s="1"/>
  <c r="U123" i="8"/>
  <c r="AN123" i="8" s="1"/>
  <c r="U156" i="8"/>
  <c r="U161" i="8"/>
  <c r="AN161" i="8" s="1"/>
  <c r="U317" i="8"/>
  <c r="AN317" i="8" s="1"/>
  <c r="U211" i="8"/>
  <c r="AN211" i="8" s="1"/>
  <c r="U366" i="8"/>
  <c r="AN366" i="8" s="1"/>
  <c r="U341" i="8"/>
  <c r="AN341" i="8" s="1"/>
  <c r="U230" i="8"/>
  <c r="AN230" i="8" s="1"/>
  <c r="U307" i="8"/>
  <c r="AN307" i="8" s="1"/>
  <c r="U175" i="8"/>
  <c r="AN175" i="8" s="1"/>
  <c r="U132" i="8"/>
  <c r="AN132" i="8" s="1"/>
  <c r="U432" i="8"/>
  <c r="AN432" i="8" s="1"/>
  <c r="U118" i="8"/>
  <c r="AN118" i="8" s="1"/>
  <c r="U275" i="8"/>
  <c r="U169" i="8"/>
  <c r="AN169" i="8" s="1"/>
  <c r="U135" i="8"/>
  <c r="AN135" i="8" s="1"/>
  <c r="U423" i="8"/>
  <c r="AN423" i="8" s="1"/>
  <c r="U303" i="8"/>
  <c r="AN303" i="8" s="1"/>
  <c r="U350" i="8"/>
  <c r="AN350" i="8" s="1"/>
  <c r="U420" i="8"/>
  <c r="AN420" i="8" s="1"/>
  <c r="U21" i="8"/>
  <c r="AN21" i="8" s="1"/>
  <c r="U137" i="8"/>
  <c r="AN137" i="8" s="1"/>
  <c r="U47" i="8"/>
  <c r="AN47" i="8" s="1"/>
  <c r="U94" i="8"/>
  <c r="AN94" i="8" s="1"/>
  <c r="U43" i="8"/>
  <c r="AN43" i="8" s="1"/>
  <c r="U381" i="8"/>
  <c r="AN381" i="8" s="1"/>
  <c r="U323" i="8"/>
  <c r="AN323" i="8" s="1"/>
  <c r="U421" i="8"/>
  <c r="AN421" i="8" s="1"/>
  <c r="U456" i="8"/>
  <c r="AN456" i="8" s="1"/>
  <c r="U187" i="8"/>
  <c r="AN187" i="8" s="1"/>
  <c r="U443" i="8"/>
  <c r="AN443" i="8" s="1"/>
  <c r="U62" i="8"/>
  <c r="AN62" i="8" s="1"/>
  <c r="U401" i="8"/>
  <c r="AN401" i="8" s="1"/>
  <c r="U170" i="8"/>
  <c r="AN170" i="8" s="1"/>
  <c r="U185" i="8"/>
  <c r="AN185" i="8" s="1"/>
  <c r="U405" i="8"/>
  <c r="U329" i="8"/>
  <c r="AN329" i="8" s="1"/>
  <c r="U404" i="8"/>
  <c r="AN404" i="8" s="1"/>
  <c r="U301" i="8"/>
  <c r="AN301" i="8" s="1"/>
  <c r="U270" i="8"/>
  <c r="AN270" i="8" s="1"/>
  <c r="U54" i="8"/>
  <c r="AN54" i="8" s="1"/>
  <c r="U400" i="8"/>
  <c r="AN400" i="8" s="1"/>
  <c r="U188" i="8"/>
  <c r="AN188" i="8" s="1"/>
  <c r="U254" i="8"/>
  <c r="AN254" i="8" s="1"/>
  <c r="U105" i="8"/>
  <c r="AN105" i="8" s="1"/>
  <c r="U61" i="8"/>
  <c r="AN61" i="8" s="1"/>
  <c r="U107" i="8"/>
  <c r="AN107" i="8" s="1"/>
  <c r="AF153" i="8"/>
  <c r="AF243" i="8"/>
  <c r="AF133" i="8"/>
  <c r="AF57" i="8"/>
  <c r="AF317" i="8"/>
  <c r="AG198" i="8"/>
  <c r="AG96" i="8"/>
  <c r="AG12" i="8"/>
  <c r="AG123" i="8"/>
  <c r="AG161" i="8"/>
  <c r="AG323" i="8"/>
  <c r="AG301" i="8"/>
  <c r="AH289" i="8"/>
  <c r="AH330" i="8"/>
  <c r="AH436" i="8"/>
  <c r="AH400" i="8"/>
  <c r="AI186" i="8"/>
  <c r="AI123" i="8"/>
  <c r="AI307" i="8"/>
  <c r="AI43" i="8"/>
  <c r="AI421" i="8"/>
  <c r="AI105" i="8"/>
  <c r="AJ198" i="8"/>
  <c r="AJ93" i="8"/>
  <c r="AJ153" i="8"/>
  <c r="AJ243" i="8"/>
  <c r="AJ71" i="8"/>
  <c r="AL436" i="8"/>
  <c r="AL43" i="8"/>
  <c r="AM188" i="8"/>
  <c r="AN243" i="8"/>
  <c r="U2" i="1"/>
  <c r="U3" i="1"/>
  <c r="V2" i="1"/>
  <c r="V3" i="1"/>
  <c r="W2" i="1"/>
  <c r="W3" i="1"/>
  <c r="X2" i="1"/>
  <c r="X3" i="1"/>
  <c r="Y2" i="1"/>
  <c r="Y3" i="1"/>
  <c r="Z2" i="1"/>
  <c r="Z3" i="1"/>
  <c r="AA2" i="1"/>
  <c r="AA3" i="1"/>
  <c r="AB2" i="1"/>
  <c r="AB3" i="1"/>
  <c r="AC2" i="1"/>
  <c r="AC3" i="1"/>
  <c r="AD2" i="1"/>
  <c r="AD3" i="1"/>
  <c r="M375" i="8"/>
  <c r="AF375" i="8" s="1"/>
  <c r="N375" i="8"/>
  <c r="AG375" i="8" s="1"/>
  <c r="O375" i="8"/>
  <c r="AH375" i="8" s="1"/>
  <c r="P375" i="8"/>
  <c r="AI375" i="8" s="1"/>
  <c r="Q375" i="8"/>
  <c r="R375" i="8"/>
  <c r="AK375" i="8" s="1"/>
  <c r="S375" i="8"/>
  <c r="AL375" i="8" s="1"/>
  <c r="T375" i="8"/>
  <c r="AM375" i="8" s="1"/>
  <c r="U375" i="8"/>
  <c r="AN375" i="8" s="1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N54" i="2"/>
  <c r="O54" i="2"/>
  <c r="K55" i="2"/>
  <c r="V55" i="2" s="1"/>
  <c r="L55" i="2"/>
  <c r="M55" i="2"/>
  <c r="N55" i="2"/>
  <c r="O55" i="2"/>
  <c r="K56" i="2"/>
  <c r="L56" i="2"/>
  <c r="M56" i="2"/>
  <c r="N56" i="2"/>
  <c r="U56" i="2" s="1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0" i="2"/>
  <c r="L60" i="2"/>
  <c r="M60" i="2"/>
  <c r="N60" i="2"/>
  <c r="O60" i="2"/>
  <c r="K61" i="2"/>
  <c r="L61" i="2"/>
  <c r="M61" i="2"/>
  <c r="N61" i="2"/>
  <c r="O61" i="2"/>
  <c r="K62" i="2"/>
  <c r="L62" i="2"/>
  <c r="M62" i="2"/>
  <c r="N62" i="2"/>
  <c r="O62" i="2"/>
  <c r="K63" i="2"/>
  <c r="L63" i="2"/>
  <c r="M63" i="2"/>
  <c r="N63" i="2"/>
  <c r="O63" i="2"/>
  <c r="K64" i="2"/>
  <c r="L64" i="2"/>
  <c r="M64" i="2"/>
  <c r="N64" i="2"/>
  <c r="O64" i="2"/>
  <c r="K65" i="2"/>
  <c r="L65" i="2"/>
  <c r="M65" i="2"/>
  <c r="N65" i="2"/>
  <c r="O65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V71" i="2" s="1"/>
  <c r="K72" i="2"/>
  <c r="L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K78" i="2"/>
  <c r="L78" i="2"/>
  <c r="M78" i="2"/>
  <c r="N78" i="2"/>
  <c r="O78" i="2"/>
  <c r="K79" i="2"/>
  <c r="L79" i="2"/>
  <c r="M79" i="2"/>
  <c r="N79" i="2"/>
  <c r="O79" i="2"/>
  <c r="K80" i="2"/>
  <c r="U80" i="2" s="1"/>
  <c r="L80" i="2"/>
  <c r="M80" i="2"/>
  <c r="N80" i="2"/>
  <c r="O80" i="2"/>
  <c r="K81" i="2"/>
  <c r="L81" i="2"/>
  <c r="M81" i="2"/>
  <c r="N81" i="2"/>
  <c r="O81" i="2"/>
  <c r="K82" i="2"/>
  <c r="L82" i="2"/>
  <c r="M82" i="2"/>
  <c r="N82" i="2"/>
  <c r="O82" i="2"/>
  <c r="K83" i="2"/>
  <c r="L83" i="2"/>
  <c r="M83" i="2"/>
  <c r="N83" i="2"/>
  <c r="O83" i="2"/>
  <c r="K84" i="2"/>
  <c r="L84" i="2"/>
  <c r="M84" i="2"/>
  <c r="N84" i="2"/>
  <c r="O84" i="2"/>
  <c r="K85" i="2"/>
  <c r="L85" i="2"/>
  <c r="M85" i="2"/>
  <c r="N85" i="2"/>
  <c r="O85" i="2"/>
  <c r="K86" i="2"/>
  <c r="L86" i="2"/>
  <c r="M86" i="2"/>
  <c r="N86" i="2"/>
  <c r="O86" i="2"/>
  <c r="K87" i="2"/>
  <c r="L87" i="2"/>
  <c r="M87" i="2"/>
  <c r="N87" i="2"/>
  <c r="O87" i="2"/>
  <c r="K88" i="2"/>
  <c r="L88" i="2"/>
  <c r="M88" i="2"/>
  <c r="N88" i="2"/>
  <c r="O88" i="2"/>
  <c r="K89" i="2"/>
  <c r="L89" i="2"/>
  <c r="M89" i="2"/>
  <c r="N89" i="2"/>
  <c r="O89" i="2"/>
  <c r="K90" i="2"/>
  <c r="L90" i="2"/>
  <c r="M90" i="2"/>
  <c r="N90" i="2"/>
  <c r="O90" i="2"/>
  <c r="K91" i="2"/>
  <c r="L91" i="2"/>
  <c r="M91" i="2"/>
  <c r="N91" i="2"/>
  <c r="O91" i="2"/>
  <c r="K92" i="2"/>
  <c r="L92" i="2"/>
  <c r="M92" i="2"/>
  <c r="N92" i="2"/>
  <c r="O92" i="2"/>
  <c r="K93" i="2"/>
  <c r="L93" i="2"/>
  <c r="M93" i="2"/>
  <c r="N93" i="2"/>
  <c r="O93" i="2"/>
  <c r="K94" i="2"/>
  <c r="L94" i="2"/>
  <c r="M94" i="2"/>
  <c r="N94" i="2"/>
  <c r="O94" i="2"/>
  <c r="K95" i="2"/>
  <c r="L95" i="2"/>
  <c r="M95" i="2"/>
  <c r="N95" i="2"/>
  <c r="O95" i="2"/>
  <c r="V95" i="2" s="1"/>
  <c r="K96" i="2"/>
  <c r="L96" i="2"/>
  <c r="M96" i="2"/>
  <c r="N96" i="2"/>
  <c r="O96" i="2"/>
  <c r="K97" i="2"/>
  <c r="L97" i="2"/>
  <c r="M97" i="2"/>
  <c r="N97" i="2"/>
  <c r="O97" i="2"/>
  <c r="K98" i="2"/>
  <c r="L98" i="2"/>
  <c r="M98" i="2"/>
  <c r="N98" i="2"/>
  <c r="O98" i="2"/>
  <c r="K99" i="2"/>
  <c r="L99" i="2"/>
  <c r="M99" i="2"/>
  <c r="N99" i="2"/>
  <c r="O99" i="2"/>
  <c r="K100" i="2"/>
  <c r="L100" i="2"/>
  <c r="M100" i="2"/>
  <c r="N100" i="2"/>
  <c r="O100" i="2"/>
  <c r="K101" i="2"/>
  <c r="L101" i="2"/>
  <c r="M101" i="2"/>
  <c r="N101" i="2"/>
  <c r="O101" i="2"/>
  <c r="K102" i="2"/>
  <c r="L102" i="2"/>
  <c r="M102" i="2"/>
  <c r="N102" i="2"/>
  <c r="O102" i="2"/>
  <c r="K103" i="2"/>
  <c r="L103" i="2"/>
  <c r="M103" i="2"/>
  <c r="N103" i="2"/>
  <c r="O103" i="2"/>
  <c r="K104" i="2"/>
  <c r="L104" i="2"/>
  <c r="M104" i="2"/>
  <c r="N104" i="2"/>
  <c r="O104" i="2"/>
  <c r="K105" i="2"/>
  <c r="L105" i="2"/>
  <c r="M105" i="2"/>
  <c r="N105" i="2"/>
  <c r="O105" i="2"/>
  <c r="K106" i="2"/>
  <c r="L106" i="2"/>
  <c r="M106" i="2"/>
  <c r="N106" i="2"/>
  <c r="O106" i="2"/>
  <c r="K107" i="2"/>
  <c r="L107" i="2"/>
  <c r="M107" i="2"/>
  <c r="N107" i="2"/>
  <c r="O107" i="2"/>
  <c r="V107" i="2" s="1"/>
  <c r="K108" i="2"/>
  <c r="L108" i="2"/>
  <c r="M108" i="2"/>
  <c r="N108" i="2"/>
  <c r="O108" i="2"/>
  <c r="K109" i="2"/>
  <c r="L109" i="2"/>
  <c r="M109" i="2"/>
  <c r="N109" i="2"/>
  <c r="O109" i="2"/>
  <c r="K110" i="2"/>
  <c r="L110" i="2"/>
  <c r="M110" i="2"/>
  <c r="N110" i="2"/>
  <c r="O110" i="2"/>
  <c r="K111" i="2"/>
  <c r="L111" i="2"/>
  <c r="M111" i="2"/>
  <c r="N111" i="2"/>
  <c r="O111" i="2"/>
  <c r="K112" i="2"/>
  <c r="L112" i="2"/>
  <c r="M112" i="2"/>
  <c r="N112" i="2"/>
  <c r="O112" i="2"/>
  <c r="K113" i="2"/>
  <c r="L113" i="2"/>
  <c r="M113" i="2"/>
  <c r="N113" i="2"/>
  <c r="O113" i="2"/>
  <c r="K114" i="2"/>
  <c r="L114" i="2"/>
  <c r="M114" i="2"/>
  <c r="N114" i="2"/>
  <c r="O114" i="2"/>
  <c r="K115" i="2"/>
  <c r="L115" i="2"/>
  <c r="M115" i="2"/>
  <c r="N115" i="2"/>
  <c r="O115" i="2"/>
  <c r="P115" i="2" s="1"/>
  <c r="Q115" i="2" s="1"/>
  <c r="K116" i="2"/>
  <c r="L116" i="2"/>
  <c r="M116" i="2"/>
  <c r="N116" i="2"/>
  <c r="O116" i="2"/>
  <c r="P116" i="2"/>
  <c r="Q116" i="2" s="1"/>
  <c r="K117" i="2"/>
  <c r="L117" i="2"/>
  <c r="M117" i="2"/>
  <c r="N117" i="2"/>
  <c r="O117" i="2"/>
  <c r="K118" i="2"/>
  <c r="L118" i="2"/>
  <c r="M118" i="2"/>
  <c r="N118" i="2"/>
  <c r="O118" i="2"/>
  <c r="K119" i="2"/>
  <c r="L119" i="2"/>
  <c r="M119" i="2"/>
  <c r="N119" i="2"/>
  <c r="O119" i="2"/>
  <c r="K120" i="2"/>
  <c r="L120" i="2"/>
  <c r="M120" i="2"/>
  <c r="N120" i="2"/>
  <c r="O120" i="2"/>
  <c r="K121" i="2"/>
  <c r="L121" i="2"/>
  <c r="M121" i="2"/>
  <c r="N121" i="2"/>
  <c r="O121" i="2"/>
  <c r="K122" i="2"/>
  <c r="L122" i="2"/>
  <c r="M122" i="2"/>
  <c r="N122" i="2"/>
  <c r="O122" i="2"/>
  <c r="K123" i="2"/>
  <c r="L123" i="2"/>
  <c r="M123" i="2"/>
  <c r="N123" i="2"/>
  <c r="O123" i="2"/>
  <c r="K124" i="2"/>
  <c r="L124" i="2"/>
  <c r="M124" i="2"/>
  <c r="N124" i="2"/>
  <c r="O124" i="2"/>
  <c r="K125" i="2"/>
  <c r="L125" i="2"/>
  <c r="M125" i="2"/>
  <c r="N125" i="2"/>
  <c r="O125" i="2"/>
  <c r="P125" i="2" s="1"/>
  <c r="Q125" i="2" s="1"/>
  <c r="K126" i="2"/>
  <c r="L126" i="2"/>
  <c r="M126" i="2"/>
  <c r="N126" i="2"/>
  <c r="O126" i="2"/>
  <c r="K127" i="2"/>
  <c r="L127" i="2"/>
  <c r="M127" i="2"/>
  <c r="N127" i="2"/>
  <c r="O127" i="2"/>
  <c r="K128" i="2"/>
  <c r="L128" i="2"/>
  <c r="M128" i="2"/>
  <c r="N128" i="2"/>
  <c r="O128" i="2"/>
  <c r="K129" i="2"/>
  <c r="L129" i="2"/>
  <c r="M129" i="2"/>
  <c r="N129" i="2"/>
  <c r="O129" i="2"/>
  <c r="K130" i="2"/>
  <c r="L130" i="2"/>
  <c r="M130" i="2"/>
  <c r="N130" i="2"/>
  <c r="O130" i="2"/>
  <c r="K131" i="2"/>
  <c r="L131" i="2"/>
  <c r="M131" i="2"/>
  <c r="N131" i="2"/>
  <c r="O131" i="2"/>
  <c r="K132" i="2"/>
  <c r="L132" i="2"/>
  <c r="M132" i="2"/>
  <c r="N132" i="2"/>
  <c r="O132" i="2"/>
  <c r="K133" i="2"/>
  <c r="L133" i="2"/>
  <c r="M133" i="2"/>
  <c r="N133" i="2"/>
  <c r="O133" i="2"/>
  <c r="K134" i="2"/>
  <c r="L134" i="2"/>
  <c r="M134" i="2"/>
  <c r="N134" i="2"/>
  <c r="O134" i="2"/>
  <c r="K135" i="2"/>
  <c r="L135" i="2"/>
  <c r="M135" i="2"/>
  <c r="N135" i="2"/>
  <c r="O135" i="2"/>
  <c r="P135" i="2" s="1"/>
  <c r="Q135" i="2" s="1"/>
  <c r="K136" i="2"/>
  <c r="L136" i="2"/>
  <c r="M136" i="2"/>
  <c r="N136" i="2"/>
  <c r="O136" i="2"/>
  <c r="K137" i="2"/>
  <c r="L137" i="2"/>
  <c r="M137" i="2"/>
  <c r="N137" i="2"/>
  <c r="O137" i="2"/>
  <c r="K138" i="2"/>
  <c r="L138" i="2"/>
  <c r="M138" i="2"/>
  <c r="N138" i="2"/>
  <c r="O138" i="2"/>
  <c r="K139" i="2"/>
  <c r="L139" i="2"/>
  <c r="M139" i="2"/>
  <c r="N139" i="2"/>
  <c r="O139" i="2"/>
  <c r="K140" i="2"/>
  <c r="L140" i="2"/>
  <c r="M140" i="2"/>
  <c r="N140" i="2"/>
  <c r="O140" i="2"/>
  <c r="K141" i="2"/>
  <c r="L141" i="2"/>
  <c r="M141" i="2"/>
  <c r="N141" i="2"/>
  <c r="O141" i="2"/>
  <c r="K142" i="2"/>
  <c r="L142" i="2"/>
  <c r="M142" i="2"/>
  <c r="N142" i="2"/>
  <c r="O142" i="2"/>
  <c r="K143" i="2"/>
  <c r="L143" i="2"/>
  <c r="M143" i="2"/>
  <c r="N143" i="2"/>
  <c r="O143" i="2"/>
  <c r="K144" i="2"/>
  <c r="L144" i="2"/>
  <c r="M144" i="2"/>
  <c r="N144" i="2"/>
  <c r="O144" i="2"/>
  <c r="K145" i="2"/>
  <c r="L145" i="2"/>
  <c r="M145" i="2"/>
  <c r="N145" i="2"/>
  <c r="O145" i="2"/>
  <c r="K146" i="2"/>
  <c r="L146" i="2"/>
  <c r="M146" i="2"/>
  <c r="N146" i="2"/>
  <c r="O146" i="2"/>
  <c r="K147" i="2"/>
  <c r="L147" i="2"/>
  <c r="M147" i="2"/>
  <c r="N147" i="2"/>
  <c r="O147" i="2"/>
  <c r="K148" i="2"/>
  <c r="L148" i="2"/>
  <c r="M148" i="2"/>
  <c r="N148" i="2"/>
  <c r="O148" i="2"/>
  <c r="K149" i="2"/>
  <c r="L149" i="2"/>
  <c r="M149" i="2"/>
  <c r="N149" i="2"/>
  <c r="O149" i="2"/>
  <c r="K150" i="2"/>
  <c r="L150" i="2"/>
  <c r="M150" i="2"/>
  <c r="N150" i="2"/>
  <c r="O150" i="2"/>
  <c r="K151" i="2"/>
  <c r="L151" i="2"/>
  <c r="M151" i="2"/>
  <c r="N151" i="2"/>
  <c r="O151" i="2"/>
  <c r="K152" i="2"/>
  <c r="L152" i="2"/>
  <c r="M152" i="2"/>
  <c r="N152" i="2"/>
  <c r="O152" i="2"/>
  <c r="K153" i="2"/>
  <c r="L153" i="2"/>
  <c r="M153" i="2"/>
  <c r="N153" i="2"/>
  <c r="O153" i="2"/>
  <c r="V153" i="2" s="1"/>
  <c r="K154" i="2"/>
  <c r="L154" i="2"/>
  <c r="M154" i="2"/>
  <c r="N154" i="2"/>
  <c r="O154" i="2"/>
  <c r="K155" i="2"/>
  <c r="L155" i="2"/>
  <c r="M155" i="2"/>
  <c r="N155" i="2"/>
  <c r="O155" i="2"/>
  <c r="K156" i="2"/>
  <c r="L156" i="2"/>
  <c r="M156" i="2"/>
  <c r="N156" i="2"/>
  <c r="O156" i="2"/>
  <c r="K157" i="2"/>
  <c r="L157" i="2"/>
  <c r="M157" i="2"/>
  <c r="N157" i="2"/>
  <c r="O157" i="2"/>
  <c r="K158" i="2"/>
  <c r="L158" i="2"/>
  <c r="M158" i="2"/>
  <c r="N158" i="2"/>
  <c r="O158" i="2"/>
  <c r="K159" i="2"/>
  <c r="L159" i="2"/>
  <c r="M159" i="2"/>
  <c r="N159" i="2"/>
  <c r="O159" i="2"/>
  <c r="K160" i="2"/>
  <c r="L160" i="2"/>
  <c r="M160" i="2"/>
  <c r="N160" i="2"/>
  <c r="O160" i="2"/>
  <c r="K161" i="2"/>
  <c r="R161" i="2" s="1"/>
  <c r="L161" i="2"/>
  <c r="M161" i="2"/>
  <c r="N161" i="2"/>
  <c r="O161" i="2"/>
  <c r="K162" i="2"/>
  <c r="L162" i="2"/>
  <c r="M162" i="2"/>
  <c r="N162" i="2"/>
  <c r="O162" i="2"/>
  <c r="K163" i="2"/>
  <c r="L163" i="2"/>
  <c r="M163" i="2"/>
  <c r="N163" i="2"/>
  <c r="O163" i="2"/>
  <c r="K164" i="2"/>
  <c r="L164" i="2"/>
  <c r="M164" i="2"/>
  <c r="N164" i="2"/>
  <c r="O164" i="2"/>
  <c r="K165" i="2"/>
  <c r="L165" i="2"/>
  <c r="M165" i="2"/>
  <c r="N165" i="2"/>
  <c r="O165" i="2"/>
  <c r="K166" i="2"/>
  <c r="L166" i="2"/>
  <c r="M166" i="2"/>
  <c r="N166" i="2"/>
  <c r="O166" i="2"/>
  <c r="K167" i="2"/>
  <c r="L167" i="2"/>
  <c r="M167" i="2"/>
  <c r="N167" i="2"/>
  <c r="O167" i="2"/>
  <c r="K168" i="2"/>
  <c r="L168" i="2"/>
  <c r="M168" i="2"/>
  <c r="N168" i="2"/>
  <c r="O168" i="2"/>
  <c r="K169" i="2"/>
  <c r="L169" i="2"/>
  <c r="M169" i="2"/>
  <c r="N169" i="2"/>
  <c r="O169" i="2"/>
  <c r="K170" i="2"/>
  <c r="L170" i="2"/>
  <c r="M170" i="2"/>
  <c r="N170" i="2"/>
  <c r="O170" i="2"/>
  <c r="K171" i="2"/>
  <c r="L171" i="2"/>
  <c r="M171" i="2"/>
  <c r="N171" i="2"/>
  <c r="O171" i="2"/>
  <c r="V171" i="2" s="1"/>
  <c r="K172" i="2"/>
  <c r="L172" i="2"/>
  <c r="M172" i="2"/>
  <c r="N172" i="2"/>
  <c r="O172" i="2"/>
  <c r="K173" i="2"/>
  <c r="L173" i="2"/>
  <c r="M173" i="2"/>
  <c r="N173" i="2"/>
  <c r="O173" i="2"/>
  <c r="K174" i="2"/>
  <c r="L174" i="2"/>
  <c r="M174" i="2"/>
  <c r="N174" i="2"/>
  <c r="O174" i="2"/>
  <c r="K175" i="2"/>
  <c r="L175" i="2"/>
  <c r="M175" i="2"/>
  <c r="N175" i="2"/>
  <c r="O175" i="2"/>
  <c r="K176" i="2"/>
  <c r="L176" i="2"/>
  <c r="M176" i="2"/>
  <c r="N176" i="2"/>
  <c r="O176" i="2"/>
  <c r="K177" i="2"/>
  <c r="L177" i="2"/>
  <c r="M177" i="2"/>
  <c r="N177" i="2"/>
  <c r="O177" i="2"/>
  <c r="V177" i="2" s="1"/>
  <c r="K178" i="2"/>
  <c r="L178" i="2"/>
  <c r="M178" i="2"/>
  <c r="N178" i="2"/>
  <c r="O178" i="2"/>
  <c r="P178" i="2" s="1"/>
  <c r="Q178" i="2" s="1"/>
  <c r="K179" i="2"/>
  <c r="S179" i="2" s="1"/>
  <c r="L179" i="2"/>
  <c r="M179" i="2"/>
  <c r="N179" i="2"/>
  <c r="O179" i="2"/>
  <c r="K180" i="2"/>
  <c r="L180" i="2"/>
  <c r="M180" i="2"/>
  <c r="N180" i="2"/>
  <c r="O180" i="2"/>
  <c r="K181" i="2"/>
  <c r="L181" i="2"/>
  <c r="M181" i="2"/>
  <c r="N181" i="2"/>
  <c r="O181" i="2"/>
  <c r="K182" i="2"/>
  <c r="L182" i="2"/>
  <c r="M182" i="2"/>
  <c r="N182" i="2"/>
  <c r="O182" i="2"/>
  <c r="K183" i="2"/>
  <c r="L183" i="2"/>
  <c r="M183" i="2"/>
  <c r="N183" i="2"/>
  <c r="O183" i="2"/>
  <c r="V183" i="2" s="1"/>
  <c r="K184" i="2"/>
  <c r="L184" i="2"/>
  <c r="M184" i="2"/>
  <c r="N184" i="2"/>
  <c r="O184" i="2"/>
  <c r="K185" i="2"/>
  <c r="L185" i="2"/>
  <c r="M185" i="2"/>
  <c r="N185" i="2"/>
  <c r="O185" i="2"/>
  <c r="K186" i="2"/>
  <c r="L186" i="2"/>
  <c r="M186" i="2"/>
  <c r="N186" i="2"/>
  <c r="O186" i="2"/>
  <c r="K187" i="2"/>
  <c r="L187" i="2"/>
  <c r="M187" i="2"/>
  <c r="R187" i="2" s="1"/>
  <c r="N187" i="2"/>
  <c r="O187" i="2"/>
  <c r="K188" i="2"/>
  <c r="L188" i="2"/>
  <c r="M188" i="2"/>
  <c r="N188" i="2"/>
  <c r="O188" i="2"/>
  <c r="K189" i="2"/>
  <c r="L189" i="2"/>
  <c r="M189" i="2"/>
  <c r="N189" i="2"/>
  <c r="O189" i="2"/>
  <c r="V189" i="2" s="1"/>
  <c r="K190" i="2"/>
  <c r="L190" i="2"/>
  <c r="M190" i="2"/>
  <c r="N190" i="2"/>
  <c r="O190" i="2"/>
  <c r="K191" i="2"/>
  <c r="R191" i="2" s="1"/>
  <c r="L191" i="2"/>
  <c r="M191" i="2"/>
  <c r="N191" i="2"/>
  <c r="O191" i="2"/>
  <c r="K192" i="2"/>
  <c r="L192" i="2"/>
  <c r="V192" i="2" s="1"/>
  <c r="M192" i="2"/>
  <c r="N192" i="2"/>
  <c r="O192" i="2"/>
  <c r="K193" i="2"/>
  <c r="L193" i="2"/>
  <c r="M193" i="2"/>
  <c r="N193" i="2"/>
  <c r="O193" i="2"/>
  <c r="K194" i="2"/>
  <c r="L194" i="2"/>
  <c r="M194" i="2"/>
  <c r="N194" i="2"/>
  <c r="O194" i="2"/>
  <c r="K195" i="2"/>
  <c r="L195" i="2"/>
  <c r="M195" i="2"/>
  <c r="N195" i="2"/>
  <c r="O195" i="2"/>
  <c r="K196" i="2"/>
  <c r="L196" i="2"/>
  <c r="M196" i="2"/>
  <c r="N196" i="2"/>
  <c r="O196" i="2"/>
  <c r="V196" i="2" s="1"/>
  <c r="K197" i="2"/>
  <c r="R197" i="2" s="1"/>
  <c r="L197" i="2"/>
  <c r="M197" i="2"/>
  <c r="N197" i="2"/>
  <c r="O197" i="2"/>
  <c r="K198" i="2"/>
  <c r="L198" i="2"/>
  <c r="M198" i="2"/>
  <c r="N198" i="2"/>
  <c r="O198" i="2"/>
  <c r="K199" i="2"/>
  <c r="L199" i="2"/>
  <c r="M199" i="2"/>
  <c r="N199" i="2"/>
  <c r="O199" i="2"/>
  <c r="K200" i="2"/>
  <c r="L200" i="2"/>
  <c r="M200" i="2"/>
  <c r="N200" i="2"/>
  <c r="O200" i="2"/>
  <c r="K201" i="2"/>
  <c r="L201" i="2"/>
  <c r="M201" i="2"/>
  <c r="N201" i="2"/>
  <c r="O201" i="2"/>
  <c r="K202" i="2"/>
  <c r="L202" i="2"/>
  <c r="M202" i="2"/>
  <c r="N202" i="2"/>
  <c r="O202" i="2"/>
  <c r="K203" i="2"/>
  <c r="L203" i="2"/>
  <c r="M203" i="2"/>
  <c r="N203" i="2"/>
  <c r="O203" i="2"/>
  <c r="K204" i="2"/>
  <c r="L204" i="2"/>
  <c r="M204" i="2"/>
  <c r="N204" i="2"/>
  <c r="O204" i="2"/>
  <c r="K205" i="2"/>
  <c r="L205" i="2"/>
  <c r="M205" i="2"/>
  <c r="N205" i="2"/>
  <c r="O205" i="2"/>
  <c r="K206" i="2"/>
  <c r="L206" i="2"/>
  <c r="M206" i="2"/>
  <c r="N206" i="2"/>
  <c r="O206" i="2"/>
  <c r="K207" i="2"/>
  <c r="L207" i="2"/>
  <c r="M207" i="2"/>
  <c r="N207" i="2"/>
  <c r="O207" i="2"/>
  <c r="K208" i="2"/>
  <c r="V208" i="2" s="1"/>
  <c r="L208" i="2"/>
  <c r="M208" i="2"/>
  <c r="N208" i="2"/>
  <c r="O208" i="2"/>
  <c r="K209" i="2"/>
  <c r="L209" i="2"/>
  <c r="M209" i="2"/>
  <c r="N209" i="2"/>
  <c r="O209" i="2"/>
  <c r="K210" i="2"/>
  <c r="L210" i="2"/>
  <c r="M210" i="2"/>
  <c r="N210" i="2"/>
  <c r="O210" i="2"/>
  <c r="K211" i="2"/>
  <c r="L211" i="2"/>
  <c r="M211" i="2"/>
  <c r="P211" i="2" s="1"/>
  <c r="Q211" i="2" s="1"/>
  <c r="N211" i="2"/>
  <c r="O211" i="2"/>
  <c r="K212" i="2"/>
  <c r="L212" i="2"/>
  <c r="M212" i="2"/>
  <c r="N212" i="2"/>
  <c r="O212" i="2"/>
  <c r="K213" i="2"/>
  <c r="L213" i="2"/>
  <c r="M213" i="2"/>
  <c r="N213" i="2"/>
  <c r="O213" i="2"/>
  <c r="K214" i="2"/>
  <c r="L214" i="2"/>
  <c r="M214" i="2"/>
  <c r="N214" i="2"/>
  <c r="O214" i="2"/>
  <c r="K215" i="2"/>
  <c r="L215" i="2"/>
  <c r="M215" i="2"/>
  <c r="N215" i="2"/>
  <c r="O215" i="2"/>
  <c r="K216" i="2"/>
  <c r="L216" i="2"/>
  <c r="M216" i="2"/>
  <c r="N216" i="2"/>
  <c r="O216" i="2"/>
  <c r="K217" i="2"/>
  <c r="L217" i="2"/>
  <c r="M217" i="2"/>
  <c r="N217" i="2"/>
  <c r="O217" i="2"/>
  <c r="K218" i="2"/>
  <c r="L218" i="2"/>
  <c r="M218" i="2"/>
  <c r="N218" i="2"/>
  <c r="O218" i="2"/>
  <c r="K219" i="2"/>
  <c r="L219" i="2"/>
  <c r="M219" i="2"/>
  <c r="N219" i="2"/>
  <c r="O219" i="2"/>
  <c r="K220" i="2"/>
  <c r="R220" i="2" s="1"/>
  <c r="L220" i="2"/>
  <c r="M220" i="2"/>
  <c r="N220" i="2"/>
  <c r="O220" i="2"/>
  <c r="K221" i="2"/>
  <c r="L221" i="2"/>
  <c r="M221" i="2"/>
  <c r="N221" i="2"/>
  <c r="O221" i="2"/>
  <c r="K222" i="2"/>
  <c r="L222" i="2"/>
  <c r="M222" i="2"/>
  <c r="N222" i="2"/>
  <c r="O222" i="2"/>
  <c r="K223" i="2"/>
  <c r="L223" i="2"/>
  <c r="M223" i="2"/>
  <c r="N223" i="2"/>
  <c r="O223" i="2"/>
  <c r="K224" i="2"/>
  <c r="L224" i="2"/>
  <c r="M224" i="2"/>
  <c r="N224" i="2"/>
  <c r="O224" i="2"/>
  <c r="K225" i="2"/>
  <c r="L225" i="2"/>
  <c r="M225" i="2"/>
  <c r="N225" i="2"/>
  <c r="U225" i="2" s="1"/>
  <c r="O225" i="2"/>
  <c r="K226" i="2"/>
  <c r="L226" i="2"/>
  <c r="M226" i="2"/>
  <c r="N226" i="2"/>
  <c r="O226" i="2"/>
  <c r="P226" i="2" s="1"/>
  <c r="Q226" i="2" s="1"/>
  <c r="R226" i="2"/>
  <c r="K227" i="2"/>
  <c r="L227" i="2"/>
  <c r="M227" i="2"/>
  <c r="N227" i="2"/>
  <c r="O227" i="2"/>
  <c r="P227" i="2" s="1"/>
  <c r="Q227" i="2" s="1"/>
  <c r="K228" i="2"/>
  <c r="L228" i="2"/>
  <c r="M228" i="2"/>
  <c r="N228" i="2"/>
  <c r="O228" i="2"/>
  <c r="K229" i="2"/>
  <c r="L229" i="2"/>
  <c r="M229" i="2"/>
  <c r="N229" i="2"/>
  <c r="O229" i="2"/>
  <c r="K230" i="2"/>
  <c r="L230" i="2"/>
  <c r="M230" i="2"/>
  <c r="N230" i="2"/>
  <c r="O230" i="2"/>
  <c r="K231" i="2"/>
  <c r="L231" i="2"/>
  <c r="M231" i="2"/>
  <c r="N231" i="2"/>
  <c r="P231" i="2" s="1"/>
  <c r="Q231" i="2" s="1"/>
  <c r="O231" i="2"/>
  <c r="K232" i="2"/>
  <c r="L232" i="2"/>
  <c r="M232" i="2"/>
  <c r="N232" i="2"/>
  <c r="O232" i="2"/>
  <c r="K233" i="2"/>
  <c r="L233" i="2"/>
  <c r="M233" i="2"/>
  <c r="N233" i="2"/>
  <c r="O233" i="2"/>
  <c r="P233" i="2" s="1"/>
  <c r="Q233" i="2" s="1"/>
  <c r="K234" i="2"/>
  <c r="R234" i="2" s="1"/>
  <c r="L234" i="2"/>
  <c r="M234" i="2"/>
  <c r="N234" i="2"/>
  <c r="O234" i="2"/>
  <c r="K235" i="2"/>
  <c r="L235" i="2"/>
  <c r="M235" i="2"/>
  <c r="N235" i="2"/>
  <c r="O235" i="2"/>
  <c r="K236" i="2"/>
  <c r="L236" i="2"/>
  <c r="M236" i="2"/>
  <c r="N236" i="2"/>
  <c r="O236" i="2"/>
  <c r="K237" i="2"/>
  <c r="L237" i="2"/>
  <c r="M237" i="2"/>
  <c r="N237" i="2"/>
  <c r="O237" i="2"/>
  <c r="K238" i="2"/>
  <c r="L238" i="2"/>
  <c r="M238" i="2"/>
  <c r="N238" i="2"/>
  <c r="O238" i="2"/>
  <c r="P238" i="2" s="1"/>
  <c r="Q238" i="2" s="1"/>
  <c r="K239" i="2"/>
  <c r="L239" i="2"/>
  <c r="M239" i="2"/>
  <c r="N239" i="2"/>
  <c r="O239" i="2"/>
  <c r="P239" i="2" s="1"/>
  <c r="Q239" i="2" s="1"/>
  <c r="K240" i="2"/>
  <c r="L240" i="2"/>
  <c r="M240" i="2"/>
  <c r="N240" i="2"/>
  <c r="O240" i="2"/>
  <c r="P240" i="2" s="1"/>
  <c r="Q240" i="2" s="1"/>
  <c r="K241" i="2"/>
  <c r="L241" i="2"/>
  <c r="M241" i="2"/>
  <c r="N241" i="2"/>
  <c r="O241" i="2"/>
  <c r="K242" i="2"/>
  <c r="L242" i="2"/>
  <c r="M242" i="2"/>
  <c r="N242" i="2"/>
  <c r="O242" i="2"/>
  <c r="K243" i="2"/>
  <c r="L243" i="2"/>
  <c r="M243" i="2"/>
  <c r="N243" i="2"/>
  <c r="O243" i="2"/>
  <c r="K244" i="2"/>
  <c r="L244" i="2"/>
  <c r="M244" i="2"/>
  <c r="N244" i="2"/>
  <c r="O244" i="2"/>
  <c r="K245" i="2"/>
  <c r="L245" i="2"/>
  <c r="M245" i="2"/>
  <c r="N245" i="2"/>
  <c r="O245" i="2"/>
  <c r="P245" i="2" s="1"/>
  <c r="Q245" i="2" s="1"/>
  <c r="K246" i="2"/>
  <c r="L246" i="2"/>
  <c r="M246" i="2"/>
  <c r="N246" i="2"/>
  <c r="O246" i="2"/>
  <c r="P246" i="2" s="1"/>
  <c r="Q246" i="2" s="1"/>
  <c r="K247" i="2"/>
  <c r="L247" i="2"/>
  <c r="M247" i="2"/>
  <c r="N247" i="2"/>
  <c r="O247" i="2"/>
  <c r="K248" i="2"/>
  <c r="L248" i="2"/>
  <c r="M248" i="2"/>
  <c r="N248" i="2"/>
  <c r="O248" i="2"/>
  <c r="K249" i="2"/>
  <c r="L249" i="2"/>
  <c r="M249" i="2"/>
  <c r="N249" i="2"/>
  <c r="O249" i="2"/>
  <c r="K250" i="2"/>
  <c r="L250" i="2"/>
  <c r="M250" i="2"/>
  <c r="N250" i="2"/>
  <c r="O250" i="2"/>
  <c r="K251" i="2"/>
  <c r="L251" i="2"/>
  <c r="M251" i="2"/>
  <c r="N251" i="2"/>
  <c r="O251" i="2"/>
  <c r="K252" i="2"/>
  <c r="L252" i="2"/>
  <c r="M252" i="2"/>
  <c r="N252" i="2"/>
  <c r="O252" i="2"/>
  <c r="P252" i="2" s="1"/>
  <c r="Q252" i="2" s="1"/>
  <c r="K253" i="2"/>
  <c r="L253" i="2"/>
  <c r="M253" i="2"/>
  <c r="N253" i="2"/>
  <c r="O253" i="2"/>
  <c r="K254" i="2"/>
  <c r="L254" i="2"/>
  <c r="M254" i="2"/>
  <c r="N254" i="2"/>
  <c r="O254" i="2"/>
  <c r="K255" i="2"/>
  <c r="L255" i="2"/>
  <c r="M255" i="2"/>
  <c r="N255" i="2"/>
  <c r="O255" i="2"/>
  <c r="K256" i="2"/>
  <c r="L256" i="2"/>
  <c r="M256" i="2"/>
  <c r="N256" i="2"/>
  <c r="O256" i="2"/>
  <c r="K257" i="2"/>
  <c r="L257" i="2"/>
  <c r="M257" i="2"/>
  <c r="N257" i="2"/>
  <c r="O257" i="2"/>
  <c r="K258" i="2"/>
  <c r="L258" i="2"/>
  <c r="M258" i="2"/>
  <c r="N258" i="2"/>
  <c r="O258" i="2"/>
  <c r="K259" i="2"/>
  <c r="L259" i="2"/>
  <c r="M259" i="2"/>
  <c r="N259" i="2"/>
  <c r="O259" i="2"/>
  <c r="K260" i="2"/>
  <c r="L260" i="2"/>
  <c r="M260" i="2"/>
  <c r="N260" i="2"/>
  <c r="O260" i="2"/>
  <c r="K261" i="2"/>
  <c r="L261" i="2"/>
  <c r="M261" i="2"/>
  <c r="N261" i="2"/>
  <c r="O261" i="2"/>
  <c r="K262" i="2"/>
  <c r="L262" i="2"/>
  <c r="M262" i="2"/>
  <c r="N262" i="2"/>
  <c r="O262" i="2"/>
  <c r="K263" i="2"/>
  <c r="L263" i="2"/>
  <c r="M263" i="2"/>
  <c r="N263" i="2"/>
  <c r="O263" i="2"/>
  <c r="K264" i="2"/>
  <c r="L264" i="2"/>
  <c r="M264" i="2"/>
  <c r="N264" i="2"/>
  <c r="O264" i="2"/>
  <c r="K265" i="2"/>
  <c r="L265" i="2"/>
  <c r="M265" i="2"/>
  <c r="N265" i="2"/>
  <c r="O265" i="2"/>
  <c r="K266" i="2"/>
  <c r="L266" i="2"/>
  <c r="M266" i="2"/>
  <c r="N266" i="2"/>
  <c r="O266" i="2"/>
  <c r="K267" i="2"/>
  <c r="L267" i="2"/>
  <c r="M267" i="2"/>
  <c r="N267" i="2"/>
  <c r="O267" i="2"/>
  <c r="K268" i="2"/>
  <c r="L268" i="2"/>
  <c r="M268" i="2"/>
  <c r="N268" i="2"/>
  <c r="O268" i="2"/>
  <c r="K269" i="2"/>
  <c r="L269" i="2"/>
  <c r="M269" i="2"/>
  <c r="N269" i="2"/>
  <c r="O269" i="2"/>
  <c r="K270" i="2"/>
  <c r="L270" i="2"/>
  <c r="M270" i="2"/>
  <c r="N270" i="2"/>
  <c r="O270" i="2"/>
  <c r="K271" i="2"/>
  <c r="L271" i="2"/>
  <c r="M271" i="2"/>
  <c r="N271" i="2"/>
  <c r="O271" i="2"/>
  <c r="K272" i="2"/>
  <c r="L272" i="2"/>
  <c r="M272" i="2"/>
  <c r="N272" i="2"/>
  <c r="O272" i="2"/>
  <c r="K273" i="2"/>
  <c r="L273" i="2"/>
  <c r="M273" i="2"/>
  <c r="N273" i="2"/>
  <c r="O273" i="2"/>
  <c r="K274" i="2"/>
  <c r="L274" i="2"/>
  <c r="M274" i="2"/>
  <c r="N274" i="2"/>
  <c r="O274" i="2"/>
  <c r="K275" i="2"/>
  <c r="L275" i="2"/>
  <c r="M275" i="2"/>
  <c r="N275" i="2"/>
  <c r="O275" i="2"/>
  <c r="K276" i="2"/>
  <c r="L276" i="2"/>
  <c r="M276" i="2"/>
  <c r="N276" i="2"/>
  <c r="O276" i="2"/>
  <c r="K277" i="2"/>
  <c r="L277" i="2"/>
  <c r="M277" i="2"/>
  <c r="N277" i="2"/>
  <c r="O277" i="2"/>
  <c r="K278" i="2"/>
  <c r="L278" i="2"/>
  <c r="M278" i="2"/>
  <c r="N278" i="2"/>
  <c r="O278" i="2"/>
  <c r="K279" i="2"/>
  <c r="L279" i="2"/>
  <c r="M279" i="2"/>
  <c r="N279" i="2"/>
  <c r="O279" i="2"/>
  <c r="K280" i="2"/>
  <c r="L280" i="2"/>
  <c r="M280" i="2"/>
  <c r="N280" i="2"/>
  <c r="O280" i="2"/>
  <c r="K281" i="2"/>
  <c r="L281" i="2"/>
  <c r="M281" i="2"/>
  <c r="N281" i="2"/>
  <c r="O281" i="2"/>
  <c r="K2" i="2"/>
  <c r="L2" i="2"/>
  <c r="M2" i="2"/>
  <c r="N2" i="2"/>
  <c r="O2" i="2"/>
  <c r="K3" i="2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V14" i="2" s="1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V25" i="2" s="1"/>
  <c r="K26" i="2"/>
  <c r="L26" i="2"/>
  <c r="M26" i="2"/>
  <c r="N26" i="2"/>
  <c r="O26" i="2"/>
  <c r="V26" i="2" s="1"/>
  <c r="K27" i="2"/>
  <c r="U27" i="2" s="1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R41" i="2" s="1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R51" i="2" s="1"/>
  <c r="L51" i="2"/>
  <c r="M51" i="2"/>
  <c r="N51" i="2"/>
  <c r="O51" i="2"/>
  <c r="U6" i="1"/>
  <c r="V6" i="1"/>
  <c r="W6" i="1"/>
  <c r="X6" i="1"/>
  <c r="Y6" i="1"/>
  <c r="Z6" i="1"/>
  <c r="AA6" i="1"/>
  <c r="AB6" i="1"/>
  <c r="AC6" i="1"/>
  <c r="AD6" i="1"/>
  <c r="U10" i="1"/>
  <c r="V10" i="1"/>
  <c r="W10" i="1"/>
  <c r="X10" i="1"/>
  <c r="Y10" i="1"/>
  <c r="Z10" i="1"/>
  <c r="AA10" i="1"/>
  <c r="AB10" i="1"/>
  <c r="AC10" i="1"/>
  <c r="AD10" i="1"/>
  <c r="Q11" i="7"/>
  <c r="R11" i="7"/>
  <c r="S11" i="7"/>
  <c r="T11" i="7"/>
  <c r="U11" i="7"/>
  <c r="Q7" i="7"/>
  <c r="R7" i="7"/>
  <c r="S7" i="7"/>
  <c r="T7" i="7"/>
  <c r="U7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2" i="7"/>
  <c r="R2" i="7"/>
  <c r="T2" i="7"/>
  <c r="U2" i="7"/>
  <c r="Q5" i="7"/>
  <c r="R5" i="7"/>
  <c r="S5" i="7"/>
  <c r="T5" i="7"/>
  <c r="U5" i="7"/>
  <c r="U5" i="1"/>
  <c r="V5" i="1"/>
  <c r="W5" i="1"/>
  <c r="X5" i="1"/>
  <c r="Y5" i="1"/>
  <c r="Z5" i="1"/>
  <c r="AA5" i="1"/>
  <c r="AB5" i="1"/>
  <c r="AC5" i="1"/>
  <c r="AD5" i="1"/>
  <c r="N461" i="8" l="1"/>
  <c r="Q461" i="8"/>
  <c r="AD12" i="8"/>
  <c r="AE443" i="8"/>
  <c r="AD341" i="8"/>
  <c r="AE118" i="8"/>
  <c r="AD240" i="8"/>
  <c r="AA175" i="8"/>
  <c r="W240" i="8"/>
  <c r="AA198" i="8"/>
  <c r="AG11" i="1"/>
  <c r="AH11" i="1" s="1"/>
  <c r="AF11" i="1"/>
  <c r="AF7" i="1"/>
  <c r="X425" i="8"/>
  <c r="AJ175" i="8"/>
  <c r="AC240" i="8"/>
  <c r="AA332" i="8"/>
  <c r="Z240" i="8"/>
  <c r="AA240" i="8"/>
  <c r="X332" i="8"/>
  <c r="AM240" i="8"/>
  <c r="AM341" i="8"/>
  <c r="AE240" i="8"/>
  <c r="Y240" i="8"/>
  <c r="AB43" i="8"/>
  <c r="AD118" i="8"/>
  <c r="AA61" i="8"/>
  <c r="Z93" i="8"/>
  <c r="Y332" i="8"/>
  <c r="V240" i="8"/>
  <c r="AC332" i="8"/>
  <c r="W332" i="8"/>
  <c r="AG240" i="8"/>
  <c r="AJ240" i="8"/>
  <c r="X240" i="8"/>
  <c r="AK425" i="8"/>
  <c r="AD270" i="8"/>
  <c r="AD421" i="8"/>
  <c r="AD135" i="8"/>
  <c r="AD317" i="8"/>
  <c r="AE57" i="8"/>
  <c r="Y243" i="8"/>
  <c r="Y198" i="8"/>
  <c r="X329" i="8"/>
  <c r="X43" i="8"/>
  <c r="X118" i="8"/>
  <c r="X123" i="8"/>
  <c r="X58" i="8"/>
  <c r="AC57" i="8"/>
  <c r="AB332" i="8"/>
  <c r="V332" i="8"/>
  <c r="AD332" i="8"/>
  <c r="AB58" i="8"/>
  <c r="AB436" i="8"/>
  <c r="AN240" i="8"/>
  <c r="AH240" i="8"/>
  <c r="AB240" i="8"/>
  <c r="X139" i="8"/>
  <c r="AG332" i="8"/>
  <c r="Z332" i="8"/>
  <c r="Y133" i="8"/>
  <c r="AE332" i="8"/>
  <c r="Z261" i="8"/>
  <c r="AE12" i="8"/>
  <c r="AD93" i="8"/>
  <c r="AE275" i="8"/>
  <c r="AE156" i="8"/>
  <c r="V444" i="8"/>
  <c r="AC198" i="8"/>
  <c r="V301" i="8"/>
  <c r="AE133" i="8"/>
  <c r="AB261" i="8"/>
  <c r="AD61" i="8"/>
  <c r="AD170" i="8"/>
  <c r="AD137" i="8"/>
  <c r="AD175" i="8"/>
  <c r="AD234" i="8"/>
  <c r="AE81" i="8"/>
  <c r="AE330" i="8"/>
  <c r="AD188" i="8"/>
  <c r="AD443" i="8"/>
  <c r="AD350" i="8"/>
  <c r="Z341" i="8"/>
  <c r="AE261" i="8"/>
  <c r="V12" i="8"/>
  <c r="AE153" i="8"/>
  <c r="AE198" i="8"/>
  <c r="AD261" i="8"/>
  <c r="X436" i="8"/>
  <c r="AC81" i="8"/>
  <c r="Z188" i="8"/>
  <c r="V329" i="8"/>
  <c r="Z323" i="8"/>
  <c r="V162" i="8"/>
  <c r="AB329" i="8"/>
  <c r="Z118" i="8"/>
  <c r="AA270" i="8"/>
  <c r="AC135" i="8"/>
  <c r="AC317" i="8"/>
  <c r="AC243" i="8"/>
  <c r="V58" i="8"/>
  <c r="AN444" i="8"/>
  <c r="Y170" i="8"/>
  <c r="Y432" i="8"/>
  <c r="AB425" i="8"/>
  <c r="AB398" i="8"/>
  <c r="AB139" i="8"/>
  <c r="W187" i="8"/>
  <c r="W37" i="8"/>
  <c r="AA170" i="8"/>
  <c r="X350" i="8"/>
  <c r="AC137" i="8"/>
  <c r="Y175" i="8"/>
  <c r="AA234" i="8"/>
  <c r="AA81" i="8"/>
  <c r="X188" i="8"/>
  <c r="Z443" i="8"/>
  <c r="Z350" i="8"/>
  <c r="X261" i="8"/>
  <c r="X93" i="8"/>
  <c r="AE381" i="8"/>
  <c r="AC71" i="8"/>
  <c r="AA330" i="8"/>
  <c r="AE94" i="8"/>
  <c r="AE289" i="8"/>
  <c r="AD436" i="8"/>
  <c r="AB105" i="8"/>
  <c r="W54" i="8"/>
  <c r="V236" i="8"/>
  <c r="AD405" i="8"/>
  <c r="AD105" i="8"/>
  <c r="AD21" i="8"/>
  <c r="AD425" i="8"/>
  <c r="AE398" i="8"/>
  <c r="AE139" i="8"/>
  <c r="V96" i="8"/>
  <c r="AE432" i="8"/>
  <c r="AE236" i="8"/>
  <c r="AC270" i="8"/>
  <c r="AB443" i="8"/>
  <c r="AA137" i="8"/>
  <c r="Y81" i="8"/>
  <c r="AE230" i="8"/>
  <c r="AC421" i="8"/>
  <c r="Y457" i="8"/>
  <c r="W366" i="8"/>
  <c r="AE43" i="8"/>
  <c r="AE123" i="8"/>
  <c r="AE58" i="8"/>
  <c r="V43" i="8"/>
  <c r="V123" i="8"/>
  <c r="V436" i="8"/>
  <c r="AE366" i="8"/>
  <c r="AB118" i="8"/>
  <c r="AA317" i="8"/>
  <c r="Z162" i="8"/>
  <c r="X105" i="8"/>
  <c r="W317" i="8"/>
  <c r="AD323" i="8"/>
  <c r="AB307" i="8"/>
  <c r="Z12" i="8"/>
  <c r="W110" i="8"/>
  <c r="AE260" i="8"/>
  <c r="AB123" i="8"/>
  <c r="Z436" i="8"/>
  <c r="X21" i="8"/>
  <c r="AE254" i="8"/>
  <c r="AE197" i="8"/>
  <c r="AA400" i="8"/>
  <c r="AA187" i="8"/>
  <c r="AA366" i="8"/>
  <c r="AA260" i="8"/>
  <c r="AA289" i="8"/>
  <c r="Z301" i="8"/>
  <c r="Z169" i="8"/>
  <c r="Z161" i="8"/>
  <c r="Z96" i="8"/>
  <c r="Z236" i="8"/>
  <c r="Y94" i="8"/>
  <c r="Y71" i="8"/>
  <c r="Y153" i="8"/>
  <c r="X401" i="8"/>
  <c r="X398" i="8"/>
  <c r="W400" i="8"/>
  <c r="W303" i="8"/>
  <c r="W260" i="8"/>
  <c r="W289" i="8"/>
  <c r="AE400" i="8"/>
  <c r="Y405" i="8"/>
  <c r="X230" i="8"/>
  <c r="AE423" i="8"/>
  <c r="AE110" i="8"/>
  <c r="AE186" i="8"/>
  <c r="AE52" i="8"/>
  <c r="AD404" i="8"/>
  <c r="AD156" i="8"/>
  <c r="AC107" i="8"/>
  <c r="AC132" i="8"/>
  <c r="AC457" i="8"/>
  <c r="AB420" i="8"/>
  <c r="AB412" i="8"/>
  <c r="AA456" i="8"/>
  <c r="AA110" i="8"/>
  <c r="Z404" i="8"/>
  <c r="Z156" i="8"/>
  <c r="Y107" i="8"/>
  <c r="Y349" i="8"/>
  <c r="X62" i="8"/>
  <c r="X412" i="8"/>
  <c r="W423" i="8"/>
  <c r="W52" i="8"/>
  <c r="V381" i="8"/>
  <c r="W61" i="8"/>
  <c r="W170" i="8"/>
  <c r="W137" i="8"/>
  <c r="W175" i="8"/>
  <c r="W234" i="8"/>
  <c r="W81" i="8"/>
  <c r="W330" i="8"/>
  <c r="AE188" i="8"/>
  <c r="AB350" i="8"/>
  <c r="AE341" i="8"/>
  <c r="AB12" i="8"/>
  <c r="AA421" i="8"/>
  <c r="AA135" i="8"/>
  <c r="AA57" i="8"/>
  <c r="AA243" i="8"/>
  <c r="Z329" i="8"/>
  <c r="Z43" i="8"/>
  <c r="Z123" i="8"/>
  <c r="Z58" i="8"/>
  <c r="Y61" i="8"/>
  <c r="Y137" i="8"/>
  <c r="Y234" i="8"/>
  <c r="Y330" i="8"/>
  <c r="X443" i="8"/>
  <c r="X341" i="8"/>
  <c r="X12" i="8"/>
  <c r="W270" i="8"/>
  <c r="W135" i="8"/>
  <c r="W57" i="8"/>
  <c r="W198" i="8"/>
  <c r="AE187" i="8"/>
  <c r="AE436" i="8"/>
  <c r="AD162" i="8"/>
  <c r="Y47" i="8"/>
  <c r="V169" i="8"/>
  <c r="AD169" i="8"/>
  <c r="AD96" i="8"/>
  <c r="AC94" i="8"/>
  <c r="AC133" i="8"/>
  <c r="AB401" i="8"/>
  <c r="AD275" i="8"/>
  <c r="AD444" i="8"/>
  <c r="AC47" i="8"/>
  <c r="AC431" i="8"/>
  <c r="AB62" i="8"/>
  <c r="AB387" i="8"/>
  <c r="AA54" i="8"/>
  <c r="AA211" i="8"/>
  <c r="AA52" i="8"/>
  <c r="Z275" i="8"/>
  <c r="Z444" i="8"/>
  <c r="AA133" i="8"/>
  <c r="AA153" i="8"/>
  <c r="Z105" i="8"/>
  <c r="Z401" i="8"/>
  <c r="Z21" i="8"/>
  <c r="Z307" i="8"/>
  <c r="Z425" i="8"/>
  <c r="Z398" i="8"/>
  <c r="Z139" i="8"/>
  <c r="Y400" i="8"/>
  <c r="Y187" i="8"/>
  <c r="Y303" i="8"/>
  <c r="Y366" i="8"/>
  <c r="Y260" i="8"/>
  <c r="AE301" i="8"/>
  <c r="AE323" i="8"/>
  <c r="AE169" i="8"/>
  <c r="AE161" i="8"/>
  <c r="AE162" i="8"/>
  <c r="AE54" i="8"/>
  <c r="AE47" i="8"/>
  <c r="AE211" i="8"/>
  <c r="AE431" i="8"/>
  <c r="Y132" i="8"/>
  <c r="X254" i="8"/>
  <c r="X387" i="8"/>
  <c r="W456" i="8"/>
  <c r="W186" i="8"/>
  <c r="V275" i="8"/>
  <c r="AD107" i="8"/>
  <c r="AD185" i="8"/>
  <c r="AD47" i="8"/>
  <c r="AD132" i="8"/>
  <c r="AD349" i="8"/>
  <c r="AD254" i="8"/>
  <c r="AD62" i="8"/>
  <c r="AD420" i="8"/>
  <c r="AD230" i="8"/>
  <c r="AD387" i="8"/>
  <c r="AD412" i="8"/>
  <c r="AD446" i="8"/>
  <c r="AC54" i="8"/>
  <c r="AC456" i="8"/>
  <c r="AC423" i="8"/>
  <c r="AC211" i="8"/>
  <c r="AC186" i="8"/>
  <c r="AB404" i="8"/>
  <c r="AB275" i="8"/>
  <c r="AB197" i="8"/>
  <c r="AA107" i="8"/>
  <c r="AA47" i="8"/>
  <c r="AA349" i="8"/>
  <c r="AA457" i="8"/>
  <c r="Z254" i="8"/>
  <c r="Z62" i="8"/>
  <c r="Z420" i="8"/>
  <c r="Z230" i="8"/>
  <c r="Z387" i="8"/>
  <c r="Z412" i="8"/>
  <c r="Z446" i="8"/>
  <c r="Y54" i="8"/>
  <c r="Y456" i="8"/>
  <c r="Y423" i="8"/>
  <c r="Y211" i="8"/>
  <c r="Y110" i="8"/>
  <c r="Y186" i="8"/>
  <c r="Y52" i="8"/>
  <c r="X381" i="8"/>
  <c r="X156" i="8"/>
  <c r="X444" i="8"/>
  <c r="W185" i="8"/>
  <c r="W132" i="8"/>
  <c r="W431" i="8"/>
  <c r="AN156" i="8"/>
  <c r="AE404" i="8"/>
  <c r="AE420" i="8"/>
  <c r="W421" i="8"/>
  <c r="W243" i="8"/>
  <c r="V118" i="8"/>
  <c r="AE329" i="8"/>
  <c r="AE350" i="8"/>
  <c r="AE37" i="8"/>
  <c r="AD301" i="8"/>
  <c r="AD161" i="8"/>
  <c r="AD236" i="8"/>
  <c r="AC432" i="8"/>
  <c r="AC153" i="8"/>
  <c r="AB21" i="8"/>
  <c r="V161" i="8"/>
  <c r="AN275" i="8"/>
  <c r="AE405" i="8"/>
  <c r="AE303" i="8"/>
  <c r="AE71" i="8"/>
  <c r="V156" i="8"/>
  <c r="AE185" i="8"/>
  <c r="AE349" i="8"/>
  <c r="AE243" i="8"/>
  <c r="AD329" i="8"/>
  <c r="AD123" i="8"/>
  <c r="AC61" i="8"/>
  <c r="AC175" i="8"/>
  <c r="AC330" i="8"/>
  <c r="AE93" i="8"/>
  <c r="AE62" i="8"/>
  <c r="AE387" i="8"/>
  <c r="AE105" i="8"/>
  <c r="AE401" i="8"/>
  <c r="AE21" i="8"/>
  <c r="AE307" i="8"/>
  <c r="AE425" i="8"/>
  <c r="V398" i="8"/>
  <c r="AC405" i="8"/>
  <c r="AA303" i="8"/>
  <c r="AA37" i="8"/>
  <c r="Y185" i="8"/>
  <c r="Y431" i="8"/>
  <c r="X420" i="8"/>
  <c r="X446" i="8"/>
  <c r="W211" i="8"/>
  <c r="V404" i="8"/>
  <c r="V197" i="8"/>
  <c r="AD54" i="8"/>
  <c r="AD456" i="8"/>
  <c r="AD423" i="8"/>
  <c r="AD211" i="8"/>
  <c r="V254" i="8"/>
  <c r="V62" i="8"/>
  <c r="V420" i="8"/>
  <c r="V230" i="8"/>
  <c r="V387" i="8"/>
  <c r="V412" i="8"/>
  <c r="AE446" i="8"/>
  <c r="AE457" i="8"/>
  <c r="AD381" i="8"/>
  <c r="AD197" i="8"/>
  <c r="AC185" i="8"/>
  <c r="AC349" i="8"/>
  <c r="AB254" i="8"/>
  <c r="AB230" i="8"/>
  <c r="AB446" i="8"/>
  <c r="AA423" i="8"/>
  <c r="AA186" i="8"/>
  <c r="Z381" i="8"/>
  <c r="Z197" i="8"/>
  <c r="V188" i="8"/>
  <c r="V443" i="8"/>
  <c r="V350" i="8"/>
  <c r="V341" i="8"/>
  <c r="V261" i="8"/>
  <c r="V93" i="8"/>
  <c r="AE107" i="8"/>
  <c r="AE456" i="8"/>
  <c r="AE132" i="8"/>
  <c r="AD43" i="8"/>
  <c r="AD58" i="8"/>
  <c r="AC170" i="8"/>
  <c r="AC234" i="8"/>
  <c r="AB188" i="8"/>
  <c r="AB341" i="8"/>
  <c r="AB93" i="8"/>
  <c r="X307" i="8"/>
  <c r="V323" i="8"/>
  <c r="AE444" i="8"/>
  <c r="V446" i="8"/>
  <c r="Y270" i="8"/>
  <c r="Y135" i="8"/>
  <c r="Y57" i="8"/>
  <c r="AD400" i="8"/>
  <c r="AD187" i="8"/>
  <c r="AD303" i="8"/>
  <c r="AD366" i="8"/>
  <c r="AD260" i="8"/>
  <c r="AD37" i="8"/>
  <c r="AD289" i="8"/>
  <c r="AC301" i="8"/>
  <c r="AC323" i="8"/>
  <c r="AC169" i="8"/>
  <c r="AC161" i="8"/>
  <c r="AC162" i="8"/>
  <c r="AC96" i="8"/>
  <c r="AC236" i="8"/>
  <c r="AB405" i="8"/>
  <c r="AB94" i="8"/>
  <c r="AB432" i="8"/>
  <c r="AB71" i="8"/>
  <c r="AB37" i="8"/>
  <c r="AB289" i="8"/>
  <c r="Y301" i="8"/>
  <c r="Y323" i="8"/>
  <c r="Y169" i="8"/>
  <c r="Y161" i="8"/>
  <c r="Y162" i="8"/>
  <c r="Y96" i="8"/>
  <c r="Y236" i="8"/>
  <c r="X405" i="8"/>
  <c r="X94" i="8"/>
  <c r="X432" i="8"/>
  <c r="X71" i="8"/>
  <c r="X133" i="8"/>
  <c r="X153" i="8"/>
  <c r="AD110" i="8"/>
  <c r="AD186" i="8"/>
  <c r="AD52" i="8"/>
  <c r="AC404" i="8"/>
  <c r="AC381" i="8"/>
  <c r="AC275" i="8"/>
  <c r="AC156" i="8"/>
  <c r="AC197" i="8"/>
  <c r="AC444" i="8"/>
  <c r="AB107" i="8"/>
  <c r="AB185" i="8"/>
  <c r="AB47" i="8"/>
  <c r="AB132" i="8"/>
  <c r="AB349" i="8"/>
  <c r="AB431" i="8"/>
  <c r="AB457" i="8"/>
  <c r="W404" i="8"/>
  <c r="W381" i="8"/>
  <c r="W275" i="8"/>
  <c r="W156" i="8"/>
  <c r="W197" i="8"/>
  <c r="W444" i="8"/>
  <c r="V107" i="8"/>
  <c r="V185" i="8"/>
  <c r="V47" i="8"/>
  <c r="V132" i="8"/>
  <c r="V349" i="8"/>
  <c r="V431" i="8"/>
  <c r="V457" i="8"/>
  <c r="AD57" i="8"/>
  <c r="AD243" i="8"/>
  <c r="AD198" i="8"/>
  <c r="AC329" i="8"/>
  <c r="AC43" i="8"/>
  <c r="AC118" i="8"/>
  <c r="AC123" i="8"/>
  <c r="AC58" i="8"/>
  <c r="AC436" i="8"/>
  <c r="AB61" i="8"/>
  <c r="AB170" i="8"/>
  <c r="AB137" i="8"/>
  <c r="AB175" i="8"/>
  <c r="AB234" i="8"/>
  <c r="AB81" i="8"/>
  <c r="AB330" i="8"/>
  <c r="AA188" i="8"/>
  <c r="W329" i="8"/>
  <c r="W43" i="8"/>
  <c r="W118" i="8"/>
  <c r="W123" i="8"/>
  <c r="W58" i="8"/>
  <c r="W436" i="8"/>
  <c r="V61" i="8"/>
  <c r="V170" i="8"/>
  <c r="V137" i="8"/>
  <c r="V175" i="8"/>
  <c r="V234" i="8"/>
  <c r="V81" i="8"/>
  <c r="V330" i="8"/>
  <c r="AE61" i="8"/>
  <c r="AE170" i="8"/>
  <c r="AE137" i="8"/>
  <c r="AE175" i="8"/>
  <c r="AE234" i="8"/>
  <c r="AD401" i="8"/>
  <c r="AD307" i="8"/>
  <c r="AD398" i="8"/>
  <c r="AC400" i="8"/>
  <c r="AC303" i="8"/>
  <c r="AC260" i="8"/>
  <c r="AC289" i="8"/>
  <c r="AB323" i="8"/>
  <c r="AB161" i="8"/>
  <c r="AB96" i="8"/>
  <c r="AA405" i="8"/>
  <c r="AA432" i="8"/>
  <c r="Y37" i="8"/>
  <c r="X301" i="8"/>
  <c r="X169" i="8"/>
  <c r="X162" i="8"/>
  <c r="X236" i="8"/>
  <c r="W94" i="8"/>
  <c r="W71" i="8"/>
  <c r="W153" i="8"/>
  <c r="V401" i="8"/>
  <c r="V307" i="8"/>
  <c r="AN405" i="8"/>
  <c r="AM105" i="8"/>
  <c r="AM21" i="8"/>
  <c r="AM425" i="8"/>
  <c r="AM398" i="8"/>
  <c r="AM139" i="8"/>
  <c r="AL400" i="8"/>
  <c r="AL187" i="8"/>
  <c r="AL303" i="8"/>
  <c r="AL366" i="8"/>
  <c r="AL260" i="8"/>
  <c r="AL37" i="8"/>
  <c r="AL289" i="8"/>
  <c r="AK301" i="8"/>
  <c r="AK323" i="8"/>
  <c r="AK169" i="8"/>
  <c r="AK161" i="8"/>
  <c r="AE412" i="8"/>
  <c r="AC110" i="8"/>
  <c r="AC52" i="8"/>
  <c r="AB381" i="8"/>
  <c r="AB156" i="8"/>
  <c r="AB444" i="8"/>
  <c r="AA185" i="8"/>
  <c r="AA132" i="8"/>
  <c r="AA431" i="8"/>
  <c r="X404" i="8"/>
  <c r="X275" i="8"/>
  <c r="X197" i="8"/>
  <c r="W107" i="8"/>
  <c r="W47" i="8"/>
  <c r="W349" i="8"/>
  <c r="W457" i="8"/>
  <c r="Y421" i="8"/>
  <c r="Y317" i="8"/>
  <c r="AD94" i="8"/>
  <c r="AD432" i="8"/>
  <c r="AD71" i="8"/>
  <c r="AD133" i="8"/>
  <c r="AD153" i="8"/>
  <c r="AC105" i="8"/>
  <c r="AC401" i="8"/>
  <c r="AC21" i="8"/>
  <c r="AC307" i="8"/>
  <c r="AC425" i="8"/>
  <c r="AC398" i="8"/>
  <c r="AC139" i="8"/>
  <c r="AB400" i="8"/>
  <c r="AB187" i="8"/>
  <c r="AB303" i="8"/>
  <c r="AB366" i="8"/>
  <c r="AB260" i="8"/>
  <c r="AB133" i="8"/>
  <c r="AB153" i="8"/>
  <c r="W105" i="8"/>
  <c r="W401" i="8"/>
  <c r="W21" i="8"/>
  <c r="W307" i="8"/>
  <c r="W425" i="8"/>
  <c r="W398" i="8"/>
  <c r="W139" i="8"/>
  <c r="V400" i="8"/>
  <c r="V187" i="8"/>
  <c r="V303" i="8"/>
  <c r="V366" i="8"/>
  <c r="V260" i="8"/>
  <c r="V37" i="8"/>
  <c r="V289" i="8"/>
  <c r="AD431" i="8"/>
  <c r="AD457" i="8"/>
  <c r="AC254" i="8"/>
  <c r="AC62" i="8"/>
  <c r="AC420" i="8"/>
  <c r="AC230" i="8"/>
  <c r="AC387" i="8"/>
  <c r="AC412" i="8"/>
  <c r="AC446" i="8"/>
  <c r="AB54" i="8"/>
  <c r="AB456" i="8"/>
  <c r="AB423" i="8"/>
  <c r="AB211" i="8"/>
  <c r="AB110" i="8"/>
  <c r="AB186" i="8"/>
  <c r="AB52" i="8"/>
  <c r="AA404" i="8"/>
  <c r="Y254" i="8"/>
  <c r="Y62" i="8"/>
  <c r="Y420" i="8"/>
  <c r="Y230" i="8"/>
  <c r="Y387" i="8"/>
  <c r="Y412" i="8"/>
  <c r="Y446" i="8"/>
  <c r="X54" i="8"/>
  <c r="X456" i="8"/>
  <c r="X423" i="8"/>
  <c r="X211" i="8"/>
  <c r="X110" i="8"/>
  <c r="X186" i="8"/>
  <c r="X52" i="8"/>
  <c r="AD81" i="8"/>
  <c r="AD330" i="8"/>
  <c r="AC188" i="8"/>
  <c r="AC443" i="8"/>
  <c r="AC350" i="8"/>
  <c r="AC341" i="8"/>
  <c r="AC261" i="8"/>
  <c r="AC12" i="8"/>
  <c r="AC93" i="8"/>
  <c r="AB270" i="8"/>
  <c r="AB421" i="8"/>
  <c r="AB135" i="8"/>
  <c r="AB317" i="8"/>
  <c r="AB57" i="8"/>
  <c r="AB243" i="8"/>
  <c r="AB198" i="8"/>
  <c r="AA329" i="8"/>
  <c r="Y188" i="8"/>
  <c r="Y443" i="8"/>
  <c r="Y350" i="8"/>
  <c r="Y341" i="8"/>
  <c r="Y261" i="8"/>
  <c r="Y12" i="8"/>
  <c r="Y93" i="8"/>
  <c r="X270" i="8"/>
  <c r="X421" i="8"/>
  <c r="X135" i="8"/>
  <c r="X317" i="8"/>
  <c r="X57" i="8"/>
  <c r="X243" i="8"/>
  <c r="X198" i="8"/>
  <c r="AE270" i="8"/>
  <c r="AE421" i="8"/>
  <c r="AE135" i="8"/>
  <c r="AE317" i="8"/>
  <c r="AE96" i="8"/>
  <c r="AD139" i="8"/>
  <c r="AC187" i="8"/>
  <c r="AC366" i="8"/>
  <c r="AC37" i="8"/>
  <c r="AB301" i="8"/>
  <c r="AB169" i="8"/>
  <c r="AB162" i="8"/>
  <c r="AB236" i="8"/>
  <c r="AA94" i="8"/>
  <c r="AA71" i="8"/>
  <c r="Y289" i="8"/>
  <c r="X323" i="8"/>
  <c r="X161" i="8"/>
  <c r="X96" i="8"/>
  <c r="W405" i="8"/>
  <c r="W432" i="8"/>
  <c r="W133" i="8"/>
  <c r="V105" i="8"/>
  <c r="V21" i="8"/>
  <c r="V425" i="8"/>
  <c r="V139" i="8"/>
  <c r="AA254" i="8"/>
  <c r="AA62" i="8"/>
  <c r="AA420" i="8"/>
  <c r="AA230" i="8"/>
  <c r="AA387" i="8"/>
  <c r="AA412" i="8"/>
  <c r="AA446" i="8"/>
  <c r="Z54" i="8"/>
  <c r="Z456" i="8"/>
  <c r="Z423" i="8"/>
  <c r="Z211" i="8"/>
  <c r="Z110" i="8"/>
  <c r="Z186" i="8"/>
  <c r="Z52" i="8"/>
  <c r="Y404" i="8"/>
  <c r="Y381" i="8"/>
  <c r="Y275" i="8"/>
  <c r="Y156" i="8"/>
  <c r="Y197" i="8"/>
  <c r="Y444" i="8"/>
  <c r="X107" i="8"/>
  <c r="X185" i="8"/>
  <c r="X47" i="8"/>
  <c r="X132" i="8"/>
  <c r="X349" i="8"/>
  <c r="X431" i="8"/>
  <c r="X457" i="8"/>
  <c r="W254" i="8"/>
  <c r="W62" i="8"/>
  <c r="W420" i="8"/>
  <c r="W230" i="8"/>
  <c r="W387" i="8"/>
  <c r="W412" i="8"/>
  <c r="W446" i="8"/>
  <c r="V54" i="8"/>
  <c r="V456" i="8"/>
  <c r="V423" i="8"/>
  <c r="V211" i="8"/>
  <c r="V110" i="8"/>
  <c r="V186" i="8"/>
  <c r="V52" i="8"/>
  <c r="AA443" i="8"/>
  <c r="AA350" i="8"/>
  <c r="AA341" i="8"/>
  <c r="AA261" i="8"/>
  <c r="AA12" i="8"/>
  <c r="AA93" i="8"/>
  <c r="Z270" i="8"/>
  <c r="Z421" i="8"/>
  <c r="Z135" i="8"/>
  <c r="Z317" i="8"/>
  <c r="Z57" i="8"/>
  <c r="Z243" i="8"/>
  <c r="Z198" i="8"/>
  <c r="Y329" i="8"/>
  <c r="Y43" i="8"/>
  <c r="Y118" i="8"/>
  <c r="Y123" i="8"/>
  <c r="Y58" i="8"/>
  <c r="Y436" i="8"/>
  <c r="X61" i="8"/>
  <c r="X170" i="8"/>
  <c r="X137" i="8"/>
  <c r="X175" i="8"/>
  <c r="X234" i="8"/>
  <c r="X81" i="8"/>
  <c r="X330" i="8"/>
  <c r="W188" i="8"/>
  <c r="W443" i="8"/>
  <c r="W350" i="8"/>
  <c r="W341" i="8"/>
  <c r="W261" i="8"/>
  <c r="W12" i="8"/>
  <c r="W93" i="8"/>
  <c r="V270" i="8"/>
  <c r="V421" i="8"/>
  <c r="V135" i="8"/>
  <c r="V317" i="8"/>
  <c r="V57" i="8"/>
  <c r="V243" i="8"/>
  <c r="V198" i="8"/>
  <c r="AA301" i="8"/>
  <c r="AA323" i="8"/>
  <c r="AA169" i="8"/>
  <c r="AA161" i="8"/>
  <c r="AA162" i="8"/>
  <c r="AA96" i="8"/>
  <c r="AA236" i="8"/>
  <c r="Z405" i="8"/>
  <c r="Z94" i="8"/>
  <c r="Z432" i="8"/>
  <c r="Z71" i="8"/>
  <c r="Z133" i="8"/>
  <c r="Z153" i="8"/>
  <c r="Y105" i="8"/>
  <c r="Y401" i="8"/>
  <c r="Y21" i="8"/>
  <c r="Y307" i="8"/>
  <c r="Y425" i="8"/>
  <c r="Y398" i="8"/>
  <c r="Y139" i="8"/>
  <c r="X400" i="8"/>
  <c r="X187" i="8"/>
  <c r="X303" i="8"/>
  <c r="X366" i="8"/>
  <c r="X260" i="8"/>
  <c r="X37" i="8"/>
  <c r="X289" i="8"/>
  <c r="W301" i="8"/>
  <c r="W323" i="8"/>
  <c r="W169" i="8"/>
  <c r="W161" i="8"/>
  <c r="W162" i="8"/>
  <c r="W96" i="8"/>
  <c r="W236" i="8"/>
  <c r="V405" i="8"/>
  <c r="V94" i="8"/>
  <c r="V432" i="8"/>
  <c r="V71" i="8"/>
  <c r="V133" i="8"/>
  <c r="V153" i="8"/>
  <c r="AA381" i="8"/>
  <c r="AA275" i="8"/>
  <c r="AA156" i="8"/>
  <c r="AA197" i="8"/>
  <c r="AA444" i="8"/>
  <c r="Z107" i="8"/>
  <c r="Z185" i="8"/>
  <c r="Z47" i="8"/>
  <c r="Z132" i="8"/>
  <c r="Z349" i="8"/>
  <c r="Z431" i="8"/>
  <c r="Z457" i="8"/>
  <c r="AA43" i="8"/>
  <c r="AA118" i="8"/>
  <c r="AA123" i="8"/>
  <c r="AA58" i="8"/>
  <c r="AA436" i="8"/>
  <c r="Z61" i="8"/>
  <c r="Z170" i="8"/>
  <c r="Z137" i="8"/>
  <c r="Z175" i="8"/>
  <c r="Z234" i="8"/>
  <c r="Z81" i="8"/>
  <c r="Z330" i="8"/>
  <c r="AA105" i="8"/>
  <c r="AA401" i="8"/>
  <c r="AA21" i="8"/>
  <c r="AA307" i="8"/>
  <c r="AA425" i="8"/>
  <c r="AA398" i="8"/>
  <c r="AA139" i="8"/>
  <c r="Z400" i="8"/>
  <c r="Z187" i="8"/>
  <c r="Z303" i="8"/>
  <c r="Z366" i="8"/>
  <c r="Z260" i="8"/>
  <c r="Z37" i="8"/>
  <c r="Z289" i="8"/>
  <c r="AD375" i="8"/>
  <c r="AJ375" i="8"/>
  <c r="AE3" i="1"/>
  <c r="AG3" i="1" s="1"/>
  <c r="AH3" i="1" s="1"/>
  <c r="AE2" i="1"/>
  <c r="AG2" i="1" s="1"/>
  <c r="AH2" i="1" s="1"/>
  <c r="AE375" i="8"/>
  <c r="W375" i="8"/>
  <c r="AB375" i="8"/>
  <c r="X375" i="8"/>
  <c r="AC375" i="8"/>
  <c r="Z375" i="8"/>
  <c r="AA375" i="8"/>
  <c r="R252" i="2"/>
  <c r="T207" i="2"/>
  <c r="R137" i="2"/>
  <c r="P106" i="2"/>
  <c r="Q106" i="2" s="1"/>
  <c r="V94" i="2"/>
  <c r="V41" i="2"/>
  <c r="S10" i="2"/>
  <c r="V7" i="2"/>
  <c r="R5" i="2"/>
  <c r="P251" i="2"/>
  <c r="Q251" i="2" s="1"/>
  <c r="R244" i="2"/>
  <c r="U237" i="2"/>
  <c r="S235" i="2"/>
  <c r="R230" i="2"/>
  <c r="T216" i="2"/>
  <c r="V214" i="2"/>
  <c r="V170" i="2"/>
  <c r="U113" i="2"/>
  <c r="P101" i="2"/>
  <c r="Q101" i="2" s="1"/>
  <c r="R73" i="2"/>
  <c r="P70" i="2"/>
  <c r="Q70" i="2" s="1"/>
  <c r="U68" i="2"/>
  <c r="R43" i="2"/>
  <c r="R31" i="2"/>
  <c r="R29" i="2"/>
  <c r="V253" i="2"/>
  <c r="P184" i="2"/>
  <c r="Q184" i="2" s="1"/>
  <c r="U122" i="2"/>
  <c r="V67" i="2"/>
  <c r="R48" i="2"/>
  <c r="V40" i="2"/>
  <c r="V36" i="2"/>
  <c r="P260" i="2"/>
  <c r="Q260" i="2" s="1"/>
  <c r="S158" i="2"/>
  <c r="U134" i="2"/>
  <c r="P124" i="2"/>
  <c r="Q124" i="2" s="1"/>
  <c r="P110" i="2"/>
  <c r="Q110" i="2" s="1"/>
  <c r="V86" i="2"/>
  <c r="U67" i="2"/>
  <c r="U62" i="2"/>
  <c r="V23" i="2"/>
  <c r="U263" i="2"/>
  <c r="T206" i="2"/>
  <c r="S201" i="2"/>
  <c r="V103" i="2"/>
  <c r="P98" i="2"/>
  <c r="Q98" i="2" s="1"/>
  <c r="U86" i="2"/>
  <c r="U55" i="2"/>
  <c r="P40" i="2"/>
  <c r="Q40" i="2" s="1"/>
  <c r="V4" i="2"/>
  <c r="R260" i="2"/>
  <c r="S215" i="2"/>
  <c r="V169" i="2"/>
  <c r="R165" i="2"/>
  <c r="R153" i="2"/>
  <c r="P119" i="2"/>
  <c r="Q119" i="2" s="1"/>
  <c r="P107" i="2"/>
  <c r="Q107" i="2" s="1"/>
  <c r="U105" i="2"/>
  <c r="V100" i="2"/>
  <c r="U93" i="2"/>
  <c r="P174" i="2"/>
  <c r="Q174" i="2" s="1"/>
  <c r="V152" i="2"/>
  <c r="V16" i="2"/>
  <c r="U114" i="2"/>
  <c r="V76" i="2"/>
  <c r="R23" i="2"/>
  <c r="R198" i="2"/>
  <c r="V116" i="2"/>
  <c r="V97" i="2"/>
  <c r="V85" i="2"/>
  <c r="V61" i="2"/>
  <c r="V46" i="2"/>
  <c r="V44" i="2"/>
  <c r="V22" i="2"/>
  <c r="R18" i="2"/>
  <c r="P254" i="2"/>
  <c r="Q254" i="2" s="1"/>
  <c r="S212" i="2"/>
  <c r="R169" i="2"/>
  <c r="V161" i="2"/>
  <c r="R157" i="2"/>
  <c r="U123" i="2"/>
  <c r="V102" i="2"/>
  <c r="S59" i="2"/>
  <c r="P49" i="2"/>
  <c r="Q49" i="2" s="1"/>
  <c r="T212" i="2"/>
  <c r="R200" i="2"/>
  <c r="V125" i="2"/>
  <c r="U104" i="2"/>
  <c r="U92" i="2"/>
  <c r="S90" i="2"/>
  <c r="V87" i="2"/>
  <c r="S66" i="2"/>
  <c r="V63" i="2"/>
  <c r="S48" i="2"/>
  <c r="V43" i="2"/>
  <c r="R26" i="2"/>
  <c r="V12" i="2"/>
  <c r="P250" i="2"/>
  <c r="Q250" i="2" s="1"/>
  <c r="U220" i="2"/>
  <c r="S198" i="2"/>
  <c r="P193" i="2"/>
  <c r="Q193" i="2" s="1"/>
  <c r="V188" i="2"/>
  <c r="U167" i="2"/>
  <c r="U130" i="2"/>
  <c r="P103" i="2"/>
  <c r="Q103" i="2" s="1"/>
  <c r="U101" i="2"/>
  <c r="V99" i="2"/>
  <c r="V92" i="2"/>
  <c r="R79" i="2"/>
  <c r="P76" i="2"/>
  <c r="Q76" i="2" s="1"/>
  <c r="U69" i="2"/>
  <c r="S54" i="2"/>
  <c r="V49" i="2"/>
  <c r="P51" i="2"/>
  <c r="Q51" i="2" s="1"/>
  <c r="S39" i="2"/>
  <c r="P32" i="2"/>
  <c r="Q32" i="2" s="1"/>
  <c r="U28" i="2"/>
  <c r="P21" i="2"/>
  <c r="Q21" i="2" s="1"/>
  <c r="U17" i="2"/>
  <c r="S3" i="2"/>
  <c r="R264" i="2"/>
  <c r="T231" i="2"/>
  <c r="S213" i="2"/>
  <c r="S211" i="2"/>
  <c r="T204" i="2"/>
  <c r="R188" i="2"/>
  <c r="R162" i="2"/>
  <c r="V123" i="2"/>
  <c r="S121" i="2"/>
  <c r="S112" i="2"/>
  <c r="V105" i="2"/>
  <c r="P97" i="2"/>
  <c r="Q97" i="2" s="1"/>
  <c r="P94" i="2"/>
  <c r="Q94" i="2" s="1"/>
  <c r="U90" i="2"/>
  <c r="U87" i="2"/>
  <c r="U83" i="2"/>
  <c r="V73" i="2"/>
  <c r="V51" i="2"/>
  <c r="P43" i="2"/>
  <c r="Q43" i="2" s="1"/>
  <c r="U30" i="2"/>
  <c r="V27" i="2"/>
  <c r="R25" i="2"/>
  <c r="R3" i="2"/>
  <c r="P256" i="2"/>
  <c r="Q256" i="2" s="1"/>
  <c r="R254" i="2"/>
  <c r="V247" i="2"/>
  <c r="T236" i="2"/>
  <c r="T222" i="2"/>
  <c r="R211" i="2"/>
  <c r="R204" i="2"/>
  <c r="P199" i="2"/>
  <c r="Q199" i="2" s="1"/>
  <c r="R193" i="2"/>
  <c r="U178" i="2"/>
  <c r="U155" i="2"/>
  <c r="V151" i="2"/>
  <c r="V141" i="2"/>
  <c r="P137" i="2"/>
  <c r="Q137" i="2" s="1"/>
  <c r="U135" i="2"/>
  <c r="P127" i="2"/>
  <c r="Q127" i="2" s="1"/>
  <c r="U125" i="2"/>
  <c r="P118" i="2"/>
  <c r="Q118" i="2" s="1"/>
  <c r="U116" i="2"/>
  <c r="P109" i="2"/>
  <c r="Q109" i="2" s="1"/>
  <c r="U107" i="2"/>
  <c r="S103" i="2"/>
  <c r="V83" i="2"/>
  <c r="V80" i="2"/>
  <c r="S60" i="2"/>
  <c r="V57" i="2"/>
  <c r="R45" i="2"/>
  <c r="V38" i="2"/>
  <c r="V18" i="2"/>
  <c r="U5" i="2"/>
  <c r="T266" i="2"/>
  <c r="U247" i="2"/>
  <c r="T233" i="2"/>
  <c r="U228" i="2"/>
  <c r="T226" i="2"/>
  <c r="T219" i="2"/>
  <c r="V201" i="2"/>
  <c r="R199" i="2"/>
  <c r="P190" i="2"/>
  <c r="Q190" i="2" s="1"/>
  <c r="R185" i="2"/>
  <c r="V157" i="2"/>
  <c r="R151" i="2"/>
  <c r="V98" i="2"/>
  <c r="V82" i="2"/>
  <c r="S78" i="2"/>
  <c r="V75" i="2"/>
  <c r="S71" i="2"/>
  <c r="R67" i="2"/>
  <c r="P64" i="2"/>
  <c r="Q64" i="2" s="1"/>
  <c r="U57" i="2"/>
  <c r="S47" i="2"/>
  <c r="V42" i="2"/>
  <c r="U34" i="2"/>
  <c r="U23" i="2"/>
  <c r="P9" i="2"/>
  <c r="Q9" i="2" s="1"/>
  <c r="S280" i="2"/>
  <c r="R275" i="2"/>
  <c r="P270" i="2"/>
  <c r="Q270" i="2" s="1"/>
  <c r="S268" i="2"/>
  <c r="U233" i="2"/>
  <c r="R228" i="2"/>
  <c r="R224" i="2"/>
  <c r="V216" i="2"/>
  <c r="S199" i="2"/>
  <c r="R166" i="2"/>
  <c r="V138" i="2"/>
  <c r="P122" i="2"/>
  <c r="Q122" i="2" s="1"/>
  <c r="U120" i="2"/>
  <c r="P113" i="2"/>
  <c r="Q113" i="2" s="1"/>
  <c r="U111" i="2"/>
  <c r="P104" i="2"/>
  <c r="Q104" i="2" s="1"/>
  <c r="P100" i="2"/>
  <c r="Q100" i="2" s="1"/>
  <c r="U98" i="2"/>
  <c r="R85" i="2"/>
  <c r="P82" i="2"/>
  <c r="Q82" i="2" s="1"/>
  <c r="U78" i="2"/>
  <c r="U75" i="2"/>
  <c r="V68" i="2"/>
  <c r="V64" i="2"/>
  <c r="V59" i="2"/>
  <c r="S53" i="2"/>
  <c r="S51" i="2"/>
  <c r="R49" i="2"/>
  <c r="R36" i="2"/>
  <c r="V31" i="2"/>
  <c r="V29" i="2"/>
  <c r="V24" i="2"/>
  <c r="V6" i="2"/>
  <c r="S263" i="2"/>
  <c r="P253" i="2"/>
  <c r="Q253" i="2" s="1"/>
  <c r="R240" i="2"/>
  <c r="U230" i="2"/>
  <c r="S206" i="2"/>
  <c r="P197" i="2"/>
  <c r="Q197" i="2" s="1"/>
  <c r="V194" i="2"/>
  <c r="V182" i="2"/>
  <c r="P175" i="2"/>
  <c r="Q175" i="2" s="1"/>
  <c r="U159" i="2"/>
  <c r="V134" i="2"/>
  <c r="S127" i="2"/>
  <c r="V122" i="2"/>
  <c r="V120" i="2"/>
  <c r="S118" i="2"/>
  <c r="V113" i="2"/>
  <c r="V111" i="2"/>
  <c r="S109" i="2"/>
  <c r="V104" i="2"/>
  <c r="U102" i="2"/>
  <c r="S96" i="2"/>
  <c r="V93" i="2"/>
  <c r="V70" i="2"/>
  <c r="U66" i="2"/>
  <c r="P48" i="2"/>
  <c r="Q48" i="2" s="1"/>
  <c r="T44" i="2"/>
  <c r="R38" i="2"/>
  <c r="R2" i="2"/>
  <c r="U253" i="2"/>
  <c r="S221" i="2"/>
  <c r="R216" i="2"/>
  <c r="R210" i="2"/>
  <c r="V207" i="2"/>
  <c r="U177" i="2"/>
  <c r="R154" i="2"/>
  <c r="S138" i="2"/>
  <c r="P131" i="2"/>
  <c r="Q131" i="2" s="1"/>
  <c r="S100" i="2"/>
  <c r="R55" i="2"/>
  <c r="P52" i="2"/>
  <c r="Q52" i="2" s="1"/>
  <c r="V48" i="2"/>
  <c r="U42" i="2"/>
  <c r="R17" i="2"/>
  <c r="V15" i="2"/>
  <c r="R13" i="2"/>
  <c r="U11" i="2"/>
  <c r="S4" i="2"/>
  <c r="R258" i="2"/>
  <c r="V241" i="2"/>
  <c r="U239" i="2"/>
  <c r="U227" i="2"/>
  <c r="P172" i="2"/>
  <c r="Q172" i="2" s="1"/>
  <c r="U163" i="2"/>
  <c r="V147" i="2"/>
  <c r="V133" i="2"/>
  <c r="U129" i="2"/>
  <c r="U126" i="2"/>
  <c r="U117" i="2"/>
  <c r="U108" i="2"/>
  <c r="R91" i="2"/>
  <c r="P88" i="2"/>
  <c r="Q88" i="2" s="1"/>
  <c r="S84" i="2"/>
  <c r="V81" i="2"/>
  <c r="U74" i="2"/>
  <c r="V66" i="2"/>
  <c r="U63" i="2"/>
  <c r="V56" i="2"/>
  <c r="V52" i="2"/>
  <c r="R39" i="2"/>
  <c r="R37" i="2"/>
  <c r="R33" i="2"/>
  <c r="P26" i="2"/>
  <c r="Q26" i="2" s="1"/>
  <c r="S22" i="2"/>
  <c r="V19" i="2"/>
  <c r="U241" i="2"/>
  <c r="R237" i="2"/>
  <c r="R223" i="2"/>
  <c r="P215" i="2"/>
  <c r="Q215" i="2" s="1"/>
  <c r="S200" i="2"/>
  <c r="P196" i="2"/>
  <c r="Q196" i="2" s="1"/>
  <c r="P186" i="2"/>
  <c r="Q186" i="2" s="1"/>
  <c r="V165" i="2"/>
  <c r="S137" i="2"/>
  <c r="U133" i="2"/>
  <c r="V126" i="2"/>
  <c r="S124" i="2"/>
  <c r="V119" i="2"/>
  <c r="V117" i="2"/>
  <c r="S115" i="2"/>
  <c r="V110" i="2"/>
  <c r="V108" i="2"/>
  <c r="S106" i="2"/>
  <c r="V88" i="2"/>
  <c r="U81" i="2"/>
  <c r="V58" i="2"/>
  <c r="U54" i="2"/>
  <c r="S50" i="2"/>
  <c r="V39" i="2"/>
  <c r="S35" i="2"/>
  <c r="V32" i="2"/>
  <c r="V30" i="2"/>
  <c r="P15" i="2"/>
  <c r="Q15" i="2" s="1"/>
  <c r="V3" i="2"/>
  <c r="R281" i="2"/>
  <c r="P276" i="2"/>
  <c r="Q276" i="2" s="1"/>
  <c r="S274" i="2"/>
  <c r="R269" i="2"/>
  <c r="R267" i="2"/>
  <c r="U248" i="2"/>
  <c r="T241" i="2"/>
  <c r="P229" i="2"/>
  <c r="Q229" i="2" s="1"/>
  <c r="P225" i="2"/>
  <c r="Q225" i="2" s="1"/>
  <c r="T220" i="2"/>
  <c r="V211" i="2"/>
  <c r="S205" i="2"/>
  <c r="S186" i="2"/>
  <c r="S174" i="2"/>
  <c r="R158" i="2"/>
  <c r="R152" i="2"/>
  <c r="P121" i="2"/>
  <c r="Q121" i="2" s="1"/>
  <c r="U119" i="2"/>
  <c r="P112" i="2"/>
  <c r="Q112" i="2" s="1"/>
  <c r="U110" i="2"/>
  <c r="V101" i="2"/>
  <c r="U99" i="2"/>
  <c r="U95" i="2"/>
  <c r="S72" i="2"/>
  <c r="V69" i="2"/>
  <c r="R61" i="2"/>
  <c r="P58" i="2"/>
  <c r="Q58" i="2" s="1"/>
  <c r="P47" i="2"/>
  <c r="Q47" i="2" s="1"/>
  <c r="U49" i="2"/>
  <c r="V45" i="2"/>
  <c r="P37" i="2"/>
  <c r="Q37" i="2" s="1"/>
  <c r="R14" i="2"/>
  <c r="R276" i="2"/>
  <c r="R266" i="2"/>
  <c r="U44" i="2"/>
  <c r="T42" i="2"/>
  <c r="S37" i="2"/>
  <c r="R20" i="2"/>
  <c r="S16" i="2"/>
  <c r="V13" i="2"/>
  <c r="R11" i="2"/>
  <c r="P3" i="2"/>
  <c r="Q3" i="2" s="1"/>
  <c r="R248" i="2"/>
  <c r="P50" i="2"/>
  <c r="Q50" i="2" s="1"/>
  <c r="U46" i="2"/>
  <c r="P44" i="2"/>
  <c r="Q44" i="2" s="1"/>
  <c r="U39" i="2"/>
  <c r="S32" i="2"/>
  <c r="R28" i="2"/>
  <c r="P20" i="2"/>
  <c r="Q20" i="2" s="1"/>
  <c r="V20" i="2"/>
  <c r="U10" i="2"/>
  <c r="R10" i="2"/>
  <c r="S281" i="2"/>
  <c r="P271" i="2"/>
  <c r="Q271" i="2" s="1"/>
  <c r="T50" i="2"/>
  <c r="T47" i="2"/>
  <c r="P42" i="2"/>
  <c r="Q42" i="2" s="1"/>
  <c r="U37" i="2"/>
  <c r="P35" i="2"/>
  <c r="Q35" i="2" s="1"/>
  <c r="V17" i="2"/>
  <c r="U16" i="2"/>
  <c r="R16" i="2"/>
  <c r="R7" i="2"/>
  <c r="T257" i="2"/>
  <c r="P257" i="2"/>
  <c r="Q257" i="2" s="1"/>
  <c r="U50" i="2"/>
  <c r="U47" i="2"/>
  <c r="T45" i="2"/>
  <c r="S40" i="2"/>
  <c r="U35" i="2"/>
  <c r="P33" i="2"/>
  <c r="Q33" i="2" s="1"/>
  <c r="S28" i="2"/>
  <c r="U22" i="2"/>
  <c r="R22" i="2"/>
  <c r="S9" i="2"/>
  <c r="R9" i="2"/>
  <c r="V9" i="2"/>
  <c r="R6" i="2"/>
  <c r="V2" i="2"/>
  <c r="P263" i="2"/>
  <c r="Q263" i="2" s="1"/>
  <c r="P45" i="2"/>
  <c r="Q45" i="2" s="1"/>
  <c r="U40" i="2"/>
  <c r="P38" i="2"/>
  <c r="Q38" i="2" s="1"/>
  <c r="V34" i="2"/>
  <c r="S33" i="2"/>
  <c r="R259" i="2"/>
  <c r="P259" i="2"/>
  <c r="Q259" i="2" s="1"/>
  <c r="U259" i="2"/>
  <c r="T51" i="2"/>
  <c r="T48" i="2"/>
  <c r="R46" i="2"/>
  <c r="U45" i="2"/>
  <c r="T43" i="2"/>
  <c r="S38" i="2"/>
  <c r="R34" i="2"/>
  <c r="U33" i="2"/>
  <c r="R27" i="2"/>
  <c r="R19" i="2"/>
  <c r="S15" i="2"/>
  <c r="R15" i="2"/>
  <c r="R12" i="2"/>
  <c r="P2" i="2"/>
  <c r="Q2" i="2" s="1"/>
  <c r="P277" i="2"/>
  <c r="Q277" i="2" s="1"/>
  <c r="S275" i="2"/>
  <c r="P265" i="2"/>
  <c r="Q265" i="2" s="1"/>
  <c r="U38" i="2"/>
  <c r="P36" i="2"/>
  <c r="Q36" i="2" s="1"/>
  <c r="S31" i="2"/>
  <c r="V10" i="2"/>
  <c r="U51" i="2"/>
  <c r="U48" i="2"/>
  <c r="R44" i="2"/>
  <c r="U43" i="2"/>
  <c r="T41" i="2"/>
  <c r="V37" i="2"/>
  <c r="S36" i="2"/>
  <c r="R32" i="2"/>
  <c r="U31" i="2"/>
  <c r="S21" i="2"/>
  <c r="R21" i="2"/>
  <c r="V21" i="2"/>
  <c r="P8" i="2"/>
  <c r="Q8" i="2" s="1"/>
  <c r="V8" i="2"/>
  <c r="V50" i="2"/>
  <c r="V47" i="2"/>
  <c r="T46" i="2"/>
  <c r="P41" i="2"/>
  <c r="Q41" i="2" s="1"/>
  <c r="U36" i="2"/>
  <c r="P34" i="2"/>
  <c r="Q34" i="2" s="1"/>
  <c r="S29" i="2"/>
  <c r="P27" i="2"/>
  <c r="Q27" i="2" s="1"/>
  <c r="R8" i="2"/>
  <c r="R242" i="2"/>
  <c r="R50" i="2"/>
  <c r="T49" i="2"/>
  <c r="R47" i="2"/>
  <c r="P46" i="2"/>
  <c r="Q46" i="2" s="1"/>
  <c r="R42" i="2"/>
  <c r="U41" i="2"/>
  <c r="P39" i="2"/>
  <c r="Q39" i="2" s="1"/>
  <c r="V35" i="2"/>
  <c r="S34" i="2"/>
  <c r="R30" i="2"/>
  <c r="U29" i="2"/>
  <c r="S27" i="2"/>
  <c r="R24" i="2"/>
  <c r="P14" i="2"/>
  <c r="Q14" i="2" s="1"/>
  <c r="V5" i="2"/>
  <c r="U4" i="2"/>
  <c r="R4" i="2"/>
  <c r="R265" i="2"/>
  <c r="U265" i="2"/>
  <c r="S49" i="2"/>
  <c r="R35" i="2"/>
  <c r="V28" i="2"/>
  <c r="R246" i="2"/>
  <c r="R40" i="2"/>
  <c r="V33" i="2"/>
  <c r="V11" i="2"/>
  <c r="S269" i="2"/>
  <c r="S30" i="2"/>
  <c r="U25" i="2"/>
  <c r="P23" i="2"/>
  <c r="Q23" i="2" s="1"/>
  <c r="S18" i="2"/>
  <c r="U13" i="2"/>
  <c r="P11" i="2"/>
  <c r="Q11" i="2" s="1"/>
  <c r="S6" i="2"/>
  <c r="P280" i="2"/>
  <c r="Q280" i="2" s="1"/>
  <c r="S278" i="2"/>
  <c r="R273" i="2"/>
  <c r="P268" i="2"/>
  <c r="Q268" i="2" s="1"/>
  <c r="U264" i="2"/>
  <c r="T258" i="2"/>
  <c r="T254" i="2"/>
  <c r="U234" i="2"/>
  <c r="R232" i="2"/>
  <c r="T227" i="2"/>
  <c r="P217" i="2"/>
  <c r="Q217" i="2" s="1"/>
  <c r="U212" i="2"/>
  <c r="T201" i="2"/>
  <c r="V195" i="2"/>
  <c r="S185" i="2"/>
  <c r="R179" i="2"/>
  <c r="T170" i="2"/>
  <c r="T166" i="2"/>
  <c r="T162" i="2"/>
  <c r="T158" i="2"/>
  <c r="T154" i="2"/>
  <c r="V145" i="2"/>
  <c r="R138" i="2"/>
  <c r="S130" i="2"/>
  <c r="P126" i="2"/>
  <c r="Q126" i="2" s="1"/>
  <c r="S125" i="2"/>
  <c r="P123" i="2"/>
  <c r="Q123" i="2" s="1"/>
  <c r="S122" i="2"/>
  <c r="P120" i="2"/>
  <c r="Q120" i="2" s="1"/>
  <c r="S119" i="2"/>
  <c r="P117" i="2"/>
  <c r="Q117" i="2" s="1"/>
  <c r="S116" i="2"/>
  <c r="P114" i="2"/>
  <c r="Q114" i="2" s="1"/>
  <c r="S113" i="2"/>
  <c r="P111" i="2"/>
  <c r="Q111" i="2" s="1"/>
  <c r="S110" i="2"/>
  <c r="P108" i="2"/>
  <c r="Q108" i="2" s="1"/>
  <c r="S107" i="2"/>
  <c r="P105" i="2"/>
  <c r="Q105" i="2" s="1"/>
  <c r="S104" i="2"/>
  <c r="P102" i="2"/>
  <c r="Q102" i="2" s="1"/>
  <c r="S101" i="2"/>
  <c r="P99" i="2"/>
  <c r="Q99" i="2" s="1"/>
  <c r="S98" i="2"/>
  <c r="U94" i="2"/>
  <c r="R93" i="2"/>
  <c r="T91" i="2"/>
  <c r="S86" i="2"/>
  <c r="P84" i="2"/>
  <c r="Q84" i="2" s="1"/>
  <c r="U82" i="2"/>
  <c r="R81" i="2"/>
  <c r="S74" i="2"/>
  <c r="P72" i="2"/>
  <c r="Q72" i="2" s="1"/>
  <c r="U70" i="2"/>
  <c r="R69" i="2"/>
  <c r="S62" i="2"/>
  <c r="P60" i="2"/>
  <c r="Q60" i="2" s="1"/>
  <c r="U58" i="2"/>
  <c r="R57" i="2"/>
  <c r="P28" i="2"/>
  <c r="Q28" i="2" s="1"/>
  <c r="S23" i="2"/>
  <c r="U18" i="2"/>
  <c r="P16" i="2"/>
  <c r="Q16" i="2" s="1"/>
  <c r="S11" i="2"/>
  <c r="U6" i="2"/>
  <c r="P4" i="2"/>
  <c r="Q4" i="2" s="1"/>
  <c r="R280" i="2"/>
  <c r="P275" i="2"/>
  <c r="Q275" i="2" s="1"/>
  <c r="S273" i="2"/>
  <c r="R268" i="2"/>
  <c r="T264" i="2"/>
  <c r="T260" i="2"/>
  <c r="P247" i="2"/>
  <c r="Q247" i="2" s="1"/>
  <c r="P241" i="2"/>
  <c r="Q241" i="2" s="1"/>
  <c r="T234" i="2"/>
  <c r="T232" i="2"/>
  <c r="P230" i="2"/>
  <c r="Q230" i="2" s="1"/>
  <c r="P228" i="2"/>
  <c r="Q228" i="2" s="1"/>
  <c r="P219" i="2"/>
  <c r="Q219" i="2" s="1"/>
  <c r="S214" i="2"/>
  <c r="P209" i="2"/>
  <c r="Q209" i="2" s="1"/>
  <c r="S191" i="2"/>
  <c r="T143" i="2"/>
  <c r="P138" i="2"/>
  <c r="Q138" i="2" s="1"/>
  <c r="P133" i="2"/>
  <c r="Q133" i="2" s="1"/>
  <c r="P130" i="2"/>
  <c r="Q130" i="2" s="1"/>
  <c r="R125" i="2"/>
  <c r="R122" i="2"/>
  <c r="R119" i="2"/>
  <c r="R116" i="2"/>
  <c r="R113" i="2"/>
  <c r="R110" i="2"/>
  <c r="R107" i="2"/>
  <c r="R104" i="2"/>
  <c r="R101" i="2"/>
  <c r="R98" i="2"/>
  <c r="S91" i="2"/>
  <c r="P89" i="2"/>
  <c r="Q89" i="2" s="1"/>
  <c r="R86" i="2"/>
  <c r="S79" i="2"/>
  <c r="P77" i="2"/>
  <c r="Q77" i="2" s="1"/>
  <c r="R74" i="2"/>
  <c r="S67" i="2"/>
  <c r="P65" i="2"/>
  <c r="Q65" i="2" s="1"/>
  <c r="R62" i="2"/>
  <c r="S55" i="2"/>
  <c r="P53" i="2"/>
  <c r="Q53" i="2" s="1"/>
  <c r="T237" i="2"/>
  <c r="V213" i="2"/>
  <c r="V199" i="2"/>
  <c r="V129" i="2"/>
  <c r="V127" i="2"/>
  <c r="V124" i="2"/>
  <c r="V121" i="2"/>
  <c r="V118" i="2"/>
  <c r="V115" i="2"/>
  <c r="V112" i="2"/>
  <c r="V109" i="2"/>
  <c r="V106" i="2"/>
  <c r="R270" i="2"/>
  <c r="S243" i="2"/>
  <c r="P237" i="2"/>
  <c r="Q237" i="2" s="1"/>
  <c r="U235" i="2"/>
  <c r="T228" i="2"/>
  <c r="S225" i="2"/>
  <c r="R222" i="2"/>
  <c r="T217" i="2"/>
  <c r="T199" i="2"/>
  <c r="R195" i="2"/>
  <c r="U171" i="2"/>
  <c r="T145" i="2"/>
  <c r="T137" i="2"/>
  <c r="U127" i="2"/>
  <c r="U124" i="2"/>
  <c r="U121" i="2"/>
  <c r="U118" i="2"/>
  <c r="U115" i="2"/>
  <c r="T114" i="2"/>
  <c r="U112" i="2"/>
  <c r="U109" i="2"/>
  <c r="U106" i="2"/>
  <c r="U103" i="2"/>
  <c r="U100" i="2"/>
  <c r="U97" i="2"/>
  <c r="P96" i="2"/>
  <c r="Q96" i="2" s="1"/>
  <c r="V90" i="2"/>
  <c r="S89" i="2"/>
  <c r="P87" i="2"/>
  <c r="Q87" i="2" s="1"/>
  <c r="U85" i="2"/>
  <c r="R84" i="2"/>
  <c r="V78" i="2"/>
  <c r="S77" i="2"/>
  <c r="P75" i="2"/>
  <c r="Q75" i="2" s="1"/>
  <c r="U73" i="2"/>
  <c r="R72" i="2"/>
  <c r="S65" i="2"/>
  <c r="P63" i="2"/>
  <c r="Q63" i="2" s="1"/>
  <c r="U61" i="2"/>
  <c r="R60" i="2"/>
  <c r="V54" i="2"/>
  <c r="P31" i="2"/>
  <c r="Q31" i="2" s="1"/>
  <c r="S26" i="2"/>
  <c r="U21" i="2"/>
  <c r="P19" i="2"/>
  <c r="Q19" i="2" s="1"/>
  <c r="S14" i="2"/>
  <c r="U9" i="2"/>
  <c r="P7" i="2"/>
  <c r="Q7" i="2" s="1"/>
  <c r="S2" i="2"/>
  <c r="R277" i="2"/>
  <c r="P272" i="2"/>
  <c r="Q272" i="2" s="1"/>
  <c r="S270" i="2"/>
  <c r="V259" i="2"/>
  <c r="S249" i="2"/>
  <c r="R243" i="2"/>
  <c r="P235" i="2"/>
  <c r="Q235" i="2" s="1"/>
  <c r="U231" i="2"/>
  <c r="U226" i="2"/>
  <c r="P222" i="2"/>
  <c r="Q222" i="2" s="1"/>
  <c r="P208" i="2"/>
  <c r="Q208" i="2" s="1"/>
  <c r="R189" i="2"/>
  <c r="U169" i="2"/>
  <c r="U165" i="2"/>
  <c r="U161" i="2"/>
  <c r="U157" i="2"/>
  <c r="U153" i="2"/>
  <c r="V149" i="2"/>
  <c r="S131" i="2"/>
  <c r="S126" i="2"/>
  <c r="S123" i="2"/>
  <c r="S120" i="2"/>
  <c r="S117" i="2"/>
  <c r="S114" i="2"/>
  <c r="S111" i="2"/>
  <c r="S108" i="2"/>
  <c r="S105" i="2"/>
  <c r="S102" i="2"/>
  <c r="S99" i="2"/>
  <c r="S94" i="2"/>
  <c r="P92" i="2"/>
  <c r="Q92" i="2" s="1"/>
  <c r="R89" i="2"/>
  <c r="S82" i="2"/>
  <c r="P80" i="2"/>
  <c r="Q80" i="2" s="1"/>
  <c r="R77" i="2"/>
  <c r="S70" i="2"/>
  <c r="P68" i="2"/>
  <c r="Q68" i="2" s="1"/>
  <c r="R65" i="2"/>
  <c r="S58" i="2"/>
  <c r="P56" i="2"/>
  <c r="Q56" i="2" s="1"/>
  <c r="R53" i="2"/>
  <c r="U26" i="2"/>
  <c r="P24" i="2"/>
  <c r="Q24" i="2" s="1"/>
  <c r="S19" i="2"/>
  <c r="U14" i="2"/>
  <c r="P12" i="2"/>
  <c r="Q12" i="2" s="1"/>
  <c r="S7" i="2"/>
  <c r="U2" i="2"/>
  <c r="P279" i="2"/>
  <c r="Q279" i="2" s="1"/>
  <c r="S277" i="2"/>
  <c r="R272" i="2"/>
  <c r="V265" i="2"/>
  <c r="S255" i="2"/>
  <c r="T253" i="2"/>
  <c r="R249" i="2"/>
  <c r="T247" i="2"/>
  <c r="S245" i="2"/>
  <c r="V235" i="2"/>
  <c r="T230" i="2"/>
  <c r="P224" i="2"/>
  <c r="Q224" i="2" s="1"/>
  <c r="U222" i="2"/>
  <c r="T213" i="2"/>
  <c r="T211" i="2"/>
  <c r="U210" i="2"/>
  <c r="P203" i="2"/>
  <c r="Q203" i="2" s="1"/>
  <c r="P181" i="2"/>
  <c r="Q181" i="2" s="1"/>
  <c r="R177" i="2"/>
  <c r="T175" i="2"/>
  <c r="T167" i="2"/>
  <c r="T163" i="2"/>
  <c r="T159" i="2"/>
  <c r="T155" i="2"/>
  <c r="T147" i="2"/>
  <c r="U131" i="2"/>
  <c r="R126" i="2"/>
  <c r="R123" i="2"/>
  <c r="R120" i="2"/>
  <c r="R117" i="2"/>
  <c r="R114" i="2"/>
  <c r="R111" i="2"/>
  <c r="R108" i="2"/>
  <c r="R105" i="2"/>
  <c r="R102" i="2"/>
  <c r="R99" i="2"/>
  <c r="R94" i="2"/>
  <c r="S87" i="2"/>
  <c r="P85" i="2"/>
  <c r="Q85" i="2" s="1"/>
  <c r="R82" i="2"/>
  <c r="S75" i="2"/>
  <c r="P73" i="2"/>
  <c r="Q73" i="2" s="1"/>
  <c r="U71" i="2"/>
  <c r="R70" i="2"/>
  <c r="S63" i="2"/>
  <c r="P61" i="2"/>
  <c r="Q61" i="2" s="1"/>
  <c r="U59" i="2"/>
  <c r="R58" i="2"/>
  <c r="P29" i="2"/>
  <c r="Q29" i="2" s="1"/>
  <c r="S24" i="2"/>
  <c r="U19" i="2"/>
  <c r="P17" i="2"/>
  <c r="Q17" i="2" s="1"/>
  <c r="S12" i="2"/>
  <c r="U7" i="2"/>
  <c r="P5" i="2"/>
  <c r="Q5" i="2" s="1"/>
  <c r="R279" i="2"/>
  <c r="P274" i="2"/>
  <c r="Q274" i="2" s="1"/>
  <c r="S272" i="2"/>
  <c r="S261" i="2"/>
  <c r="T259" i="2"/>
  <c r="R255" i="2"/>
  <c r="S251" i="2"/>
  <c r="R247" i="2"/>
  <c r="T245" i="2"/>
  <c r="P242" i="2"/>
  <c r="Q242" i="2" s="1"/>
  <c r="R241" i="2"/>
  <c r="S239" i="2"/>
  <c r="U224" i="2"/>
  <c r="S218" i="2"/>
  <c r="P194" i="2"/>
  <c r="Q194" i="2" s="1"/>
  <c r="R183" i="2"/>
  <c r="V174" i="2"/>
  <c r="R171" i="2"/>
  <c r="S166" i="2"/>
  <c r="S162" i="2"/>
  <c r="S154" i="2"/>
  <c r="V139" i="2"/>
  <c r="T138" i="2"/>
  <c r="V130" i="2"/>
  <c r="S92" i="2"/>
  <c r="P90" i="2"/>
  <c r="Q90" i="2" s="1"/>
  <c r="U88" i="2"/>
  <c r="R87" i="2"/>
  <c r="S80" i="2"/>
  <c r="P78" i="2"/>
  <c r="Q78" i="2" s="1"/>
  <c r="U76" i="2"/>
  <c r="R75" i="2"/>
  <c r="S68" i="2"/>
  <c r="P66" i="2"/>
  <c r="Q66" i="2" s="1"/>
  <c r="U64" i="2"/>
  <c r="R63" i="2"/>
  <c r="S56" i="2"/>
  <c r="P54" i="2"/>
  <c r="Q54" i="2" s="1"/>
  <c r="U52" i="2"/>
  <c r="U24" i="2"/>
  <c r="P22" i="2"/>
  <c r="Q22" i="2" s="1"/>
  <c r="S17" i="2"/>
  <c r="U12" i="2"/>
  <c r="P10" i="2"/>
  <c r="Q10" i="2" s="1"/>
  <c r="S5" i="2"/>
  <c r="P281" i="2"/>
  <c r="Q281" i="2" s="1"/>
  <c r="S279" i="2"/>
  <c r="R274" i="2"/>
  <c r="P269" i="2"/>
  <c r="Q269" i="2" s="1"/>
  <c r="S267" i="2"/>
  <c r="T265" i="2"/>
  <c r="T263" i="2"/>
  <c r="R261" i="2"/>
  <c r="S257" i="2"/>
  <c r="R253" i="2"/>
  <c r="T251" i="2"/>
  <c r="P248" i="2"/>
  <c r="Q248" i="2" s="1"/>
  <c r="P244" i="2"/>
  <c r="Q244" i="2" s="1"/>
  <c r="U242" i="2"/>
  <c r="T239" i="2"/>
  <c r="S237" i="2"/>
  <c r="P220" i="2"/>
  <c r="Q220" i="2" s="1"/>
  <c r="R215" i="2"/>
  <c r="T198" i="2"/>
  <c r="U196" i="2"/>
  <c r="U190" i="2"/>
  <c r="P180" i="2"/>
  <c r="Q180" i="2" s="1"/>
  <c r="P176" i="2"/>
  <c r="Q176" i="2" s="1"/>
  <c r="T149" i="2"/>
  <c r="V137" i="2"/>
  <c r="S97" i="2"/>
  <c r="P95" i="2"/>
  <c r="Q95" i="2" s="1"/>
  <c r="R92" i="2"/>
  <c r="S85" i="2"/>
  <c r="P83" i="2"/>
  <c r="Q83" i="2" s="1"/>
  <c r="R80" i="2"/>
  <c r="V74" i="2"/>
  <c r="S73" i="2"/>
  <c r="P71" i="2"/>
  <c r="Q71" i="2" s="1"/>
  <c r="R68" i="2"/>
  <c r="V62" i="2"/>
  <c r="S61" i="2"/>
  <c r="P59" i="2"/>
  <c r="Q59" i="2" s="1"/>
  <c r="R56" i="2"/>
  <c r="V91" i="2"/>
  <c r="V79" i="2"/>
  <c r="U254" i="2"/>
  <c r="R250" i="2"/>
  <c r="U246" i="2"/>
  <c r="U240" i="2"/>
  <c r="R238" i="2"/>
  <c r="R236" i="2"/>
  <c r="R235" i="2"/>
  <c r="S233" i="2"/>
  <c r="T225" i="2"/>
  <c r="U221" i="2"/>
  <c r="R206" i="2"/>
  <c r="P204" i="2"/>
  <c r="Q204" i="2" s="1"/>
  <c r="U184" i="2"/>
  <c r="U172" i="2"/>
  <c r="P170" i="2"/>
  <c r="Q170" i="2" s="1"/>
  <c r="U166" i="2"/>
  <c r="U162" i="2"/>
  <c r="U158" i="2"/>
  <c r="U154" i="2"/>
  <c r="T151" i="2"/>
  <c r="T139" i="2"/>
  <c r="R127" i="2"/>
  <c r="R124" i="2"/>
  <c r="R121" i="2"/>
  <c r="R118" i="2"/>
  <c r="R115" i="2"/>
  <c r="R112" i="2"/>
  <c r="R109" i="2"/>
  <c r="R106" i="2"/>
  <c r="R103" i="2"/>
  <c r="R100" i="2"/>
  <c r="V96" i="2"/>
  <c r="S95" i="2"/>
  <c r="P93" i="2"/>
  <c r="Q93" i="2" s="1"/>
  <c r="U91" i="2"/>
  <c r="R90" i="2"/>
  <c r="V84" i="2"/>
  <c r="S83" i="2"/>
  <c r="P81" i="2"/>
  <c r="Q81" i="2" s="1"/>
  <c r="U79" i="2"/>
  <c r="R78" i="2"/>
  <c r="V72" i="2"/>
  <c r="P69" i="2"/>
  <c r="Q69" i="2" s="1"/>
  <c r="R66" i="2"/>
  <c r="V60" i="2"/>
  <c r="P57" i="2"/>
  <c r="Q57" i="2" s="1"/>
  <c r="R54" i="2"/>
  <c r="P25" i="2"/>
  <c r="Q25" i="2" s="1"/>
  <c r="S20" i="2"/>
  <c r="U15" i="2"/>
  <c r="P13" i="2"/>
  <c r="Q13" i="2" s="1"/>
  <c r="S8" i="2"/>
  <c r="U3" i="2"/>
  <c r="P278" i="2"/>
  <c r="Q278" i="2" s="1"/>
  <c r="S276" i="2"/>
  <c r="R271" i="2"/>
  <c r="P266" i="2"/>
  <c r="Q266" i="2" s="1"/>
  <c r="P262" i="2"/>
  <c r="Q262" i="2" s="1"/>
  <c r="U260" i="2"/>
  <c r="P258" i="2"/>
  <c r="Q258" i="2" s="1"/>
  <c r="R256" i="2"/>
  <c r="U252" i="2"/>
  <c r="T246" i="2"/>
  <c r="T242" i="2"/>
  <c r="T240" i="2"/>
  <c r="T238" i="2"/>
  <c r="P236" i="2"/>
  <c r="Q236" i="2" s="1"/>
  <c r="R233" i="2"/>
  <c r="S231" i="2"/>
  <c r="V223" i="2"/>
  <c r="V217" i="2"/>
  <c r="V205" i="2"/>
  <c r="S202" i="2"/>
  <c r="U200" i="2"/>
  <c r="R176" i="2"/>
  <c r="U174" i="2"/>
  <c r="V143" i="2"/>
  <c r="P134" i="2"/>
  <c r="Q134" i="2" s="1"/>
  <c r="V114" i="2"/>
  <c r="U96" i="2"/>
  <c r="R95" i="2"/>
  <c r="V89" i="2"/>
  <c r="S88" i="2"/>
  <c r="P86" i="2"/>
  <c r="Q86" i="2" s="1"/>
  <c r="U84" i="2"/>
  <c r="R83" i="2"/>
  <c r="V77" i="2"/>
  <c r="S76" i="2"/>
  <c r="P74" i="2"/>
  <c r="Q74" i="2" s="1"/>
  <c r="U72" i="2"/>
  <c r="R71" i="2"/>
  <c r="V65" i="2"/>
  <c r="S64" i="2"/>
  <c r="P62" i="2"/>
  <c r="Q62" i="2" s="1"/>
  <c r="U60" i="2"/>
  <c r="R59" i="2"/>
  <c r="V53" i="2"/>
  <c r="S52" i="2"/>
  <c r="U32" i="2"/>
  <c r="P30" i="2"/>
  <c r="Q30" i="2" s="1"/>
  <c r="S25" i="2"/>
  <c r="U20" i="2"/>
  <c r="P18" i="2"/>
  <c r="Q18" i="2" s="1"/>
  <c r="S13" i="2"/>
  <c r="U8" i="2"/>
  <c r="P6" i="2"/>
  <c r="Q6" i="2" s="1"/>
  <c r="R278" i="2"/>
  <c r="P273" i="2"/>
  <c r="Q273" i="2" s="1"/>
  <c r="S271" i="2"/>
  <c r="U266" i="2"/>
  <c r="P264" i="2"/>
  <c r="Q264" i="2" s="1"/>
  <c r="R262" i="2"/>
  <c r="U258" i="2"/>
  <c r="T252" i="2"/>
  <c r="T248" i="2"/>
  <c r="U236" i="2"/>
  <c r="P234" i="2"/>
  <c r="Q234" i="2" s="1"/>
  <c r="P232" i="2"/>
  <c r="Q232" i="2" s="1"/>
  <c r="R231" i="2"/>
  <c r="R229" i="2"/>
  <c r="S227" i="2"/>
  <c r="S216" i="2"/>
  <c r="U207" i="2"/>
  <c r="R175" i="2"/>
  <c r="T141" i="2"/>
  <c r="S93" i="2"/>
  <c r="P91" i="2"/>
  <c r="Q91" i="2" s="1"/>
  <c r="U89" i="2"/>
  <c r="R88" i="2"/>
  <c r="S81" i="2"/>
  <c r="P79" i="2"/>
  <c r="Q79" i="2" s="1"/>
  <c r="U77" i="2"/>
  <c r="R76" i="2"/>
  <c r="S69" i="2"/>
  <c r="P67" i="2"/>
  <c r="Q67" i="2" s="1"/>
  <c r="U65" i="2"/>
  <c r="R64" i="2"/>
  <c r="S57" i="2"/>
  <c r="P55" i="2"/>
  <c r="Q55" i="2" s="1"/>
  <c r="U53" i="2"/>
  <c r="R52" i="2"/>
  <c r="S266" i="2"/>
  <c r="R263" i="2"/>
  <c r="S260" i="2"/>
  <c r="R257" i="2"/>
  <c r="S254" i="2"/>
  <c r="R251" i="2"/>
  <c r="S248" i="2"/>
  <c r="R245" i="2"/>
  <c r="S242" i="2"/>
  <c r="R239" i="2"/>
  <c r="S236" i="2"/>
  <c r="S230" i="2"/>
  <c r="R227" i="2"/>
  <c r="R221" i="2"/>
  <c r="V220" i="2"/>
  <c r="R217" i="2"/>
  <c r="P216" i="2"/>
  <c r="Q216" i="2" s="1"/>
  <c r="P212" i="2"/>
  <c r="Q212" i="2" s="1"/>
  <c r="V204" i="2"/>
  <c r="S204" i="2"/>
  <c r="R202" i="2"/>
  <c r="U201" i="2"/>
  <c r="R201" i="2"/>
  <c r="P201" i="2"/>
  <c r="Q201" i="2" s="1"/>
  <c r="P182" i="2"/>
  <c r="Q182" i="2" s="1"/>
  <c r="S180" i="2"/>
  <c r="V262" i="2"/>
  <c r="V256" i="2"/>
  <c r="V250" i="2"/>
  <c r="V244" i="2"/>
  <c r="V238" i="2"/>
  <c r="V232" i="2"/>
  <c r="V226" i="2"/>
  <c r="S224" i="2"/>
  <c r="S219" i="2"/>
  <c r="V219" i="2"/>
  <c r="T210" i="2"/>
  <c r="V210" i="2"/>
  <c r="R207" i="2"/>
  <c r="S207" i="2"/>
  <c r="U205" i="2"/>
  <c r="P205" i="2"/>
  <c r="Q205" i="2" s="1"/>
  <c r="V203" i="2"/>
  <c r="P202" i="2"/>
  <c r="Q202" i="2" s="1"/>
  <c r="T194" i="2"/>
  <c r="S194" i="2"/>
  <c r="U192" i="2"/>
  <c r="R192" i="2"/>
  <c r="U229" i="2"/>
  <c r="U223" i="2"/>
  <c r="P221" i="2"/>
  <c r="Q221" i="2" s="1"/>
  <c r="T218" i="2"/>
  <c r="R209" i="2"/>
  <c r="U208" i="2"/>
  <c r="R208" i="2"/>
  <c r="S208" i="2"/>
  <c r="T208" i="2"/>
  <c r="S203" i="2"/>
  <c r="V263" i="2"/>
  <c r="V257" i="2"/>
  <c r="V251" i="2"/>
  <c r="V245" i="2"/>
  <c r="V239" i="2"/>
  <c r="T235" i="2"/>
  <c r="V233" i="2"/>
  <c r="T229" i="2"/>
  <c r="V227" i="2"/>
  <c r="T223" i="2"/>
  <c r="V221" i="2"/>
  <c r="U217" i="2"/>
  <c r="T214" i="2"/>
  <c r="U195" i="2"/>
  <c r="P195" i="2"/>
  <c r="Q195" i="2" s="1"/>
  <c r="S195" i="2"/>
  <c r="T187" i="2"/>
  <c r="S187" i="2"/>
  <c r="V187" i="2"/>
  <c r="T182" i="2"/>
  <c r="S182" i="2"/>
  <c r="U180" i="2"/>
  <c r="R180" i="2"/>
  <c r="V176" i="2"/>
  <c r="U173" i="2"/>
  <c r="P173" i="2"/>
  <c r="Q173" i="2" s="1"/>
  <c r="R173" i="2"/>
  <c r="S173" i="2"/>
  <c r="S262" i="2"/>
  <c r="S256" i="2"/>
  <c r="S250" i="2"/>
  <c r="S244" i="2"/>
  <c r="S238" i="2"/>
  <c r="S232" i="2"/>
  <c r="S220" i="2"/>
  <c r="V215" i="2"/>
  <c r="R214" i="2"/>
  <c r="U213" i="2"/>
  <c r="R213" i="2"/>
  <c r="P213" i="2"/>
  <c r="Q213" i="2" s="1"/>
  <c r="T205" i="2"/>
  <c r="V200" i="2"/>
  <c r="S197" i="2"/>
  <c r="T197" i="2"/>
  <c r="V197" i="2"/>
  <c r="V186" i="2"/>
  <c r="U185" i="2"/>
  <c r="P185" i="2"/>
  <c r="Q185" i="2" s="1"/>
  <c r="R181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4" i="2"/>
  <c r="V258" i="2"/>
  <c r="V252" i="2"/>
  <c r="V246" i="2"/>
  <c r="V240" i="2"/>
  <c r="V234" i="2"/>
  <c r="V228" i="2"/>
  <c r="S226" i="2"/>
  <c r="T224" i="2"/>
  <c r="V222" i="2"/>
  <c r="U219" i="2"/>
  <c r="T215" i="2"/>
  <c r="P214" i="2"/>
  <c r="Q214" i="2" s="1"/>
  <c r="S210" i="2"/>
  <c r="U206" i="2"/>
  <c r="P206" i="2"/>
  <c r="Q206" i="2" s="1"/>
  <c r="T200" i="2"/>
  <c r="U198" i="2"/>
  <c r="P198" i="2"/>
  <c r="Q198" i="2" s="1"/>
  <c r="P188" i="2"/>
  <c r="Q188" i="2" s="1"/>
  <c r="U183" i="2"/>
  <c r="P183" i="2"/>
  <c r="Q183" i="2" s="1"/>
  <c r="S183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1" i="2"/>
  <c r="U255" i="2"/>
  <c r="U249" i="2"/>
  <c r="U243" i="2"/>
  <c r="P223" i="2"/>
  <c r="Q223" i="2" s="1"/>
  <c r="U218" i="2"/>
  <c r="P218" i="2"/>
  <c r="Q218" i="2" s="1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1" i="2"/>
  <c r="T255" i="2"/>
  <c r="T249" i="2"/>
  <c r="T243" i="2"/>
  <c r="V229" i="2"/>
  <c r="R219" i="2"/>
  <c r="S264" i="2"/>
  <c r="U262" i="2"/>
  <c r="S258" i="2"/>
  <c r="U256" i="2"/>
  <c r="S252" i="2"/>
  <c r="U250" i="2"/>
  <c r="S246" i="2"/>
  <c r="U244" i="2"/>
  <c r="S240" i="2"/>
  <c r="U238" i="2"/>
  <c r="S234" i="2"/>
  <c r="U232" i="2"/>
  <c r="S228" i="2"/>
  <c r="R225" i="2"/>
  <c r="V212" i="2"/>
  <c r="P210" i="2"/>
  <c r="Q210" i="2" s="1"/>
  <c r="P207" i="2"/>
  <c r="Q207" i="2" s="1"/>
  <c r="P200" i="2"/>
  <c r="Q200" i="2" s="1"/>
  <c r="R194" i="2"/>
  <c r="T193" i="2"/>
  <c r="S193" i="2"/>
  <c r="V193" i="2"/>
  <c r="T188" i="2"/>
  <c r="S188" i="2"/>
  <c r="U186" i="2"/>
  <c r="R186" i="2"/>
  <c r="V266" i="2"/>
  <c r="T262" i="2"/>
  <c r="V260" i="2"/>
  <c r="T256" i="2"/>
  <c r="V254" i="2"/>
  <c r="T250" i="2"/>
  <c r="V248" i="2"/>
  <c r="T244" i="2"/>
  <c r="V242" i="2"/>
  <c r="V236" i="2"/>
  <c r="V230" i="2"/>
  <c r="V224" i="2"/>
  <c r="S222" i="2"/>
  <c r="R218" i="2"/>
  <c r="V218" i="2"/>
  <c r="S209" i="2"/>
  <c r="T209" i="2"/>
  <c r="V209" i="2"/>
  <c r="T203" i="2"/>
  <c r="R203" i="2"/>
  <c r="U191" i="2"/>
  <c r="P191" i="2"/>
  <c r="Q191" i="2" s="1"/>
  <c r="T176" i="2"/>
  <c r="S176" i="2"/>
  <c r="U168" i="2"/>
  <c r="P168" i="2"/>
  <c r="Q168" i="2" s="1"/>
  <c r="R168" i="2"/>
  <c r="S168" i="2"/>
  <c r="V168" i="2"/>
  <c r="U164" i="2"/>
  <c r="P164" i="2"/>
  <c r="Q164" i="2" s="1"/>
  <c r="R164" i="2"/>
  <c r="S164" i="2"/>
  <c r="V164" i="2"/>
  <c r="U160" i="2"/>
  <c r="P160" i="2"/>
  <c r="Q160" i="2" s="1"/>
  <c r="R160" i="2"/>
  <c r="S160" i="2"/>
  <c r="V160" i="2"/>
  <c r="U156" i="2"/>
  <c r="P156" i="2"/>
  <c r="Q156" i="2" s="1"/>
  <c r="R156" i="2"/>
  <c r="S156" i="2"/>
  <c r="V156" i="2"/>
  <c r="P267" i="2"/>
  <c r="Q267" i="2" s="1"/>
  <c r="S265" i="2"/>
  <c r="P261" i="2"/>
  <c r="Q261" i="2" s="1"/>
  <c r="S259" i="2"/>
  <c r="U257" i="2"/>
  <c r="P255" i="2"/>
  <c r="Q255" i="2" s="1"/>
  <c r="S253" i="2"/>
  <c r="U251" i="2"/>
  <c r="P249" i="2"/>
  <c r="Q249" i="2" s="1"/>
  <c r="S247" i="2"/>
  <c r="U245" i="2"/>
  <c r="P243" i="2"/>
  <c r="Q243" i="2" s="1"/>
  <c r="S241" i="2"/>
  <c r="S229" i="2"/>
  <c r="V202" i="2"/>
  <c r="S192" i="2"/>
  <c r="U189" i="2"/>
  <c r="P189" i="2"/>
  <c r="Q189" i="2" s="1"/>
  <c r="S189" i="2"/>
  <c r="P187" i="2"/>
  <c r="Q187" i="2" s="1"/>
  <c r="R182" i="2"/>
  <c r="T181" i="2"/>
  <c r="S181" i="2"/>
  <c r="V181" i="2"/>
  <c r="V261" i="2"/>
  <c r="V255" i="2"/>
  <c r="V249" i="2"/>
  <c r="V243" i="2"/>
  <c r="V237" i="2"/>
  <c r="V231" i="2"/>
  <c r="V225" i="2"/>
  <c r="S223" i="2"/>
  <c r="T221" i="2"/>
  <c r="S217" i="2"/>
  <c r="R212" i="2"/>
  <c r="R205" i="2"/>
  <c r="T202" i="2"/>
  <c r="P192" i="2"/>
  <c r="Q192" i="2" s="1"/>
  <c r="V180" i="2"/>
  <c r="U179" i="2"/>
  <c r="P179" i="2"/>
  <c r="Q179" i="2" s="1"/>
  <c r="P150" i="2"/>
  <c r="Q150" i="2" s="1"/>
  <c r="S150" i="2"/>
  <c r="U150" i="2"/>
  <c r="P148" i="2"/>
  <c r="Q148" i="2" s="1"/>
  <c r="R148" i="2"/>
  <c r="S148" i="2"/>
  <c r="U148" i="2"/>
  <c r="P146" i="2"/>
  <c r="Q146" i="2" s="1"/>
  <c r="R146" i="2"/>
  <c r="S146" i="2"/>
  <c r="U146" i="2"/>
  <c r="P144" i="2"/>
  <c r="Q144" i="2" s="1"/>
  <c r="R144" i="2"/>
  <c r="S144" i="2"/>
  <c r="U144" i="2"/>
  <c r="P142" i="2"/>
  <c r="Q142" i="2" s="1"/>
  <c r="R142" i="2"/>
  <c r="S142" i="2"/>
  <c r="U142" i="2"/>
  <c r="P140" i="2"/>
  <c r="Q140" i="2" s="1"/>
  <c r="R140" i="2"/>
  <c r="S140" i="2"/>
  <c r="U140" i="2"/>
  <c r="U211" i="2"/>
  <c r="V206" i="2"/>
  <c r="U199" i="2"/>
  <c r="T190" i="2"/>
  <c r="T184" i="2"/>
  <c r="T178" i="2"/>
  <c r="T172" i="2"/>
  <c r="S170" i="2"/>
  <c r="P169" i="2"/>
  <c r="Q169" i="2" s="1"/>
  <c r="V166" i="2"/>
  <c r="P165" i="2"/>
  <c r="Q165" i="2" s="1"/>
  <c r="V162" i="2"/>
  <c r="P161" i="2"/>
  <c r="Q161" i="2" s="1"/>
  <c r="V158" i="2"/>
  <c r="P157" i="2"/>
  <c r="Q157" i="2" s="1"/>
  <c r="V154" i="2"/>
  <c r="P153" i="2"/>
  <c r="Q153" i="2" s="1"/>
  <c r="T152" i="2"/>
  <c r="R128" i="2"/>
  <c r="T128" i="2"/>
  <c r="P128" i="2"/>
  <c r="Q128" i="2" s="1"/>
  <c r="U128" i="2"/>
  <c r="V128" i="2"/>
  <c r="R170" i="2"/>
  <c r="T191" i="2"/>
  <c r="T185" i="2"/>
  <c r="T179" i="2"/>
  <c r="S177" i="2"/>
  <c r="T173" i="2"/>
  <c r="S171" i="2"/>
  <c r="T168" i="2"/>
  <c r="T164" i="2"/>
  <c r="T160" i="2"/>
  <c r="T156" i="2"/>
  <c r="T150" i="2"/>
  <c r="T148" i="2"/>
  <c r="T146" i="2"/>
  <c r="T144" i="2"/>
  <c r="T142" i="2"/>
  <c r="T140" i="2"/>
  <c r="U214" i="2"/>
  <c r="U202" i="2"/>
  <c r="T196" i="2"/>
  <c r="U193" i="2"/>
  <c r="V190" i="2"/>
  <c r="U187" i="2"/>
  <c r="V184" i="2"/>
  <c r="U181" i="2"/>
  <c r="V178" i="2"/>
  <c r="U175" i="2"/>
  <c r="V172" i="2"/>
  <c r="V167" i="2"/>
  <c r="P166" i="2"/>
  <c r="Q166" i="2" s="1"/>
  <c r="V163" i="2"/>
  <c r="P162" i="2"/>
  <c r="Q162" i="2" s="1"/>
  <c r="V159" i="2"/>
  <c r="P158" i="2"/>
  <c r="Q158" i="2" s="1"/>
  <c r="V155" i="2"/>
  <c r="P154" i="2"/>
  <c r="Q154" i="2" s="1"/>
  <c r="U215" i="2"/>
  <c r="U203" i="2"/>
  <c r="V198" i="2"/>
  <c r="S196" i="2"/>
  <c r="T192" i="2"/>
  <c r="S190" i="2"/>
  <c r="T186" i="2"/>
  <c r="S184" i="2"/>
  <c r="T180" i="2"/>
  <c r="S178" i="2"/>
  <c r="T174" i="2"/>
  <c r="S172" i="2"/>
  <c r="S167" i="2"/>
  <c r="S163" i="2"/>
  <c r="S159" i="2"/>
  <c r="S155" i="2"/>
  <c r="P151" i="2"/>
  <c r="Q151" i="2" s="1"/>
  <c r="S151" i="2"/>
  <c r="U151" i="2"/>
  <c r="U216" i="2"/>
  <c r="U204" i="2"/>
  <c r="R196" i="2"/>
  <c r="U194" i="2"/>
  <c r="V191" i="2"/>
  <c r="R190" i="2"/>
  <c r="U188" i="2"/>
  <c r="V185" i="2"/>
  <c r="R184" i="2"/>
  <c r="U182" i="2"/>
  <c r="V179" i="2"/>
  <c r="R178" i="2"/>
  <c r="P177" i="2"/>
  <c r="Q177" i="2" s="1"/>
  <c r="U176" i="2"/>
  <c r="V173" i="2"/>
  <c r="R172" i="2"/>
  <c r="P171" i="2"/>
  <c r="Q171" i="2" s="1"/>
  <c r="U170" i="2"/>
  <c r="T169" i="2"/>
  <c r="R167" i="2"/>
  <c r="T165" i="2"/>
  <c r="R163" i="2"/>
  <c r="T161" i="2"/>
  <c r="R159" i="2"/>
  <c r="T157" i="2"/>
  <c r="R155" i="2"/>
  <c r="T153" i="2"/>
  <c r="P149" i="2"/>
  <c r="Q149" i="2" s="1"/>
  <c r="R149" i="2"/>
  <c r="S149" i="2"/>
  <c r="U149" i="2"/>
  <c r="P147" i="2"/>
  <c r="Q147" i="2" s="1"/>
  <c r="R147" i="2"/>
  <c r="S147" i="2"/>
  <c r="U147" i="2"/>
  <c r="P145" i="2"/>
  <c r="Q145" i="2" s="1"/>
  <c r="R145" i="2"/>
  <c r="S145" i="2"/>
  <c r="U145" i="2"/>
  <c r="P143" i="2"/>
  <c r="Q143" i="2" s="1"/>
  <c r="R143" i="2"/>
  <c r="S143" i="2"/>
  <c r="U143" i="2"/>
  <c r="P141" i="2"/>
  <c r="Q141" i="2" s="1"/>
  <c r="R141" i="2"/>
  <c r="S141" i="2"/>
  <c r="U141" i="2"/>
  <c r="P139" i="2"/>
  <c r="Q139" i="2" s="1"/>
  <c r="R139" i="2"/>
  <c r="S139" i="2"/>
  <c r="U139" i="2"/>
  <c r="P167" i="2"/>
  <c r="Q167" i="2" s="1"/>
  <c r="P163" i="2"/>
  <c r="Q163" i="2" s="1"/>
  <c r="P159" i="2"/>
  <c r="Q159" i="2" s="1"/>
  <c r="P155" i="2"/>
  <c r="Q155" i="2" s="1"/>
  <c r="R136" i="2"/>
  <c r="S136" i="2"/>
  <c r="T136" i="2"/>
  <c r="P136" i="2"/>
  <c r="Q136" i="2" s="1"/>
  <c r="U136" i="2"/>
  <c r="V136" i="2"/>
  <c r="V150" i="2"/>
  <c r="V175" i="2"/>
  <c r="R174" i="2"/>
  <c r="P152" i="2"/>
  <c r="Q152" i="2" s="1"/>
  <c r="S152" i="2"/>
  <c r="U152" i="2"/>
  <c r="R150" i="2"/>
  <c r="V148" i="2"/>
  <c r="V146" i="2"/>
  <c r="V144" i="2"/>
  <c r="V142" i="2"/>
  <c r="V140" i="2"/>
  <c r="U209" i="2"/>
  <c r="U197" i="2"/>
  <c r="T195" i="2"/>
  <c r="T189" i="2"/>
  <c r="T183" i="2"/>
  <c r="T177" i="2"/>
  <c r="S175" i="2"/>
  <c r="T171" i="2"/>
  <c r="S169" i="2"/>
  <c r="S165" i="2"/>
  <c r="S161" i="2"/>
  <c r="S157" i="2"/>
  <c r="S153" i="2"/>
  <c r="R132" i="2"/>
  <c r="T132" i="2"/>
  <c r="P132" i="2"/>
  <c r="Q132" i="2" s="1"/>
  <c r="U132" i="2"/>
  <c r="V132" i="2"/>
  <c r="V135" i="2"/>
  <c r="V131" i="2"/>
  <c r="S129" i="2"/>
  <c r="R133" i="2"/>
  <c r="S133" i="2"/>
  <c r="T133" i="2"/>
  <c r="R129" i="2"/>
  <c r="T129" i="2"/>
  <c r="U138" i="2"/>
  <c r="U137" i="2"/>
  <c r="R134" i="2"/>
  <c r="S134" i="2"/>
  <c r="T134" i="2"/>
  <c r="R130" i="2"/>
  <c r="T130" i="2"/>
  <c r="R135" i="2"/>
  <c r="S135" i="2"/>
  <c r="T135" i="2"/>
  <c r="R131" i="2"/>
  <c r="T131" i="2"/>
  <c r="P129" i="2"/>
  <c r="Q129" i="2" s="1"/>
  <c r="S132" i="2"/>
  <c r="S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R97" i="2"/>
  <c r="R96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S46" i="2"/>
  <c r="S45" i="2"/>
  <c r="S44" i="2"/>
  <c r="S43" i="2"/>
  <c r="S42" i="2"/>
  <c r="S41" i="2"/>
  <c r="K282" i="2"/>
  <c r="V375" i="8"/>
  <c r="Y375" i="8"/>
  <c r="N282" i="2"/>
  <c r="AE6" i="1"/>
  <c r="AG6" i="1" s="1"/>
  <c r="AH6" i="1" s="1"/>
  <c r="AE10" i="1"/>
  <c r="AG10" i="1" s="1"/>
  <c r="AH10" i="1" s="1"/>
  <c r="AE5" i="1"/>
  <c r="M282" i="2"/>
  <c r="Q6" i="7"/>
  <c r="R6" i="7"/>
  <c r="S6" i="7"/>
  <c r="T6" i="7"/>
  <c r="U6" i="7"/>
  <c r="U4" i="7"/>
  <c r="T4" i="7"/>
  <c r="S4" i="7"/>
  <c r="R4" i="7"/>
  <c r="Q4" i="7"/>
  <c r="U16" i="1"/>
  <c r="V16" i="1"/>
  <c r="W16" i="1"/>
  <c r="X16" i="1"/>
  <c r="Y16" i="1"/>
  <c r="Z16" i="1"/>
  <c r="AA16" i="1"/>
  <c r="AB16" i="1"/>
  <c r="AC16" i="1"/>
  <c r="AD16" i="1"/>
  <c r="U14" i="1"/>
  <c r="V14" i="1"/>
  <c r="W14" i="1"/>
  <c r="X14" i="1"/>
  <c r="Y14" i="1"/>
  <c r="Z14" i="1"/>
  <c r="AA14" i="1"/>
  <c r="AB14" i="1"/>
  <c r="AC14" i="1"/>
  <c r="AD14" i="1"/>
  <c r="U18" i="1"/>
  <c r="V18" i="1"/>
  <c r="W18" i="1"/>
  <c r="X18" i="1"/>
  <c r="Y18" i="1"/>
  <c r="Z18" i="1"/>
  <c r="AA18" i="1"/>
  <c r="AB18" i="1"/>
  <c r="AC18" i="1"/>
  <c r="AD18" i="1"/>
  <c r="U4" i="1"/>
  <c r="V4" i="1"/>
  <c r="W4" i="1"/>
  <c r="X4" i="1"/>
  <c r="Y4" i="1"/>
  <c r="Z4" i="1"/>
  <c r="AA4" i="1"/>
  <c r="AB4" i="1"/>
  <c r="AC4" i="1"/>
  <c r="AD4" i="1"/>
  <c r="U12" i="1"/>
  <c r="V12" i="1"/>
  <c r="W12" i="1"/>
  <c r="X12" i="1"/>
  <c r="Y12" i="1"/>
  <c r="Z12" i="1"/>
  <c r="AA12" i="1"/>
  <c r="AB12" i="1"/>
  <c r="AC12" i="1"/>
  <c r="AD12" i="1"/>
  <c r="U13" i="1"/>
  <c r="V13" i="1"/>
  <c r="W13" i="1"/>
  <c r="X13" i="1"/>
  <c r="Y13" i="1"/>
  <c r="Z13" i="1"/>
  <c r="AA13" i="1"/>
  <c r="AB13" i="1"/>
  <c r="AC13" i="1"/>
  <c r="AD13" i="1"/>
  <c r="U15" i="1"/>
  <c r="V15" i="1"/>
  <c r="W15" i="1"/>
  <c r="X15" i="1"/>
  <c r="Y15" i="1"/>
  <c r="Z15" i="1"/>
  <c r="AA15" i="1"/>
  <c r="AB15" i="1"/>
  <c r="AC15" i="1"/>
  <c r="AD15" i="1"/>
  <c r="U17" i="1"/>
  <c r="V17" i="1"/>
  <c r="W17" i="1"/>
  <c r="X17" i="1"/>
  <c r="Y17" i="1"/>
  <c r="Z17" i="1"/>
  <c r="AA17" i="1"/>
  <c r="AB17" i="1"/>
  <c r="AC17" i="1"/>
  <c r="AD17" i="1"/>
  <c r="AD9" i="1"/>
  <c r="V9" i="1"/>
  <c r="W9" i="1"/>
  <c r="X9" i="1"/>
  <c r="Y9" i="1"/>
  <c r="Z9" i="1"/>
  <c r="AA9" i="1"/>
  <c r="AB9" i="1"/>
  <c r="AC9" i="1"/>
  <c r="U9" i="1"/>
  <c r="AF3" i="1" l="1"/>
  <c r="AF2" i="1"/>
  <c r="AF6" i="1"/>
  <c r="AF10" i="1"/>
  <c r="U461" i="8"/>
  <c r="AF5" i="1"/>
  <c r="AG5" i="1"/>
  <c r="AH5" i="1" s="1"/>
  <c r="O282" i="2"/>
  <c r="L282" i="2"/>
  <c r="S461" i="8"/>
  <c r="P461" i="8"/>
  <c r="O461" i="8"/>
  <c r="M461" i="8"/>
  <c r="T461" i="8"/>
  <c r="R461" i="8"/>
  <c r="AE9" i="1"/>
  <c r="AG9" i="1" s="1"/>
  <c r="AH9" i="1" s="1"/>
  <c r="AE12" i="1"/>
  <c r="AG12" i="1" s="1"/>
  <c r="AH12" i="1" s="1"/>
  <c r="AE13" i="1"/>
  <c r="AE17" i="1"/>
  <c r="AE18" i="1"/>
  <c r="AE14" i="1"/>
  <c r="AE16" i="1"/>
  <c r="AE4" i="1"/>
  <c r="AG4" i="1" s="1"/>
  <c r="AH4" i="1" s="1"/>
  <c r="AE15" i="1"/>
  <c r="U19" i="1" l="1"/>
  <c r="V19" i="1"/>
  <c r="M463" i="8"/>
  <c r="K284" i="2"/>
  <c r="O283" i="2" s="1"/>
  <c r="AF17" i="1"/>
  <c r="AG17" i="1"/>
  <c r="AH17" i="1" s="1"/>
  <c r="AF13" i="1"/>
  <c r="AG13" i="1"/>
  <c r="AH13" i="1" s="1"/>
  <c r="AF15" i="1"/>
  <c r="AG15" i="1"/>
  <c r="AH15" i="1" s="1"/>
  <c r="AF16" i="1"/>
  <c r="AG16" i="1"/>
  <c r="AH16" i="1" s="1"/>
  <c r="AF14" i="1"/>
  <c r="AG14" i="1"/>
  <c r="AH14" i="1" s="1"/>
  <c r="AF18" i="1"/>
  <c r="AG18" i="1"/>
  <c r="AH18" i="1" s="1"/>
  <c r="AC19" i="1"/>
  <c r="AF4" i="1"/>
  <c r="X19" i="1"/>
  <c r="AF12" i="1"/>
  <c r="AF9" i="1"/>
  <c r="AA19" i="1"/>
  <c r="AD19" i="1"/>
  <c r="AB19" i="1"/>
  <c r="Z19" i="1"/>
  <c r="Y19" i="1"/>
  <c r="W19" i="1"/>
  <c r="M462" i="8" l="1"/>
  <c r="Q462" i="8"/>
  <c r="N283" i="2"/>
  <c r="K283" i="2"/>
  <c r="M283" i="2"/>
  <c r="L283" i="2"/>
  <c r="O462" i="8"/>
  <c r="R462" i="8"/>
  <c r="U462" i="8"/>
  <c r="P462" i="8"/>
  <c r="T462" i="8"/>
  <c r="S462" i="8"/>
  <c r="N462" i="8"/>
</calcChain>
</file>

<file path=xl/sharedStrings.xml><?xml version="1.0" encoding="utf-8"?>
<sst xmlns="http://schemas.openxmlformats.org/spreadsheetml/2006/main" count="536" uniqueCount="204">
  <si>
    <t>init</t>
  </si>
  <si>
    <t>name</t>
  </si>
  <si>
    <t>size (Mb)</t>
  </si>
  <si>
    <t>drGeuUrba1.1.fa</t>
  </si>
  <si>
    <t>wcLumRube1.1.fa</t>
  </si>
  <si>
    <t>daSheArve1.1.fa</t>
  </si>
  <si>
    <t>tnLinLong1.2.fa</t>
  </si>
  <si>
    <t>iyEctCont1.1.fa</t>
  </si>
  <si>
    <t>ddEupPepu3.1.fa</t>
  </si>
  <si>
    <t>iyAncNigr1.1.fa</t>
  </si>
  <si>
    <t>CreinhardtiiCC_4532_707_v6.0.fa</t>
  </si>
  <si>
    <t>gfAgaBisp1.1.fa</t>
  </si>
  <si>
    <t>Array no</t>
  </si>
  <si>
    <t>Array repres total len</t>
  </si>
  <si>
    <t>Array tot size</t>
  </si>
  <si>
    <t>Rep no</t>
  </si>
  <si>
    <t>Rep tot len</t>
  </si>
  <si>
    <t>array with rep no</t>
  </si>
  <si>
    <t>array with rep tot size</t>
  </si>
  <si>
    <t>gfAgaBisp1.1.fa_arrays.csv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</si>
  <si>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</si>
  <si>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</si>
  <si>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</si>
  <si>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</si>
  <si>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</si>
  <si>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</si>
  <si>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</si>
  <si>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</si>
  <si>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</si>
  <si>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</si>
  <si>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time3</t>
  </si>
  <si>
    <t>time4</t>
  </si>
  <si>
    <t>time5</t>
  </si>
  <si>
    <t>time6</t>
  </si>
  <si>
    <t>time7</t>
  </si>
  <si>
    <t>time8</t>
  </si>
  <si>
    <t>time11</t>
  </si>
  <si>
    <t>time12</t>
  </si>
  <si>
    <t>time9+10</t>
  </si>
  <si>
    <t>time init+1+2</t>
  </si>
  <si>
    <t>Time total</t>
  </si>
  <si>
    <t>Genome Size</t>
  </si>
  <si>
    <t>Rep tot no</t>
  </si>
  <si>
    <t>Calculate repeat scores</t>
  </si>
  <si>
    <t>Identify regions</t>
  </si>
  <si>
    <t>Split regions into arrays</t>
  </si>
  <si>
    <t>Shift representative repeats and apply templates</t>
  </si>
  <si>
    <t>Classify unclassified and shift</t>
  </si>
  <si>
    <t>Map repeats</t>
  </si>
  <si>
    <t>Summarise array information</t>
  </si>
  <si>
    <t>Save array output</t>
  </si>
  <si>
    <t>map</t>
  </si>
  <si>
    <t>overlaps</t>
  </si>
  <si>
    <t>gaps</t>
  </si>
  <si>
    <t>recalc_repr</t>
  </si>
  <si>
    <t>recalc_edist</t>
  </si>
  <si>
    <t>total hours</t>
  </si>
  <si>
    <t>start</t>
  </si>
  <si>
    <t>filter kmers</t>
  </si>
  <si>
    <t>collapse kmers</t>
  </si>
  <si>
    <t>calculate distances</t>
  </si>
  <si>
    <t>Find N A</t>
  </si>
  <si>
    <t>Find N B</t>
  </si>
  <si>
    <t>Find N C</t>
  </si>
  <si>
    <t>Find N D</t>
  </si>
  <si>
    <t>identify kmers A</t>
  </si>
  <si>
    <t>identify kmers B</t>
  </si>
  <si>
    <t>bp</t>
  </si>
  <si>
    <t>assembly</t>
  </si>
  <si>
    <t>filter kmers2</t>
  </si>
  <si>
    <t>collapse kmers3</t>
  </si>
  <si>
    <t>calculate distances4</t>
  </si>
  <si>
    <t>Find N A5</t>
  </si>
  <si>
    <t>Find N B6</t>
  </si>
  <si>
    <t>Find N C7</t>
  </si>
  <si>
    <t>Find N D8</t>
  </si>
  <si>
    <t>identify kmers A9</t>
  </si>
  <si>
    <t>identify kmers B10</t>
  </si>
  <si>
    <t>filter kmers11</t>
  </si>
  <si>
    <t>collapse kmers12</t>
  </si>
  <si>
    <t>calculate distances13</t>
  </si>
  <si>
    <t>Find N A14</t>
  </si>
  <si>
    <t>Find N B15</t>
  </si>
  <si>
    <t>Find N C16</t>
  </si>
  <si>
    <t>Find N D17</t>
  </si>
  <si>
    <t>identify kmers A18</t>
  </si>
  <si>
    <t>identify kmers B19</t>
  </si>
  <si>
    <t>rep_no</t>
  </si>
  <si>
    <t>arrays.no</t>
  </si>
  <si>
    <t>array.tot.size</t>
  </si>
  <si>
    <t>arrays.with.repres.no</t>
  </si>
  <si>
    <t>array.with.repres.tot.size</t>
  </si>
  <si>
    <t>arrays.tot.representative.size</t>
  </si>
  <si>
    <t>repeat.no</t>
  </si>
  <si>
    <t>repeat.tot.len</t>
  </si>
  <si>
    <t>out_6</t>
  </si>
  <si>
    <t>out_7</t>
  </si>
  <si>
    <t>out_8</t>
  </si>
  <si>
    <t>out_9</t>
  </si>
  <si>
    <t>out_11</t>
  </si>
  <si>
    <t>f8_t0</t>
  </si>
  <si>
    <t>f8_t1</t>
  </si>
  <si>
    <t>f8_tk</t>
  </si>
  <si>
    <t>time_6</t>
  </si>
  <si>
    <t>time_7</t>
  </si>
  <si>
    <t>time_9</t>
  </si>
  <si>
    <t>time_8_a</t>
  </si>
  <si>
    <t>time_8_b</t>
  </si>
  <si>
    <t>map2</t>
  </si>
  <si>
    <t>overlaps3</t>
  </si>
  <si>
    <t>gaps4</t>
  </si>
  <si>
    <t>recalc_repr5</t>
  </si>
  <si>
    <t>recalc_edist6</t>
  </si>
  <si>
    <t>map7</t>
  </si>
  <si>
    <t>overlaps8</t>
  </si>
  <si>
    <t>gaps9</t>
  </si>
  <si>
    <t>recalc_repr10</t>
  </si>
  <si>
    <t>recalc_edist11</t>
  </si>
  <si>
    <t>total time</t>
  </si>
  <si>
    <t>total</t>
  </si>
  <si>
    <t>aga_2_no_sleep</t>
  </si>
  <si>
    <t>tot min</t>
  </si>
  <si>
    <t>cre_2_nosleep</t>
  </si>
  <si>
    <t>aga_2_no_prints</t>
  </si>
  <si>
    <t>Ath_CEN12345.fasta_arrays.csv</t>
  </si>
  <si>
    <t>ATH_DOWN12345.fasta_arrays.csv</t>
  </si>
  <si>
    <t>array index</t>
  </si>
  <si>
    <t>CEN12345.fasta</t>
  </si>
  <si>
    <t>DOWN12345.fasta</t>
  </si>
  <si>
    <t>repeat width</t>
  </si>
  <si>
    <t>array size</t>
  </si>
  <si>
    <t>repeat no2</t>
  </si>
  <si>
    <t>total_per_mbp</t>
  </si>
  <si>
    <t>identify kmers B20</t>
  </si>
  <si>
    <t>identify kmers B21</t>
  </si>
  <si>
    <t>identify kmers B22</t>
  </si>
  <si>
    <t>identify kmers B23</t>
  </si>
  <si>
    <t>identify kmers B24</t>
  </si>
  <si>
    <t>identify kmers B25</t>
  </si>
  <si>
    <t>identify kmers B26</t>
  </si>
  <si>
    <t>identify kmers B27</t>
  </si>
  <si>
    <t>identify kmers B28</t>
  </si>
  <si>
    <t>ath_c</t>
  </si>
  <si>
    <t>ath_d</t>
  </si>
  <si>
    <t>run</t>
  </si>
  <si>
    <t>aga_3</t>
  </si>
  <si>
    <t>cre_3</t>
  </si>
  <si>
    <t>CreinhardtiiCC_4532_707_v6.0.fa_arrays.csv</t>
  </si>
  <si>
    <t>time per mb</t>
  </si>
  <si>
    <t>aga_4_no_changes</t>
  </si>
  <si>
    <t>event</t>
  </si>
  <si>
    <t>data_type</t>
  </si>
  <si>
    <t>Start main function</t>
  </si>
  <si>
    <t>none</t>
  </si>
  <si>
    <t>03 Fasta loaded</t>
  </si>
  <si>
    <t>Fasta total length</t>
  </si>
  <si>
    <t>Finished 04 sequence window score</t>
  </si>
  <si>
    <t>Finished 05 merge windows into regions</t>
  </si>
  <si>
    <t>Number of windows to merge</t>
  </si>
  <si>
    <t>Finished 06 split regions into arrays</t>
  </si>
  <si>
    <t>Total length of arrays</t>
  </si>
  <si>
    <t>Finished 07 get templates</t>
  </si>
  <si>
    <t>None</t>
  </si>
  <si>
    <t>Finished 07 shift representatives and apply templates</t>
  </si>
  <si>
    <t>Arrays nrow</t>
  </si>
  <si>
    <t>Finished 07</t>
  </si>
  <si>
    <t>Finished 08 classify repeats</t>
  </si>
  <si>
    <t>Finished 08 shift classes</t>
  </si>
  <si>
    <t>Unique classes number</t>
  </si>
  <si>
    <t>Finished 09 map repeats</t>
  </si>
  <si>
    <t>Repeats number</t>
  </si>
  <si>
    <t>Finished 11 reassign array representatives</t>
  </si>
  <si>
    <t>Finished 11 summarise array info</t>
  </si>
  <si>
    <t>Finished 12 saved array info</t>
  </si>
  <si>
    <t>Finished 13 saved repeats info</t>
  </si>
  <si>
    <t>chr5_extraction.fasta</t>
  </si>
  <si>
    <t>Radicans_3_seq.fasta</t>
  </si>
  <si>
    <t>CP068268_39050443_39150442</t>
  </si>
  <si>
    <t>sequence length kbp</t>
  </si>
  <si>
    <t>modification</t>
  </si>
  <si>
    <t>-m 6000</t>
  </si>
  <si>
    <t>-m 6000 changed shift class method</t>
  </si>
  <si>
    <t>time per Mbp</t>
  </si>
  <si>
    <t>kmer 12 -m 6000 fixed overlap function</t>
  </si>
  <si>
    <t>kmer 10 max edit 2 -m 5900</t>
  </si>
  <si>
    <t>kmer 12 max edit 2 -m 6500 changed array split</t>
  </si>
  <si>
    <t>kmer 10 max edit 2 -m 6000</t>
  </si>
  <si>
    <t>did not identify 5910 array</t>
  </si>
  <si>
    <t>kmer 12 max edit 2 -m 6000</t>
  </si>
  <si>
    <t>looking good</t>
  </si>
  <si>
    <t>same time, looking better</t>
  </si>
  <si>
    <t>sliding_window_distance 10</t>
  </si>
  <si>
    <t>still good</t>
  </si>
  <si>
    <t>default (m 1000)</t>
  </si>
  <si>
    <t>Ath_MIX</t>
  </si>
  <si>
    <t>max edit 3</t>
  </si>
  <si>
    <t>window_size = max_repeat / 2</t>
  </si>
  <si>
    <t>max edit 2</t>
  </si>
  <si>
    <t>switched alignment method</t>
  </si>
  <si>
    <t>alignment with Clustal Omega</t>
  </si>
  <si>
    <t>alignment with ClustalW</t>
  </si>
  <si>
    <t>BLOSUM65 maxiters 4</t>
  </si>
  <si>
    <t>again with Omega</t>
  </si>
  <si>
    <t>with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</si>
</sst>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ont="1" applyFill="1"/>
    <xf numFmtId="0" fontId="0" fillId="0" borderId="0" xfId="0" applyFont="1"/>
    <xf numFmtId="0" fontId="2" fillId="0" borderId="0" xfId="0" applyFont="1"/>
    <xf numFmtId="0" fontId="0" fillId="0" borderId="0" xfId="0" applyNumberFormat="1"/>
    <xf numFmtId="9" fontId="0" fillId="0" borderId="0" xfId="1" applyFont="1"/>
    <xf numFmtId="0" fontId="0" fillId="0" borderId="0" xfId="0" applyAlignment="1">
      <alignment vertical="top"/>
    </xf>
    <xf numFmtId="9" fontId="0" fillId="0" borderId="0" xfId="1" applyFont="1" applyAlignment="1">
      <alignment vertical="top" wrapText="1"/>
    </xf>
    <xf numFmtId="0" fontId="0" fillId="0" borderId="0" xfId="0" applyNumberFormat="1" applyAlignment="1">
      <alignment vertical="top" wrapText="1"/>
    </xf>
    <xf numFmtId="165" fontId="2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9" fontId="0" fillId="0" borderId="0" xfId="0" applyNumberFormat="1" applyFont="1"/>
    <xf numFmtId="10" fontId="0" fillId="0" borderId="0" xfId="1" applyNumberFormat="1" applyFont="1"/>
    <xf numFmtId="165" fontId="0" fillId="0" borderId="0" xfId="0" applyNumberFormat="1"/>
    <xf numFmtId="9" fontId="0" fillId="0" borderId="0" xfId="1" applyNumberFormat="1" applyFont="1"/>
    <xf numFmtId="0" fontId="2" fillId="6" borderId="0" xfId="0" applyFont="1" applyFill="1"/>
    <xf numFmtId="0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0" fontId="0" fillId="6" borderId="0" xfId="0" applyFill="1"/>
    <xf numFmtId="0" fontId="0" fillId="7" borderId="0" xfId="0" applyFill="1"/>
    <xf numFmtId="0" fontId="0" fillId="0" borderId="0" xfId="0" applyFill="1"/>
    <xf numFmtId="165" fontId="0" fillId="6" borderId="0" xfId="0" applyNumberFormat="1" applyFill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0" xfId="0" applyAlignment="1">
      <alignment wrapText="1"/>
    </xf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0" xfId="0" quotePrefix="1" applyAlignment="1">
      <alignment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3" fillId="2" borderId="0" xfId="0" applyFont="1" applyFill="1"/>
    <xf numFmtId="9" fontId="3" fillId="0" borderId="0" xfId="0" applyNumberFormat="1" applyFont="1"/>
    <xf numFmtId="0" fontId="3" fillId="0" borderId="0" xfId="0" applyFont="1"/>
  </cellXfs>
  <cellStyles count="2">
    <cellStyle name="Normalny" xfId="0" builtinId="0"/>
    <cellStyle name="Procentowy" xfId="1" builtinId="5"/>
  </cellStyles>
  <dxfs count="1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1" formatCode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</font>
      <numFmt numFmtId="165" formatCode="0.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general!$M$2:$M$18</c:f>
              <c:numCache>
                <c:formatCode>General</c:formatCode>
                <c:ptCount val="17"/>
                <c:pt idx="0">
                  <c:v>19.600000000000001</c:v>
                </c:pt>
                <c:pt idx="1">
                  <c:v>21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224</c:v>
                </c:pt>
                <c:pt idx="11">
                  <c:v>251</c:v>
                </c:pt>
                <c:pt idx="12">
                  <c:v>267</c:v>
                </c:pt>
                <c:pt idx="13">
                  <c:v>377</c:v>
                </c:pt>
                <c:pt idx="14">
                  <c:v>425</c:v>
                </c:pt>
                <c:pt idx="15">
                  <c:v>760</c:v>
                </c:pt>
                <c:pt idx="16">
                  <c:v>1248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C5-4A8C-BDFC-8B1EFFAD0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631936"/>
        <c:axId val="-428638464"/>
      </c:scatterChart>
      <c:valAx>
        <c:axId val="-42863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38464"/>
        <c:crosses val="autoZero"/>
        <c:crossBetween val="midCat"/>
      </c:valAx>
      <c:valAx>
        <c:axId val="-4286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3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general!$N$2:$N$18</c:f>
              <c:numCache>
                <c:formatCode>General</c:formatCode>
                <c:ptCount val="17"/>
                <c:pt idx="2">
                  <c:v>1459</c:v>
                </c:pt>
                <c:pt idx="3">
                  <c:v>1459</c:v>
                </c:pt>
                <c:pt idx="4">
                  <c:v>1459</c:v>
                </c:pt>
                <c:pt idx="7">
                  <c:v>19538</c:v>
                </c:pt>
                <c:pt idx="8">
                  <c:v>19538</c:v>
                </c:pt>
                <c:pt idx="10">
                  <c:v>29936</c:v>
                </c:pt>
                <c:pt idx="11">
                  <c:v>31791</c:v>
                </c:pt>
                <c:pt idx="12">
                  <c:v>40300</c:v>
                </c:pt>
                <c:pt idx="13">
                  <c:v>54892</c:v>
                </c:pt>
                <c:pt idx="14">
                  <c:v>67652</c:v>
                </c:pt>
                <c:pt idx="15">
                  <c:v>173346</c:v>
                </c:pt>
                <c:pt idx="16">
                  <c:v>206451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DE-4A9C-B29E-4984A575C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634112"/>
        <c:axId val="-428630304"/>
      </c:scatterChart>
      <c:valAx>
        <c:axId val="-42863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30304"/>
        <c:crosses val="autoZero"/>
        <c:crossBetween val="midCat"/>
      </c:valAx>
      <c:valAx>
        <c:axId val="-4286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3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general!$O$2:$O$18</c:f>
              <c:numCache>
                <c:formatCode>General</c:formatCode>
                <c:ptCount val="17"/>
                <c:pt idx="2">
                  <c:v>2000070</c:v>
                </c:pt>
                <c:pt idx="3">
                  <c:v>2000070</c:v>
                </c:pt>
                <c:pt idx="4">
                  <c:v>2000070</c:v>
                </c:pt>
                <c:pt idx="7">
                  <c:v>53812249</c:v>
                </c:pt>
                <c:pt idx="8">
                  <c:v>53812249</c:v>
                </c:pt>
                <c:pt idx="10">
                  <c:v>56620122</c:v>
                </c:pt>
                <c:pt idx="11">
                  <c:v>101850650</c:v>
                </c:pt>
                <c:pt idx="12">
                  <c:v>89894366</c:v>
                </c:pt>
                <c:pt idx="13">
                  <c:v>102803499</c:v>
                </c:pt>
                <c:pt idx="14">
                  <c:v>118102932</c:v>
                </c:pt>
                <c:pt idx="15">
                  <c:v>425788880</c:v>
                </c:pt>
                <c:pt idx="16">
                  <c:v>351718247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7B-433E-919C-02B48B31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633568"/>
        <c:axId val="-428633024"/>
      </c:scatterChart>
      <c:valAx>
        <c:axId val="-4286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33024"/>
        <c:crosses val="autoZero"/>
        <c:crossBetween val="midCat"/>
      </c:valAx>
      <c:valAx>
        <c:axId val="-4286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general!$O$2:$O$18</c:f>
              <c:numCache>
                <c:formatCode>General</c:formatCode>
                <c:ptCount val="17"/>
                <c:pt idx="2">
                  <c:v>2000070</c:v>
                </c:pt>
                <c:pt idx="3">
                  <c:v>2000070</c:v>
                </c:pt>
                <c:pt idx="4">
                  <c:v>2000070</c:v>
                </c:pt>
                <c:pt idx="7">
                  <c:v>53812249</c:v>
                </c:pt>
                <c:pt idx="8">
                  <c:v>53812249</c:v>
                </c:pt>
                <c:pt idx="10">
                  <c:v>56620122</c:v>
                </c:pt>
                <c:pt idx="11">
                  <c:v>101850650</c:v>
                </c:pt>
                <c:pt idx="12">
                  <c:v>89894366</c:v>
                </c:pt>
                <c:pt idx="13">
                  <c:v>102803499</c:v>
                </c:pt>
                <c:pt idx="14">
                  <c:v>118102932</c:v>
                </c:pt>
                <c:pt idx="15">
                  <c:v>425788880</c:v>
                </c:pt>
                <c:pt idx="16">
                  <c:v>351718247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4F-4BF6-8FFE-10E2A5F8E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640640"/>
        <c:axId val="-605788912"/>
      </c:scatterChart>
      <c:valAx>
        <c:axId val="-42864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5788912"/>
        <c:crosses val="autoZero"/>
        <c:crossBetween val="midCat"/>
      </c:valAx>
      <c:valAx>
        <c:axId val="-6057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4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general!$O$2:$O$18</c:f>
              <c:numCache>
                <c:formatCode>General</c:formatCode>
                <c:ptCount val="17"/>
                <c:pt idx="2">
                  <c:v>2000070</c:v>
                </c:pt>
                <c:pt idx="3">
                  <c:v>2000070</c:v>
                </c:pt>
                <c:pt idx="4">
                  <c:v>2000070</c:v>
                </c:pt>
                <c:pt idx="7">
                  <c:v>53812249</c:v>
                </c:pt>
                <c:pt idx="8">
                  <c:v>53812249</c:v>
                </c:pt>
                <c:pt idx="10">
                  <c:v>56620122</c:v>
                </c:pt>
                <c:pt idx="11">
                  <c:v>101850650</c:v>
                </c:pt>
                <c:pt idx="12">
                  <c:v>89894366</c:v>
                </c:pt>
                <c:pt idx="13">
                  <c:v>102803499</c:v>
                </c:pt>
                <c:pt idx="14">
                  <c:v>118102932</c:v>
                </c:pt>
                <c:pt idx="15">
                  <c:v>425788880</c:v>
                </c:pt>
                <c:pt idx="16">
                  <c:v>351718247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63-4BB7-97FF-9131D195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5787824"/>
        <c:axId val="-425562352"/>
      </c:scatterChart>
      <c:valAx>
        <c:axId val="-60578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62352"/>
        <c:crosses val="autoZero"/>
        <c:crossBetween val="midCat"/>
      </c:valAx>
      <c:valAx>
        <c:axId val="-4255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578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general!$O$2:$O$18</c:f>
              <c:numCache>
                <c:formatCode>General</c:formatCode>
                <c:ptCount val="17"/>
                <c:pt idx="2">
                  <c:v>2000070</c:v>
                </c:pt>
                <c:pt idx="3">
                  <c:v>2000070</c:v>
                </c:pt>
                <c:pt idx="4">
                  <c:v>2000070</c:v>
                </c:pt>
                <c:pt idx="7">
                  <c:v>53812249</c:v>
                </c:pt>
                <c:pt idx="8">
                  <c:v>53812249</c:v>
                </c:pt>
                <c:pt idx="10">
                  <c:v>56620122</c:v>
                </c:pt>
                <c:pt idx="11">
                  <c:v>101850650</c:v>
                </c:pt>
                <c:pt idx="12">
                  <c:v>89894366</c:v>
                </c:pt>
                <c:pt idx="13">
                  <c:v>102803499</c:v>
                </c:pt>
                <c:pt idx="14">
                  <c:v>118102932</c:v>
                </c:pt>
                <c:pt idx="15">
                  <c:v>425788880</c:v>
                </c:pt>
                <c:pt idx="16">
                  <c:v>351718247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67-4200-BB41-F9EC689FE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5565072"/>
        <c:axId val="-425573232"/>
      </c:scatterChart>
      <c:valAx>
        <c:axId val="-4255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73232"/>
        <c:crosses val="autoZero"/>
        <c:crossBetween val="midCat"/>
      </c:valAx>
      <c:valAx>
        <c:axId val="-4255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general!$O$2:$O$18</c:f>
              <c:numCache>
                <c:formatCode>General</c:formatCode>
                <c:ptCount val="17"/>
                <c:pt idx="2">
                  <c:v>2000070</c:v>
                </c:pt>
                <c:pt idx="3">
                  <c:v>2000070</c:v>
                </c:pt>
                <c:pt idx="4">
                  <c:v>2000070</c:v>
                </c:pt>
                <c:pt idx="7">
                  <c:v>53812249</c:v>
                </c:pt>
                <c:pt idx="8">
                  <c:v>53812249</c:v>
                </c:pt>
                <c:pt idx="10">
                  <c:v>56620122</c:v>
                </c:pt>
                <c:pt idx="11">
                  <c:v>101850650</c:v>
                </c:pt>
                <c:pt idx="12">
                  <c:v>89894366</c:v>
                </c:pt>
                <c:pt idx="13">
                  <c:v>102803499</c:v>
                </c:pt>
                <c:pt idx="14">
                  <c:v>118102932</c:v>
                </c:pt>
                <c:pt idx="15">
                  <c:v>425788880</c:v>
                </c:pt>
                <c:pt idx="16">
                  <c:v>351718247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C0-4806-B48C-9DEF88B8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5567248"/>
        <c:axId val="-425568880"/>
      </c:scatterChart>
      <c:valAx>
        <c:axId val="-4255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68880"/>
        <c:crosses val="autoZero"/>
        <c:crossBetween val="midCat"/>
      </c:valAx>
      <c:valAx>
        <c:axId val="-4255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6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general!$R$2:$R$18</c:f>
              <c:numCache>
                <c:formatCode>General</c:formatCode>
                <c:ptCount val="17"/>
                <c:pt idx="2">
                  <c:v>86224</c:v>
                </c:pt>
                <c:pt idx="3">
                  <c:v>86224</c:v>
                </c:pt>
                <c:pt idx="4">
                  <c:v>86224</c:v>
                </c:pt>
                <c:pt idx="7">
                  <c:v>1133682</c:v>
                </c:pt>
                <c:pt idx="8">
                  <c:v>1133682</c:v>
                </c:pt>
                <c:pt idx="10">
                  <c:v>2379577</c:v>
                </c:pt>
                <c:pt idx="11">
                  <c:v>2872947</c:v>
                </c:pt>
                <c:pt idx="12">
                  <c:v>2828161</c:v>
                </c:pt>
                <c:pt idx="13">
                  <c:v>5673263</c:v>
                </c:pt>
                <c:pt idx="14">
                  <c:v>5854915</c:v>
                </c:pt>
                <c:pt idx="15">
                  <c:v>10744510</c:v>
                </c:pt>
                <c:pt idx="16">
                  <c:v>14969425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8E-4975-9877-449C4B1B6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5568336"/>
        <c:axId val="-425573776"/>
      </c:scatterChart>
      <c:valAx>
        <c:axId val="-42556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73776"/>
        <c:crosses val="autoZero"/>
        <c:crossBetween val="midCat"/>
      </c:valAx>
      <c:valAx>
        <c:axId val="-4255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6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general!$R$2:$R$18</c:f>
              <c:numCache>
                <c:formatCode>General</c:formatCode>
                <c:ptCount val="17"/>
                <c:pt idx="2">
                  <c:v>86224</c:v>
                </c:pt>
                <c:pt idx="3">
                  <c:v>86224</c:v>
                </c:pt>
                <c:pt idx="4">
                  <c:v>86224</c:v>
                </c:pt>
                <c:pt idx="7">
                  <c:v>1133682</c:v>
                </c:pt>
                <c:pt idx="8">
                  <c:v>1133682</c:v>
                </c:pt>
                <c:pt idx="10">
                  <c:v>2379577</c:v>
                </c:pt>
                <c:pt idx="11">
                  <c:v>2872947</c:v>
                </c:pt>
                <c:pt idx="12">
                  <c:v>2828161</c:v>
                </c:pt>
                <c:pt idx="13">
                  <c:v>5673263</c:v>
                </c:pt>
                <c:pt idx="14">
                  <c:v>5854915</c:v>
                </c:pt>
                <c:pt idx="15">
                  <c:v>10744510</c:v>
                </c:pt>
                <c:pt idx="16">
                  <c:v>14969425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20-4CEB-8F5F-81EFDE174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5566160"/>
        <c:axId val="-425561264"/>
      </c:scatterChart>
      <c:valAx>
        <c:axId val="-4255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61264"/>
        <c:crosses val="autoZero"/>
        <c:crossBetween val="midCat"/>
      </c:valAx>
      <c:valAx>
        <c:axId val="-4255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6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general!$R$2:$R$18</c:f>
              <c:numCache>
                <c:formatCode>General</c:formatCode>
                <c:ptCount val="17"/>
                <c:pt idx="2">
                  <c:v>86224</c:v>
                </c:pt>
                <c:pt idx="3">
                  <c:v>86224</c:v>
                </c:pt>
                <c:pt idx="4">
                  <c:v>86224</c:v>
                </c:pt>
                <c:pt idx="7">
                  <c:v>1133682</c:v>
                </c:pt>
                <c:pt idx="8">
                  <c:v>1133682</c:v>
                </c:pt>
                <c:pt idx="10">
                  <c:v>2379577</c:v>
                </c:pt>
                <c:pt idx="11">
                  <c:v>2872947</c:v>
                </c:pt>
                <c:pt idx="12">
                  <c:v>2828161</c:v>
                </c:pt>
                <c:pt idx="13">
                  <c:v>5673263</c:v>
                </c:pt>
                <c:pt idx="14">
                  <c:v>5854915</c:v>
                </c:pt>
                <c:pt idx="15">
                  <c:v>10744510</c:v>
                </c:pt>
                <c:pt idx="16">
                  <c:v>14969425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E3-414D-8CAE-63AE2876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5571056"/>
        <c:axId val="-425561808"/>
      </c:scatterChart>
      <c:valAx>
        <c:axId val="-4255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61808"/>
        <c:crosses val="autoZero"/>
        <c:crossBetween val="midCat"/>
      </c:valAx>
      <c:valAx>
        <c:axId val="-4255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7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general!$R$2:$R$18</c:f>
              <c:numCache>
                <c:formatCode>General</c:formatCode>
                <c:ptCount val="17"/>
                <c:pt idx="2">
                  <c:v>86224</c:v>
                </c:pt>
                <c:pt idx="3">
                  <c:v>86224</c:v>
                </c:pt>
                <c:pt idx="4">
                  <c:v>86224</c:v>
                </c:pt>
                <c:pt idx="7">
                  <c:v>1133682</c:v>
                </c:pt>
                <c:pt idx="8">
                  <c:v>1133682</c:v>
                </c:pt>
                <c:pt idx="10">
                  <c:v>2379577</c:v>
                </c:pt>
                <c:pt idx="11">
                  <c:v>2872947</c:v>
                </c:pt>
                <c:pt idx="12">
                  <c:v>2828161</c:v>
                </c:pt>
                <c:pt idx="13">
                  <c:v>5673263</c:v>
                </c:pt>
                <c:pt idx="14">
                  <c:v>5854915</c:v>
                </c:pt>
                <c:pt idx="15">
                  <c:v>10744510</c:v>
                </c:pt>
                <c:pt idx="16">
                  <c:v>14969425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C7-49C5-B22D-720CD5411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5571600"/>
        <c:axId val="-425567792"/>
      </c:scatterChart>
      <c:valAx>
        <c:axId val="-4255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67792"/>
        <c:crosses val="autoZero"/>
        <c:crossBetween val="midCat"/>
      </c:valAx>
      <c:valAx>
        <c:axId val="-4255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general!$M$2:$M$18</c:f>
              <c:numCache>
                <c:formatCode>General</c:formatCode>
                <c:ptCount val="17"/>
                <c:pt idx="0">
                  <c:v>19.600000000000001</c:v>
                </c:pt>
                <c:pt idx="1">
                  <c:v>21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224</c:v>
                </c:pt>
                <c:pt idx="11">
                  <c:v>251</c:v>
                </c:pt>
                <c:pt idx="12">
                  <c:v>267</c:v>
                </c:pt>
                <c:pt idx="13">
                  <c:v>377</c:v>
                </c:pt>
                <c:pt idx="14">
                  <c:v>425</c:v>
                </c:pt>
                <c:pt idx="15">
                  <c:v>760</c:v>
                </c:pt>
                <c:pt idx="16">
                  <c:v>1248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73-493D-963B-9EB7DBFBC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627584"/>
        <c:axId val="-428628672"/>
      </c:scatterChart>
      <c:valAx>
        <c:axId val="-42862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28672"/>
        <c:crosses val="autoZero"/>
        <c:crossBetween val="midCat"/>
      </c:valAx>
      <c:valAx>
        <c:axId val="-4286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2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general!$R$2:$R$18</c:f>
              <c:numCache>
                <c:formatCode>General</c:formatCode>
                <c:ptCount val="17"/>
                <c:pt idx="2">
                  <c:v>86224</c:v>
                </c:pt>
                <c:pt idx="3">
                  <c:v>86224</c:v>
                </c:pt>
                <c:pt idx="4">
                  <c:v>86224</c:v>
                </c:pt>
                <c:pt idx="7">
                  <c:v>1133682</c:v>
                </c:pt>
                <c:pt idx="8">
                  <c:v>1133682</c:v>
                </c:pt>
                <c:pt idx="10">
                  <c:v>2379577</c:v>
                </c:pt>
                <c:pt idx="11">
                  <c:v>2872947</c:v>
                </c:pt>
                <c:pt idx="12">
                  <c:v>2828161</c:v>
                </c:pt>
                <c:pt idx="13">
                  <c:v>5673263</c:v>
                </c:pt>
                <c:pt idx="14">
                  <c:v>5854915</c:v>
                </c:pt>
                <c:pt idx="15">
                  <c:v>10744510</c:v>
                </c:pt>
                <c:pt idx="16">
                  <c:v>14969425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62-4C1F-AE49-4F802794B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5574320"/>
        <c:axId val="-425564528"/>
      </c:scatterChart>
      <c:valAx>
        <c:axId val="-4255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64528"/>
        <c:crosses val="autoZero"/>
        <c:crossBetween val="midCat"/>
      </c:valAx>
      <c:valAx>
        <c:axId val="-4255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7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general!$S$2:$S$18</c:f>
              <c:numCache>
                <c:formatCode>General</c:formatCode>
                <c:ptCount val="17"/>
                <c:pt idx="2">
                  <c:v>3091</c:v>
                </c:pt>
                <c:pt idx="3">
                  <c:v>3089</c:v>
                </c:pt>
                <c:pt idx="4">
                  <c:v>3089</c:v>
                </c:pt>
                <c:pt idx="7">
                  <c:v>169235</c:v>
                </c:pt>
                <c:pt idx="8">
                  <c:v>169235</c:v>
                </c:pt>
                <c:pt idx="10">
                  <c:v>180191</c:v>
                </c:pt>
                <c:pt idx="11">
                  <c:v>432867</c:v>
                </c:pt>
                <c:pt idx="12">
                  <c:v>239704</c:v>
                </c:pt>
                <c:pt idx="13">
                  <c:v>466863</c:v>
                </c:pt>
                <c:pt idx="14">
                  <c:v>316683</c:v>
                </c:pt>
                <c:pt idx="15">
                  <c:v>1887915</c:v>
                </c:pt>
                <c:pt idx="16">
                  <c:v>694160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EB-4E61-8BCC-15E4476A6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5570512"/>
        <c:axId val="-425572144"/>
      </c:scatterChart>
      <c:valAx>
        <c:axId val="-4255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72144"/>
        <c:crosses val="autoZero"/>
        <c:crossBetween val="midCat"/>
      </c:valAx>
      <c:valAx>
        <c:axId val="-4255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general!$T$2:$T$18</c:f>
              <c:numCache>
                <c:formatCode>General</c:formatCode>
                <c:ptCount val="17"/>
                <c:pt idx="2">
                  <c:v>215786</c:v>
                </c:pt>
                <c:pt idx="3">
                  <c:v>215958</c:v>
                </c:pt>
                <c:pt idx="4">
                  <c:v>215958</c:v>
                </c:pt>
                <c:pt idx="7">
                  <c:v>5820083</c:v>
                </c:pt>
                <c:pt idx="8">
                  <c:v>5820083</c:v>
                </c:pt>
                <c:pt idx="10">
                  <c:v>18140217</c:v>
                </c:pt>
                <c:pt idx="11">
                  <c:v>54996277</c:v>
                </c:pt>
                <c:pt idx="12">
                  <c:v>29130667</c:v>
                </c:pt>
                <c:pt idx="13">
                  <c:v>31936421</c:v>
                </c:pt>
                <c:pt idx="14">
                  <c:v>21537554</c:v>
                </c:pt>
                <c:pt idx="15">
                  <c:v>57072199</c:v>
                </c:pt>
                <c:pt idx="16">
                  <c:v>44558470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CD-4DF8-9147-FA528B6A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5572688"/>
        <c:axId val="-425576496"/>
      </c:scatterChart>
      <c:valAx>
        <c:axId val="-4255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76496"/>
        <c:crosses val="autoZero"/>
        <c:crossBetween val="midCat"/>
      </c:valAx>
      <c:valAx>
        <c:axId val="-4255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7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general!$T$2:$T$18</c:f>
              <c:numCache>
                <c:formatCode>General</c:formatCode>
                <c:ptCount val="17"/>
                <c:pt idx="2">
                  <c:v>215786</c:v>
                </c:pt>
                <c:pt idx="3">
                  <c:v>215958</c:v>
                </c:pt>
                <c:pt idx="4">
                  <c:v>215958</c:v>
                </c:pt>
                <c:pt idx="7">
                  <c:v>5820083</c:v>
                </c:pt>
                <c:pt idx="8">
                  <c:v>5820083</c:v>
                </c:pt>
                <c:pt idx="10">
                  <c:v>18140217</c:v>
                </c:pt>
                <c:pt idx="11">
                  <c:v>54996277</c:v>
                </c:pt>
                <c:pt idx="12">
                  <c:v>29130667</c:v>
                </c:pt>
                <c:pt idx="13">
                  <c:v>31936421</c:v>
                </c:pt>
                <c:pt idx="14">
                  <c:v>21537554</c:v>
                </c:pt>
                <c:pt idx="15">
                  <c:v>57072199</c:v>
                </c:pt>
                <c:pt idx="16">
                  <c:v>44558470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07-4CFD-B407-FE6D5BE75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5569968"/>
        <c:axId val="-425569424"/>
      </c:scatterChart>
      <c:valAx>
        <c:axId val="-4255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69424"/>
        <c:crosses val="autoZero"/>
        <c:crossBetween val="midCat"/>
      </c:valAx>
      <c:valAx>
        <c:axId val="-4255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6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general!$T$2:$T$18</c:f>
              <c:numCache>
                <c:formatCode>General</c:formatCode>
                <c:ptCount val="17"/>
                <c:pt idx="2">
                  <c:v>215786</c:v>
                </c:pt>
                <c:pt idx="3">
                  <c:v>215958</c:v>
                </c:pt>
                <c:pt idx="4">
                  <c:v>215958</c:v>
                </c:pt>
                <c:pt idx="7">
                  <c:v>5820083</c:v>
                </c:pt>
                <c:pt idx="8">
                  <c:v>5820083</c:v>
                </c:pt>
                <c:pt idx="10">
                  <c:v>18140217</c:v>
                </c:pt>
                <c:pt idx="11">
                  <c:v>54996277</c:v>
                </c:pt>
                <c:pt idx="12">
                  <c:v>29130667</c:v>
                </c:pt>
                <c:pt idx="13">
                  <c:v>31936421</c:v>
                </c:pt>
                <c:pt idx="14">
                  <c:v>21537554</c:v>
                </c:pt>
                <c:pt idx="15">
                  <c:v>57072199</c:v>
                </c:pt>
                <c:pt idx="16">
                  <c:v>44558470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56-45EF-BD6E-1FE185052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5566704"/>
        <c:axId val="-425565616"/>
      </c:scatterChart>
      <c:valAx>
        <c:axId val="-4255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65616"/>
        <c:crosses val="autoZero"/>
        <c:crossBetween val="midCat"/>
      </c:valAx>
      <c:valAx>
        <c:axId val="-4255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general!$T$2:$T$18</c:f>
              <c:numCache>
                <c:formatCode>General</c:formatCode>
                <c:ptCount val="17"/>
                <c:pt idx="2">
                  <c:v>215786</c:v>
                </c:pt>
                <c:pt idx="3">
                  <c:v>215958</c:v>
                </c:pt>
                <c:pt idx="4">
                  <c:v>215958</c:v>
                </c:pt>
                <c:pt idx="7">
                  <c:v>5820083</c:v>
                </c:pt>
                <c:pt idx="8">
                  <c:v>5820083</c:v>
                </c:pt>
                <c:pt idx="10">
                  <c:v>18140217</c:v>
                </c:pt>
                <c:pt idx="11">
                  <c:v>54996277</c:v>
                </c:pt>
                <c:pt idx="12">
                  <c:v>29130667</c:v>
                </c:pt>
                <c:pt idx="13">
                  <c:v>31936421</c:v>
                </c:pt>
                <c:pt idx="14">
                  <c:v>21537554</c:v>
                </c:pt>
                <c:pt idx="15">
                  <c:v>57072199</c:v>
                </c:pt>
                <c:pt idx="16">
                  <c:v>44558470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95-48A1-B2C0-7D4CEF959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5563984"/>
        <c:axId val="-425575952"/>
      </c:scatterChart>
      <c:valAx>
        <c:axId val="-4255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75952"/>
        <c:crosses val="autoZero"/>
        <c:crossBetween val="midCat"/>
      </c:valAx>
      <c:valAx>
        <c:axId val="-4255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general!$T$2:$T$18</c:f>
              <c:numCache>
                <c:formatCode>General</c:formatCode>
                <c:ptCount val="17"/>
                <c:pt idx="2">
                  <c:v>215786</c:v>
                </c:pt>
                <c:pt idx="3">
                  <c:v>215958</c:v>
                </c:pt>
                <c:pt idx="4">
                  <c:v>215958</c:v>
                </c:pt>
                <c:pt idx="7">
                  <c:v>5820083</c:v>
                </c:pt>
                <c:pt idx="8">
                  <c:v>5820083</c:v>
                </c:pt>
                <c:pt idx="10">
                  <c:v>18140217</c:v>
                </c:pt>
                <c:pt idx="11">
                  <c:v>54996277</c:v>
                </c:pt>
                <c:pt idx="12">
                  <c:v>29130667</c:v>
                </c:pt>
                <c:pt idx="13">
                  <c:v>31936421</c:v>
                </c:pt>
                <c:pt idx="14">
                  <c:v>21537554</c:v>
                </c:pt>
                <c:pt idx="15">
                  <c:v>57072199</c:v>
                </c:pt>
                <c:pt idx="16">
                  <c:v>44558470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D0-47A7-8BF8-CD279445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5563440"/>
        <c:axId val="-425562896"/>
      </c:scatterChart>
      <c:valAx>
        <c:axId val="-4255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62896"/>
        <c:crosses val="autoZero"/>
        <c:crossBetween val="midCat"/>
      </c:valAx>
      <c:valAx>
        <c:axId val="-4255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general!$S$2:$S$18</c:f>
              <c:numCache>
                <c:formatCode>General</c:formatCode>
                <c:ptCount val="17"/>
                <c:pt idx="2">
                  <c:v>3091</c:v>
                </c:pt>
                <c:pt idx="3">
                  <c:v>3089</c:v>
                </c:pt>
                <c:pt idx="4">
                  <c:v>3089</c:v>
                </c:pt>
                <c:pt idx="7">
                  <c:v>169235</c:v>
                </c:pt>
                <c:pt idx="8">
                  <c:v>169235</c:v>
                </c:pt>
                <c:pt idx="10">
                  <c:v>180191</c:v>
                </c:pt>
                <c:pt idx="11">
                  <c:v>432867</c:v>
                </c:pt>
                <c:pt idx="12">
                  <c:v>239704</c:v>
                </c:pt>
                <c:pt idx="13">
                  <c:v>466863</c:v>
                </c:pt>
                <c:pt idx="14">
                  <c:v>316683</c:v>
                </c:pt>
                <c:pt idx="15">
                  <c:v>1887915</c:v>
                </c:pt>
                <c:pt idx="16">
                  <c:v>694160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02-48E7-9D57-7A7CB80B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5575408"/>
        <c:axId val="-425574864"/>
      </c:scatterChart>
      <c:valAx>
        <c:axId val="-42557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74864"/>
        <c:crosses val="autoZero"/>
        <c:crossBetween val="midCat"/>
      </c:valAx>
      <c:valAx>
        <c:axId val="-4255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57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general!$S$2:$S$18</c:f>
              <c:numCache>
                <c:formatCode>General</c:formatCode>
                <c:ptCount val="17"/>
                <c:pt idx="2">
                  <c:v>3091</c:v>
                </c:pt>
                <c:pt idx="3">
                  <c:v>3089</c:v>
                </c:pt>
                <c:pt idx="4">
                  <c:v>3089</c:v>
                </c:pt>
                <c:pt idx="7">
                  <c:v>169235</c:v>
                </c:pt>
                <c:pt idx="8">
                  <c:v>169235</c:v>
                </c:pt>
                <c:pt idx="10">
                  <c:v>180191</c:v>
                </c:pt>
                <c:pt idx="11">
                  <c:v>432867</c:v>
                </c:pt>
                <c:pt idx="12">
                  <c:v>239704</c:v>
                </c:pt>
                <c:pt idx="13">
                  <c:v>466863</c:v>
                </c:pt>
                <c:pt idx="14">
                  <c:v>316683</c:v>
                </c:pt>
                <c:pt idx="15">
                  <c:v>1887915</c:v>
                </c:pt>
                <c:pt idx="16">
                  <c:v>694160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47-44CB-A226-CA8A475A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4410736"/>
        <c:axId val="-424406384"/>
      </c:scatterChart>
      <c:valAx>
        <c:axId val="-4244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06384"/>
        <c:crosses val="autoZero"/>
        <c:crossBetween val="midCat"/>
      </c:valAx>
      <c:valAx>
        <c:axId val="-4244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1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general!$S$2:$S$18</c:f>
              <c:numCache>
                <c:formatCode>General</c:formatCode>
                <c:ptCount val="17"/>
                <c:pt idx="2">
                  <c:v>3091</c:v>
                </c:pt>
                <c:pt idx="3">
                  <c:v>3089</c:v>
                </c:pt>
                <c:pt idx="4">
                  <c:v>3089</c:v>
                </c:pt>
                <c:pt idx="7">
                  <c:v>169235</c:v>
                </c:pt>
                <c:pt idx="8">
                  <c:v>169235</c:v>
                </c:pt>
                <c:pt idx="10">
                  <c:v>180191</c:v>
                </c:pt>
                <c:pt idx="11">
                  <c:v>432867</c:v>
                </c:pt>
                <c:pt idx="12">
                  <c:v>239704</c:v>
                </c:pt>
                <c:pt idx="13">
                  <c:v>466863</c:v>
                </c:pt>
                <c:pt idx="14">
                  <c:v>316683</c:v>
                </c:pt>
                <c:pt idx="15">
                  <c:v>1887915</c:v>
                </c:pt>
                <c:pt idx="16">
                  <c:v>694160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89-4DA6-886A-DE5F119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4406928"/>
        <c:axId val="-424414000"/>
      </c:scatterChart>
      <c:valAx>
        <c:axId val="-42440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14000"/>
        <c:crosses val="autoZero"/>
        <c:crossBetween val="midCat"/>
      </c:valAx>
      <c:valAx>
        <c:axId val="-424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0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general!$M$2:$M$18</c:f>
              <c:numCache>
                <c:formatCode>General</c:formatCode>
                <c:ptCount val="17"/>
                <c:pt idx="0">
                  <c:v>19.600000000000001</c:v>
                </c:pt>
                <c:pt idx="1">
                  <c:v>21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224</c:v>
                </c:pt>
                <c:pt idx="11">
                  <c:v>251</c:v>
                </c:pt>
                <c:pt idx="12">
                  <c:v>267</c:v>
                </c:pt>
                <c:pt idx="13">
                  <c:v>377</c:v>
                </c:pt>
                <c:pt idx="14">
                  <c:v>425</c:v>
                </c:pt>
                <c:pt idx="15">
                  <c:v>760</c:v>
                </c:pt>
                <c:pt idx="16">
                  <c:v>1248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AD-433D-8FBE-AAD7A322F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628128"/>
        <c:axId val="-428636832"/>
      </c:scatterChart>
      <c:valAx>
        <c:axId val="-4286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36832"/>
        <c:crosses val="autoZero"/>
        <c:crossBetween val="midCat"/>
      </c:valAx>
      <c:valAx>
        <c:axId val="-4286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general!$S$2:$S$18</c:f>
              <c:numCache>
                <c:formatCode>General</c:formatCode>
                <c:ptCount val="17"/>
                <c:pt idx="2">
                  <c:v>3091</c:v>
                </c:pt>
                <c:pt idx="3">
                  <c:v>3089</c:v>
                </c:pt>
                <c:pt idx="4">
                  <c:v>3089</c:v>
                </c:pt>
                <c:pt idx="7">
                  <c:v>169235</c:v>
                </c:pt>
                <c:pt idx="8">
                  <c:v>169235</c:v>
                </c:pt>
                <c:pt idx="10">
                  <c:v>180191</c:v>
                </c:pt>
                <c:pt idx="11">
                  <c:v>432867</c:v>
                </c:pt>
                <c:pt idx="12">
                  <c:v>239704</c:v>
                </c:pt>
                <c:pt idx="13">
                  <c:v>466863</c:v>
                </c:pt>
                <c:pt idx="14">
                  <c:v>316683</c:v>
                </c:pt>
                <c:pt idx="15">
                  <c:v>1887915</c:v>
                </c:pt>
                <c:pt idx="16">
                  <c:v>694160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8F-42DC-AF72-2781227D8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4414544"/>
        <c:axId val="-424411824"/>
      </c:scatterChart>
      <c:valAx>
        <c:axId val="-42441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11824"/>
        <c:crosses val="autoZero"/>
        <c:crossBetween val="midCat"/>
      </c:valAx>
      <c:valAx>
        <c:axId val="-4244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1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general!$P$2:$P$18</c:f>
              <c:numCache>
                <c:formatCode>General</c:formatCode>
                <c:ptCount val="17"/>
                <c:pt idx="2">
                  <c:v>670</c:v>
                </c:pt>
                <c:pt idx="3">
                  <c:v>670</c:v>
                </c:pt>
                <c:pt idx="4">
                  <c:v>670</c:v>
                </c:pt>
                <c:pt idx="7">
                  <c:v>13087</c:v>
                </c:pt>
                <c:pt idx="8">
                  <c:v>13087</c:v>
                </c:pt>
                <c:pt idx="10">
                  <c:v>13565</c:v>
                </c:pt>
                <c:pt idx="11">
                  <c:v>15463</c:v>
                </c:pt>
                <c:pt idx="12">
                  <c:v>24049</c:v>
                </c:pt>
                <c:pt idx="13">
                  <c:v>40958</c:v>
                </c:pt>
                <c:pt idx="14">
                  <c:v>45338</c:v>
                </c:pt>
                <c:pt idx="15">
                  <c:v>137143</c:v>
                </c:pt>
                <c:pt idx="16">
                  <c:v>136673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68-4D03-83BE-BECE8FAE4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4404752"/>
        <c:axId val="-424410192"/>
      </c:scatterChart>
      <c:valAx>
        <c:axId val="-4244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10192"/>
        <c:crosses val="autoZero"/>
        <c:crossBetween val="midCat"/>
      </c:valAx>
      <c:valAx>
        <c:axId val="-4244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0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general!$P$2:$P$18</c:f>
              <c:numCache>
                <c:formatCode>General</c:formatCode>
                <c:ptCount val="17"/>
                <c:pt idx="2">
                  <c:v>670</c:v>
                </c:pt>
                <c:pt idx="3">
                  <c:v>670</c:v>
                </c:pt>
                <c:pt idx="4">
                  <c:v>670</c:v>
                </c:pt>
                <c:pt idx="7">
                  <c:v>13087</c:v>
                </c:pt>
                <c:pt idx="8">
                  <c:v>13087</c:v>
                </c:pt>
                <c:pt idx="10">
                  <c:v>13565</c:v>
                </c:pt>
                <c:pt idx="11">
                  <c:v>15463</c:v>
                </c:pt>
                <c:pt idx="12">
                  <c:v>24049</c:v>
                </c:pt>
                <c:pt idx="13">
                  <c:v>40958</c:v>
                </c:pt>
                <c:pt idx="14">
                  <c:v>45338</c:v>
                </c:pt>
                <c:pt idx="15">
                  <c:v>137143</c:v>
                </c:pt>
                <c:pt idx="16">
                  <c:v>136673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44-4F62-A3A3-37AC41223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4404208"/>
        <c:axId val="-424413456"/>
      </c:scatterChart>
      <c:valAx>
        <c:axId val="-42440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13456"/>
        <c:crosses val="autoZero"/>
        <c:crossBetween val="midCat"/>
      </c:valAx>
      <c:valAx>
        <c:axId val="-4244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0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general!$P$2:$P$18</c:f>
              <c:numCache>
                <c:formatCode>General</c:formatCode>
                <c:ptCount val="17"/>
                <c:pt idx="2">
                  <c:v>670</c:v>
                </c:pt>
                <c:pt idx="3">
                  <c:v>670</c:v>
                </c:pt>
                <c:pt idx="4">
                  <c:v>670</c:v>
                </c:pt>
                <c:pt idx="7">
                  <c:v>13087</c:v>
                </c:pt>
                <c:pt idx="8">
                  <c:v>13087</c:v>
                </c:pt>
                <c:pt idx="10">
                  <c:v>13565</c:v>
                </c:pt>
                <c:pt idx="11">
                  <c:v>15463</c:v>
                </c:pt>
                <c:pt idx="12">
                  <c:v>24049</c:v>
                </c:pt>
                <c:pt idx="13">
                  <c:v>40958</c:v>
                </c:pt>
                <c:pt idx="14">
                  <c:v>45338</c:v>
                </c:pt>
                <c:pt idx="15">
                  <c:v>137143</c:v>
                </c:pt>
                <c:pt idx="16">
                  <c:v>136673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1D-4DF7-92E5-FC81B7ED6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4405296"/>
        <c:axId val="-424405840"/>
      </c:scatterChart>
      <c:valAx>
        <c:axId val="-4244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05840"/>
        <c:crosses val="autoZero"/>
        <c:crossBetween val="midCat"/>
      </c:valAx>
      <c:valAx>
        <c:axId val="-424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general!$P$2:$P$18</c:f>
              <c:numCache>
                <c:formatCode>General</c:formatCode>
                <c:ptCount val="17"/>
                <c:pt idx="2">
                  <c:v>670</c:v>
                </c:pt>
                <c:pt idx="3">
                  <c:v>670</c:v>
                </c:pt>
                <c:pt idx="4">
                  <c:v>670</c:v>
                </c:pt>
                <c:pt idx="7">
                  <c:v>13087</c:v>
                </c:pt>
                <c:pt idx="8">
                  <c:v>13087</c:v>
                </c:pt>
                <c:pt idx="10">
                  <c:v>13565</c:v>
                </c:pt>
                <c:pt idx="11">
                  <c:v>15463</c:v>
                </c:pt>
                <c:pt idx="12">
                  <c:v>24049</c:v>
                </c:pt>
                <c:pt idx="13">
                  <c:v>40958</c:v>
                </c:pt>
                <c:pt idx="14">
                  <c:v>45338</c:v>
                </c:pt>
                <c:pt idx="15">
                  <c:v>137143</c:v>
                </c:pt>
                <c:pt idx="16">
                  <c:v>136673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8F-413E-81AB-B55D3467C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4409648"/>
        <c:axId val="-424411280"/>
      </c:scatterChart>
      <c:valAx>
        <c:axId val="-4244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11280"/>
        <c:crosses val="autoZero"/>
        <c:crossBetween val="midCat"/>
      </c:valAx>
      <c:valAx>
        <c:axId val="-4244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0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general!$P$2:$P$18</c:f>
              <c:numCache>
                <c:formatCode>General</c:formatCode>
                <c:ptCount val="17"/>
                <c:pt idx="2">
                  <c:v>670</c:v>
                </c:pt>
                <c:pt idx="3">
                  <c:v>670</c:v>
                </c:pt>
                <c:pt idx="4">
                  <c:v>670</c:v>
                </c:pt>
                <c:pt idx="7">
                  <c:v>13087</c:v>
                </c:pt>
                <c:pt idx="8">
                  <c:v>13087</c:v>
                </c:pt>
                <c:pt idx="10">
                  <c:v>13565</c:v>
                </c:pt>
                <c:pt idx="11">
                  <c:v>15463</c:v>
                </c:pt>
                <c:pt idx="12">
                  <c:v>24049</c:v>
                </c:pt>
                <c:pt idx="13">
                  <c:v>40958</c:v>
                </c:pt>
                <c:pt idx="14">
                  <c:v>45338</c:v>
                </c:pt>
                <c:pt idx="15">
                  <c:v>137143</c:v>
                </c:pt>
                <c:pt idx="16">
                  <c:v>136673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47-4B52-990A-73F550B3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4419440"/>
        <c:axId val="-424412368"/>
      </c:scatterChart>
      <c:valAx>
        <c:axId val="-42441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12368"/>
        <c:crosses val="autoZero"/>
        <c:crossBetween val="midCat"/>
      </c:valAx>
      <c:valAx>
        <c:axId val="-4244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1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general!$Q$2:$Q$18</c:f>
              <c:numCache>
                <c:formatCode>General</c:formatCode>
                <c:ptCount val="17"/>
                <c:pt idx="2">
                  <c:v>1084870</c:v>
                </c:pt>
                <c:pt idx="3">
                  <c:v>1084870</c:v>
                </c:pt>
                <c:pt idx="4">
                  <c:v>1084870</c:v>
                </c:pt>
                <c:pt idx="7">
                  <c:v>45460509</c:v>
                </c:pt>
                <c:pt idx="8">
                  <c:v>45460509</c:v>
                </c:pt>
                <c:pt idx="10">
                  <c:v>35478622</c:v>
                </c:pt>
                <c:pt idx="11">
                  <c:v>79226738</c:v>
                </c:pt>
                <c:pt idx="12">
                  <c:v>69971266</c:v>
                </c:pt>
                <c:pt idx="13">
                  <c:v>86540542</c:v>
                </c:pt>
                <c:pt idx="14">
                  <c:v>91617732</c:v>
                </c:pt>
                <c:pt idx="15">
                  <c:v>379397070</c:v>
                </c:pt>
                <c:pt idx="16">
                  <c:v>266695397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8F-4388-8DEE-AA11BE90F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4407472"/>
        <c:axId val="-424416720"/>
      </c:scatterChart>
      <c:valAx>
        <c:axId val="-42440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16720"/>
        <c:crosses val="autoZero"/>
        <c:crossBetween val="midCat"/>
      </c:valAx>
      <c:valAx>
        <c:axId val="-4244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general!$Q$2:$Q$18</c:f>
              <c:numCache>
                <c:formatCode>General</c:formatCode>
                <c:ptCount val="17"/>
                <c:pt idx="2">
                  <c:v>1084870</c:v>
                </c:pt>
                <c:pt idx="3">
                  <c:v>1084870</c:v>
                </c:pt>
                <c:pt idx="4">
                  <c:v>1084870</c:v>
                </c:pt>
                <c:pt idx="7">
                  <c:v>45460509</c:v>
                </c:pt>
                <c:pt idx="8">
                  <c:v>45460509</c:v>
                </c:pt>
                <c:pt idx="10">
                  <c:v>35478622</c:v>
                </c:pt>
                <c:pt idx="11">
                  <c:v>79226738</c:v>
                </c:pt>
                <c:pt idx="12">
                  <c:v>69971266</c:v>
                </c:pt>
                <c:pt idx="13">
                  <c:v>86540542</c:v>
                </c:pt>
                <c:pt idx="14">
                  <c:v>91617732</c:v>
                </c:pt>
                <c:pt idx="15">
                  <c:v>379397070</c:v>
                </c:pt>
                <c:pt idx="16">
                  <c:v>266695397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CD-463E-B7DE-0FA965806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4409104"/>
        <c:axId val="-424408016"/>
      </c:scatterChart>
      <c:valAx>
        <c:axId val="-4244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08016"/>
        <c:crosses val="autoZero"/>
        <c:crossBetween val="midCat"/>
      </c:valAx>
      <c:valAx>
        <c:axId val="-4244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general!$Q$2:$Q$18</c:f>
              <c:numCache>
                <c:formatCode>General</c:formatCode>
                <c:ptCount val="17"/>
                <c:pt idx="2">
                  <c:v>1084870</c:v>
                </c:pt>
                <c:pt idx="3">
                  <c:v>1084870</c:v>
                </c:pt>
                <c:pt idx="4">
                  <c:v>1084870</c:v>
                </c:pt>
                <c:pt idx="7">
                  <c:v>45460509</c:v>
                </c:pt>
                <c:pt idx="8">
                  <c:v>45460509</c:v>
                </c:pt>
                <c:pt idx="10">
                  <c:v>35478622</c:v>
                </c:pt>
                <c:pt idx="11">
                  <c:v>79226738</c:v>
                </c:pt>
                <c:pt idx="12">
                  <c:v>69971266</c:v>
                </c:pt>
                <c:pt idx="13">
                  <c:v>86540542</c:v>
                </c:pt>
                <c:pt idx="14">
                  <c:v>91617732</c:v>
                </c:pt>
                <c:pt idx="15">
                  <c:v>379397070</c:v>
                </c:pt>
                <c:pt idx="16">
                  <c:v>266695397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62-4798-8D43-B49EC3950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4408560"/>
        <c:axId val="-424418896"/>
      </c:scatterChart>
      <c:valAx>
        <c:axId val="-42440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18896"/>
        <c:crosses val="autoZero"/>
        <c:crossBetween val="midCat"/>
      </c:valAx>
      <c:valAx>
        <c:axId val="-4244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0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general!$Q$2:$Q$18</c:f>
              <c:numCache>
                <c:formatCode>General</c:formatCode>
                <c:ptCount val="17"/>
                <c:pt idx="2">
                  <c:v>1084870</c:v>
                </c:pt>
                <c:pt idx="3">
                  <c:v>1084870</c:v>
                </c:pt>
                <c:pt idx="4">
                  <c:v>1084870</c:v>
                </c:pt>
                <c:pt idx="7">
                  <c:v>45460509</c:v>
                </c:pt>
                <c:pt idx="8">
                  <c:v>45460509</c:v>
                </c:pt>
                <c:pt idx="10">
                  <c:v>35478622</c:v>
                </c:pt>
                <c:pt idx="11">
                  <c:v>79226738</c:v>
                </c:pt>
                <c:pt idx="12">
                  <c:v>69971266</c:v>
                </c:pt>
                <c:pt idx="13">
                  <c:v>86540542</c:v>
                </c:pt>
                <c:pt idx="14">
                  <c:v>91617732</c:v>
                </c:pt>
                <c:pt idx="15">
                  <c:v>379397070</c:v>
                </c:pt>
                <c:pt idx="16">
                  <c:v>266695397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3F-422A-9F7C-CF1F62F68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4417808"/>
        <c:axId val="-424416176"/>
      </c:scatterChart>
      <c:valAx>
        <c:axId val="-4244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16176"/>
        <c:crosses val="autoZero"/>
        <c:crossBetween val="midCat"/>
      </c:valAx>
      <c:valAx>
        <c:axId val="-424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1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general!$M$2:$M$18</c:f>
              <c:numCache>
                <c:formatCode>General</c:formatCode>
                <c:ptCount val="17"/>
                <c:pt idx="0">
                  <c:v>19.600000000000001</c:v>
                </c:pt>
                <c:pt idx="1">
                  <c:v>21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224</c:v>
                </c:pt>
                <c:pt idx="11">
                  <c:v>251</c:v>
                </c:pt>
                <c:pt idx="12">
                  <c:v>267</c:v>
                </c:pt>
                <c:pt idx="13">
                  <c:v>377</c:v>
                </c:pt>
                <c:pt idx="14">
                  <c:v>425</c:v>
                </c:pt>
                <c:pt idx="15">
                  <c:v>760</c:v>
                </c:pt>
                <c:pt idx="16">
                  <c:v>1248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73-4278-8FB8-6A6D9CD6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629760"/>
        <c:axId val="-428635200"/>
      </c:scatterChart>
      <c:valAx>
        <c:axId val="-4286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35200"/>
        <c:crosses val="autoZero"/>
        <c:crossBetween val="midCat"/>
      </c:valAx>
      <c:valAx>
        <c:axId val="-4286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general!$Q$2:$Q$18</c:f>
              <c:numCache>
                <c:formatCode>General</c:formatCode>
                <c:ptCount val="17"/>
                <c:pt idx="2">
                  <c:v>1084870</c:v>
                </c:pt>
                <c:pt idx="3">
                  <c:v>1084870</c:v>
                </c:pt>
                <c:pt idx="4">
                  <c:v>1084870</c:v>
                </c:pt>
                <c:pt idx="7">
                  <c:v>45460509</c:v>
                </c:pt>
                <c:pt idx="8">
                  <c:v>45460509</c:v>
                </c:pt>
                <c:pt idx="10">
                  <c:v>35478622</c:v>
                </c:pt>
                <c:pt idx="11">
                  <c:v>79226738</c:v>
                </c:pt>
                <c:pt idx="12">
                  <c:v>69971266</c:v>
                </c:pt>
                <c:pt idx="13">
                  <c:v>86540542</c:v>
                </c:pt>
                <c:pt idx="14">
                  <c:v>91617732</c:v>
                </c:pt>
                <c:pt idx="15">
                  <c:v>379397070</c:v>
                </c:pt>
                <c:pt idx="16">
                  <c:v>266695397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BC8-46B6-9011-BE4D55F0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4418352"/>
        <c:axId val="-424417264"/>
      </c:scatterChart>
      <c:valAx>
        <c:axId val="-42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17264"/>
        <c:crosses val="autoZero"/>
        <c:crossBetween val="midCat"/>
      </c:valAx>
      <c:valAx>
        <c:axId val="-4244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general!$M$2:$M$18</c:f>
              <c:numCache>
                <c:formatCode>General</c:formatCode>
                <c:ptCount val="17"/>
                <c:pt idx="0">
                  <c:v>19.600000000000001</c:v>
                </c:pt>
                <c:pt idx="1">
                  <c:v>21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224</c:v>
                </c:pt>
                <c:pt idx="11">
                  <c:v>251</c:v>
                </c:pt>
                <c:pt idx="12">
                  <c:v>267</c:v>
                </c:pt>
                <c:pt idx="13">
                  <c:v>377</c:v>
                </c:pt>
                <c:pt idx="14">
                  <c:v>425</c:v>
                </c:pt>
                <c:pt idx="15">
                  <c:v>760</c:v>
                </c:pt>
                <c:pt idx="16">
                  <c:v>1248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F0-447A-95F3-DDABB0B34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632480"/>
        <c:axId val="-428627040"/>
      </c:scatterChart>
      <c:valAx>
        <c:axId val="-42863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27040"/>
        <c:crosses val="autoZero"/>
        <c:crossBetween val="midCat"/>
      </c:valAx>
      <c:valAx>
        <c:axId val="-4286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3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general!$N$2:$N$18</c:f>
              <c:numCache>
                <c:formatCode>General</c:formatCode>
                <c:ptCount val="17"/>
                <c:pt idx="2">
                  <c:v>1459</c:v>
                </c:pt>
                <c:pt idx="3">
                  <c:v>1459</c:v>
                </c:pt>
                <c:pt idx="4">
                  <c:v>1459</c:v>
                </c:pt>
                <c:pt idx="7">
                  <c:v>19538</c:v>
                </c:pt>
                <c:pt idx="8">
                  <c:v>19538</c:v>
                </c:pt>
                <c:pt idx="10">
                  <c:v>29936</c:v>
                </c:pt>
                <c:pt idx="11">
                  <c:v>31791</c:v>
                </c:pt>
                <c:pt idx="12">
                  <c:v>40300</c:v>
                </c:pt>
                <c:pt idx="13">
                  <c:v>54892</c:v>
                </c:pt>
                <c:pt idx="14">
                  <c:v>67652</c:v>
                </c:pt>
                <c:pt idx="15">
                  <c:v>173346</c:v>
                </c:pt>
                <c:pt idx="16">
                  <c:v>206451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EF-42E2-9AEF-C9E5B212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631392"/>
        <c:axId val="-428626496"/>
      </c:scatterChart>
      <c:valAx>
        <c:axId val="-42863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26496"/>
        <c:crosses val="autoZero"/>
        <c:crossBetween val="midCat"/>
      </c:valAx>
      <c:valAx>
        <c:axId val="-4286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3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general!$N$2:$N$18</c:f>
              <c:numCache>
                <c:formatCode>General</c:formatCode>
                <c:ptCount val="17"/>
                <c:pt idx="2">
                  <c:v>1459</c:v>
                </c:pt>
                <c:pt idx="3">
                  <c:v>1459</c:v>
                </c:pt>
                <c:pt idx="4">
                  <c:v>1459</c:v>
                </c:pt>
                <c:pt idx="7">
                  <c:v>19538</c:v>
                </c:pt>
                <c:pt idx="8">
                  <c:v>19538</c:v>
                </c:pt>
                <c:pt idx="10">
                  <c:v>29936</c:v>
                </c:pt>
                <c:pt idx="11">
                  <c:v>31791</c:v>
                </c:pt>
                <c:pt idx="12">
                  <c:v>40300</c:v>
                </c:pt>
                <c:pt idx="13">
                  <c:v>54892</c:v>
                </c:pt>
                <c:pt idx="14">
                  <c:v>67652</c:v>
                </c:pt>
                <c:pt idx="15">
                  <c:v>173346</c:v>
                </c:pt>
                <c:pt idx="16">
                  <c:v>206451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D5-43B2-8385-8DE94B592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637920"/>
        <c:axId val="-428634656"/>
      </c:scatterChart>
      <c:valAx>
        <c:axId val="-4286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34656"/>
        <c:crosses val="autoZero"/>
        <c:crossBetween val="midCat"/>
      </c:valAx>
      <c:valAx>
        <c:axId val="-4286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general!$N$2:$N$18</c:f>
              <c:numCache>
                <c:formatCode>General</c:formatCode>
                <c:ptCount val="17"/>
                <c:pt idx="2">
                  <c:v>1459</c:v>
                </c:pt>
                <c:pt idx="3">
                  <c:v>1459</c:v>
                </c:pt>
                <c:pt idx="4">
                  <c:v>1459</c:v>
                </c:pt>
                <c:pt idx="7">
                  <c:v>19538</c:v>
                </c:pt>
                <c:pt idx="8">
                  <c:v>19538</c:v>
                </c:pt>
                <c:pt idx="10">
                  <c:v>29936</c:v>
                </c:pt>
                <c:pt idx="11">
                  <c:v>31791</c:v>
                </c:pt>
                <c:pt idx="12">
                  <c:v>40300</c:v>
                </c:pt>
                <c:pt idx="13">
                  <c:v>54892</c:v>
                </c:pt>
                <c:pt idx="14">
                  <c:v>67652</c:v>
                </c:pt>
                <c:pt idx="15">
                  <c:v>173346</c:v>
                </c:pt>
                <c:pt idx="16">
                  <c:v>206451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9D-4D7C-A0B5-FF0361D77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625952"/>
        <c:axId val="-428630848"/>
      </c:scatterChart>
      <c:valAx>
        <c:axId val="-4286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30848"/>
        <c:crosses val="autoZero"/>
        <c:crossBetween val="midCat"/>
      </c:valAx>
      <c:valAx>
        <c:axId val="-4286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2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general!$N$2:$N$18</c:f>
              <c:numCache>
                <c:formatCode>General</c:formatCode>
                <c:ptCount val="17"/>
                <c:pt idx="2">
                  <c:v>1459</c:v>
                </c:pt>
                <c:pt idx="3">
                  <c:v>1459</c:v>
                </c:pt>
                <c:pt idx="4">
                  <c:v>1459</c:v>
                </c:pt>
                <c:pt idx="7">
                  <c:v>19538</c:v>
                </c:pt>
                <c:pt idx="8">
                  <c:v>19538</c:v>
                </c:pt>
                <c:pt idx="10">
                  <c:v>29936</c:v>
                </c:pt>
                <c:pt idx="11">
                  <c:v>31791</c:v>
                </c:pt>
                <c:pt idx="12">
                  <c:v>40300</c:v>
                </c:pt>
                <c:pt idx="13">
                  <c:v>54892</c:v>
                </c:pt>
                <c:pt idx="14">
                  <c:v>67652</c:v>
                </c:pt>
                <c:pt idx="15">
                  <c:v>173346</c:v>
                </c:pt>
                <c:pt idx="16">
                  <c:v>206451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55-4F5A-86B6-4DB895E84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637376"/>
        <c:axId val="-428625408"/>
      </c:scatterChart>
      <c:valAx>
        <c:axId val="-42863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25408"/>
        <c:crosses val="autoZero"/>
        <c:crossBetween val="midCat"/>
      </c:valAx>
      <c:valAx>
        <c:axId val="-4286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63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23</xdr:row>
      <xdr:rowOff>33336</xdr:rowOff>
    </xdr:from>
    <xdr:to>
      <xdr:col>6</xdr:col>
      <xdr:colOff>238125</xdr:colOff>
      <xdr:row>34</xdr:row>
      <xdr:rowOff>119061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2BEB9FEA-3C97-467F-A042-19334E283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23</xdr:row>
      <xdr:rowOff>61911</xdr:rowOff>
    </xdr:from>
    <xdr:to>
      <xdr:col>13</xdr:col>
      <xdr:colOff>352425</xdr:colOff>
      <xdr:row>34</xdr:row>
      <xdr:rowOff>147636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D5E051B-6B39-4CB0-A3F4-3366A00D0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23</xdr:row>
      <xdr:rowOff>47624</xdr:rowOff>
    </xdr:from>
    <xdr:to>
      <xdr:col>19</xdr:col>
      <xdr:colOff>104775</xdr:colOff>
      <xdr:row>34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BFC0F70B-34E5-4262-B023-56F47D921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447675</xdr:colOff>
      <xdr:row>23</xdr:row>
      <xdr:rowOff>47624</xdr:rowOff>
    </xdr:from>
    <xdr:to>
      <xdr:col>24</xdr:col>
      <xdr:colOff>209550</xdr:colOff>
      <xdr:row>34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B518FA2-B484-4CD7-A30D-69FD43ABC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581025</xdr:colOff>
      <xdr:row>23</xdr:row>
      <xdr:rowOff>85724</xdr:rowOff>
    </xdr:from>
    <xdr:to>
      <xdr:col>29</xdr:col>
      <xdr:colOff>276225</xdr:colOff>
      <xdr:row>34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1A86328F-246C-46BF-A26B-E9FFB6C0B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13</xdr:col>
      <xdr:colOff>247650</xdr:colOff>
      <xdr:row>47</xdr:row>
      <xdr:rowOff>85725</xdr:rowOff>
    </xdr:to>
    <xdr:graphicFrame macro="">
      <xdr:nvGraphicFramePr>
        <xdr:cNvPr id="36" name="Chart 35">
          <a:extLst>
            <a:ext uri="{FF2B5EF4-FFF2-40B4-BE49-F238E27FC236}">
              <a16:creationId xmlns="" xmlns:a16="http://schemas.microsoft.com/office/drawing/2014/main" id="{D94E7AC3-BB61-4845-8B5F-4CDDDFC06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19</xdr:col>
      <xdr:colOff>28575</xdr:colOff>
      <xdr:row>47</xdr:row>
      <xdr:rowOff>85725</xdr:rowOff>
    </xdr:to>
    <xdr:graphicFrame macro="">
      <xdr:nvGraphicFramePr>
        <xdr:cNvPr id="37" name="Chart 36">
          <a:extLst>
            <a:ext uri="{FF2B5EF4-FFF2-40B4-BE49-F238E27FC236}">
              <a16:creationId xmlns="" xmlns:a16="http://schemas.microsoft.com/office/drawing/2014/main" id="{E7C47309-CE1B-4220-A388-286B11CE3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36</xdr:row>
      <xdr:rowOff>0</xdr:rowOff>
    </xdr:from>
    <xdr:to>
      <xdr:col>24</xdr:col>
      <xdr:colOff>304800</xdr:colOff>
      <xdr:row>47</xdr:row>
      <xdr:rowOff>85725</xdr:rowOff>
    </xdr:to>
    <xdr:graphicFrame macro="">
      <xdr:nvGraphicFramePr>
        <xdr:cNvPr id="38" name="Chart 37">
          <a:extLst>
            <a:ext uri="{FF2B5EF4-FFF2-40B4-BE49-F238E27FC236}">
              <a16:creationId xmlns="" xmlns:a16="http://schemas.microsoft.com/office/drawing/2014/main" id="{3AF3951C-9234-45DD-923C-98CA8184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36</xdr:row>
      <xdr:rowOff>0</xdr:rowOff>
    </xdr:from>
    <xdr:to>
      <xdr:col>29</xdr:col>
      <xdr:colOff>304800</xdr:colOff>
      <xdr:row>47</xdr:row>
      <xdr:rowOff>85725</xdr:rowOff>
    </xdr:to>
    <xdr:graphicFrame macro="">
      <xdr:nvGraphicFramePr>
        <xdr:cNvPr id="39" name="Chart 38">
          <a:extLst>
            <a:ext uri="{FF2B5EF4-FFF2-40B4-BE49-F238E27FC236}">
              <a16:creationId xmlns="" xmlns:a16="http://schemas.microsoft.com/office/drawing/2014/main" id="{DE64CB17-DB67-4A5F-BD5C-2A4CAC683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180975</xdr:colOff>
      <xdr:row>47</xdr:row>
      <xdr:rowOff>85725</xdr:rowOff>
    </xdr:to>
    <xdr:graphicFrame macro="">
      <xdr:nvGraphicFramePr>
        <xdr:cNvPr id="40" name="Chart 39">
          <a:extLst>
            <a:ext uri="{FF2B5EF4-FFF2-40B4-BE49-F238E27FC236}">
              <a16:creationId xmlns="" xmlns:a16="http://schemas.microsoft.com/office/drawing/2014/main" id="{F3611B4B-ED1F-4814-BED6-C83561A9F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6</xdr:col>
      <xdr:colOff>180975</xdr:colOff>
      <xdr:row>60</xdr:row>
      <xdr:rowOff>85725</xdr:rowOff>
    </xdr:to>
    <xdr:graphicFrame macro="">
      <xdr:nvGraphicFramePr>
        <xdr:cNvPr id="41" name="Chart 40">
          <a:extLst>
            <a:ext uri="{FF2B5EF4-FFF2-40B4-BE49-F238E27FC236}">
              <a16:creationId xmlns="" xmlns:a16="http://schemas.microsoft.com/office/drawing/2014/main" id="{6417D9BD-3426-45BE-B245-9CA2909B1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13</xdr:col>
      <xdr:colOff>247650</xdr:colOff>
      <xdr:row>60</xdr:row>
      <xdr:rowOff>85725</xdr:rowOff>
    </xdr:to>
    <xdr:graphicFrame macro="">
      <xdr:nvGraphicFramePr>
        <xdr:cNvPr id="42" name="Chart 41">
          <a:extLst>
            <a:ext uri="{FF2B5EF4-FFF2-40B4-BE49-F238E27FC236}">
              <a16:creationId xmlns="" xmlns:a16="http://schemas.microsoft.com/office/drawing/2014/main" id="{472D7842-5905-49B5-98A5-DC1FA409A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19</xdr:col>
      <xdr:colOff>28575</xdr:colOff>
      <xdr:row>60</xdr:row>
      <xdr:rowOff>85725</xdr:rowOff>
    </xdr:to>
    <xdr:graphicFrame macro="">
      <xdr:nvGraphicFramePr>
        <xdr:cNvPr id="43" name="Chart 42">
          <a:extLst>
            <a:ext uri="{FF2B5EF4-FFF2-40B4-BE49-F238E27FC236}">
              <a16:creationId xmlns="" xmlns:a16="http://schemas.microsoft.com/office/drawing/2014/main" id="{F12616DD-6B45-40F2-BE59-A5AF7DF6D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49</xdr:row>
      <xdr:rowOff>0</xdr:rowOff>
    </xdr:from>
    <xdr:to>
      <xdr:col>24</xdr:col>
      <xdr:colOff>304800</xdr:colOff>
      <xdr:row>60</xdr:row>
      <xdr:rowOff>85725</xdr:rowOff>
    </xdr:to>
    <xdr:graphicFrame macro="">
      <xdr:nvGraphicFramePr>
        <xdr:cNvPr id="44" name="Chart 43">
          <a:extLst>
            <a:ext uri="{FF2B5EF4-FFF2-40B4-BE49-F238E27FC236}">
              <a16:creationId xmlns="" xmlns:a16="http://schemas.microsoft.com/office/drawing/2014/main" id="{3D9B455B-7B17-468E-A6B6-88AA1833B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49</xdr:row>
      <xdr:rowOff>0</xdr:rowOff>
    </xdr:from>
    <xdr:to>
      <xdr:col>29</xdr:col>
      <xdr:colOff>304800</xdr:colOff>
      <xdr:row>60</xdr:row>
      <xdr:rowOff>85725</xdr:rowOff>
    </xdr:to>
    <xdr:graphicFrame macro="">
      <xdr:nvGraphicFramePr>
        <xdr:cNvPr id="45" name="Chart 44">
          <a:extLst>
            <a:ext uri="{FF2B5EF4-FFF2-40B4-BE49-F238E27FC236}">
              <a16:creationId xmlns="" xmlns:a16="http://schemas.microsoft.com/office/drawing/2014/main" id="{CF0FB9FE-A874-410F-9486-D7E3AE5A9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6</xdr:col>
      <xdr:colOff>180975</xdr:colOff>
      <xdr:row>99</xdr:row>
      <xdr:rowOff>85725</xdr:rowOff>
    </xdr:to>
    <xdr:graphicFrame macro="">
      <xdr:nvGraphicFramePr>
        <xdr:cNvPr id="46" name="Chart 45">
          <a:extLst>
            <a:ext uri="{FF2B5EF4-FFF2-40B4-BE49-F238E27FC236}">
              <a16:creationId xmlns="" xmlns:a16="http://schemas.microsoft.com/office/drawing/2014/main" id="{5B9E04C6-2371-4B68-9DD8-EC28B5997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88</xdr:row>
      <xdr:rowOff>0</xdr:rowOff>
    </xdr:from>
    <xdr:to>
      <xdr:col>13</xdr:col>
      <xdr:colOff>247650</xdr:colOff>
      <xdr:row>99</xdr:row>
      <xdr:rowOff>85725</xdr:rowOff>
    </xdr:to>
    <xdr:graphicFrame macro="">
      <xdr:nvGraphicFramePr>
        <xdr:cNvPr id="51" name="Chart 50">
          <a:extLst>
            <a:ext uri="{FF2B5EF4-FFF2-40B4-BE49-F238E27FC236}">
              <a16:creationId xmlns="" xmlns:a16="http://schemas.microsoft.com/office/drawing/2014/main" id="{E549B54D-C67D-4409-A691-E83140F40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88</xdr:row>
      <xdr:rowOff>0</xdr:rowOff>
    </xdr:from>
    <xdr:to>
      <xdr:col>19</xdr:col>
      <xdr:colOff>28575</xdr:colOff>
      <xdr:row>99</xdr:row>
      <xdr:rowOff>85725</xdr:rowOff>
    </xdr:to>
    <xdr:graphicFrame macro="">
      <xdr:nvGraphicFramePr>
        <xdr:cNvPr id="52" name="Chart 51">
          <a:extLst>
            <a:ext uri="{FF2B5EF4-FFF2-40B4-BE49-F238E27FC236}">
              <a16:creationId xmlns="" xmlns:a16="http://schemas.microsoft.com/office/drawing/2014/main" id="{903BE9A2-3DF9-42A6-B80B-73898A0C6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88</xdr:row>
      <xdr:rowOff>0</xdr:rowOff>
    </xdr:from>
    <xdr:to>
      <xdr:col>24</xdr:col>
      <xdr:colOff>304800</xdr:colOff>
      <xdr:row>99</xdr:row>
      <xdr:rowOff>85725</xdr:rowOff>
    </xdr:to>
    <xdr:graphicFrame macro="">
      <xdr:nvGraphicFramePr>
        <xdr:cNvPr id="53" name="Chart 52">
          <a:extLst>
            <a:ext uri="{FF2B5EF4-FFF2-40B4-BE49-F238E27FC236}">
              <a16:creationId xmlns="" xmlns:a16="http://schemas.microsoft.com/office/drawing/2014/main" id="{B4FACACF-1D69-49C9-B1CC-70DBA31C5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0</xdr:colOff>
      <xdr:row>88</xdr:row>
      <xdr:rowOff>0</xdr:rowOff>
    </xdr:from>
    <xdr:to>
      <xdr:col>29</xdr:col>
      <xdr:colOff>304800</xdr:colOff>
      <xdr:row>99</xdr:row>
      <xdr:rowOff>85725</xdr:rowOff>
    </xdr:to>
    <xdr:graphicFrame macro="">
      <xdr:nvGraphicFramePr>
        <xdr:cNvPr id="54" name="Chart 53">
          <a:extLst>
            <a:ext uri="{FF2B5EF4-FFF2-40B4-BE49-F238E27FC236}">
              <a16:creationId xmlns="" xmlns:a16="http://schemas.microsoft.com/office/drawing/2014/main" id="{EAC296D1-C58B-435F-98E2-D26A0D2A0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6</xdr:col>
      <xdr:colOff>180975</xdr:colOff>
      <xdr:row>112</xdr:row>
      <xdr:rowOff>85725</xdr:rowOff>
    </xdr:to>
    <xdr:graphicFrame macro="">
      <xdr:nvGraphicFramePr>
        <xdr:cNvPr id="55" name="Chart 54">
          <a:extLst>
            <a:ext uri="{FF2B5EF4-FFF2-40B4-BE49-F238E27FC236}">
              <a16:creationId xmlns="" xmlns:a16="http://schemas.microsoft.com/office/drawing/2014/main" id="{06A82994-4BA7-4C35-8681-32B9CE85C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6</xdr:col>
      <xdr:colOff>180975</xdr:colOff>
      <xdr:row>125</xdr:row>
      <xdr:rowOff>85725</xdr:rowOff>
    </xdr:to>
    <xdr:graphicFrame macro="">
      <xdr:nvGraphicFramePr>
        <xdr:cNvPr id="60" name="Chart 59">
          <a:extLst>
            <a:ext uri="{FF2B5EF4-FFF2-40B4-BE49-F238E27FC236}">
              <a16:creationId xmlns="" xmlns:a16="http://schemas.microsoft.com/office/drawing/2014/main" id="{C6A9A43D-D83B-419B-8A2C-9A5D5BF5A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13</xdr:col>
      <xdr:colOff>247650</xdr:colOff>
      <xdr:row>125</xdr:row>
      <xdr:rowOff>85725</xdr:rowOff>
    </xdr:to>
    <xdr:graphicFrame macro="">
      <xdr:nvGraphicFramePr>
        <xdr:cNvPr id="61" name="Chart 60">
          <a:extLst>
            <a:ext uri="{FF2B5EF4-FFF2-40B4-BE49-F238E27FC236}">
              <a16:creationId xmlns="" xmlns:a16="http://schemas.microsoft.com/office/drawing/2014/main" id="{1E612765-3F66-4EAB-A5F0-CEBC9957F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114</xdr:row>
      <xdr:rowOff>0</xdr:rowOff>
    </xdr:from>
    <xdr:to>
      <xdr:col>19</xdr:col>
      <xdr:colOff>28575</xdr:colOff>
      <xdr:row>125</xdr:row>
      <xdr:rowOff>85725</xdr:rowOff>
    </xdr:to>
    <xdr:graphicFrame macro="">
      <xdr:nvGraphicFramePr>
        <xdr:cNvPr id="62" name="Chart 61">
          <a:extLst>
            <a:ext uri="{FF2B5EF4-FFF2-40B4-BE49-F238E27FC236}">
              <a16:creationId xmlns="" xmlns:a16="http://schemas.microsoft.com/office/drawing/2014/main" id="{58CFC37E-A34D-4729-A9E1-D81D901A9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0</xdr:colOff>
      <xdr:row>114</xdr:row>
      <xdr:rowOff>0</xdr:rowOff>
    </xdr:from>
    <xdr:to>
      <xdr:col>24</xdr:col>
      <xdr:colOff>304800</xdr:colOff>
      <xdr:row>125</xdr:row>
      <xdr:rowOff>85725</xdr:rowOff>
    </xdr:to>
    <xdr:graphicFrame macro="">
      <xdr:nvGraphicFramePr>
        <xdr:cNvPr id="63" name="Chart 62">
          <a:extLst>
            <a:ext uri="{FF2B5EF4-FFF2-40B4-BE49-F238E27FC236}">
              <a16:creationId xmlns="" xmlns:a16="http://schemas.microsoft.com/office/drawing/2014/main" id="{29E84F19-6EF0-41CD-BE7B-D14458724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0</xdr:colOff>
      <xdr:row>114</xdr:row>
      <xdr:rowOff>0</xdr:rowOff>
    </xdr:from>
    <xdr:to>
      <xdr:col>29</xdr:col>
      <xdr:colOff>304800</xdr:colOff>
      <xdr:row>125</xdr:row>
      <xdr:rowOff>85725</xdr:rowOff>
    </xdr:to>
    <xdr:graphicFrame macro="">
      <xdr:nvGraphicFramePr>
        <xdr:cNvPr id="64" name="Chart 63">
          <a:extLst>
            <a:ext uri="{FF2B5EF4-FFF2-40B4-BE49-F238E27FC236}">
              <a16:creationId xmlns="" xmlns:a16="http://schemas.microsoft.com/office/drawing/2014/main" id="{29B6185F-86E1-4DB6-827C-C0C0162E7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101</xdr:row>
      <xdr:rowOff>0</xdr:rowOff>
    </xdr:from>
    <xdr:to>
      <xdr:col>13</xdr:col>
      <xdr:colOff>247650</xdr:colOff>
      <xdr:row>112</xdr:row>
      <xdr:rowOff>85725</xdr:rowOff>
    </xdr:to>
    <xdr:graphicFrame macro="">
      <xdr:nvGraphicFramePr>
        <xdr:cNvPr id="65" name="Chart 64">
          <a:extLst>
            <a:ext uri="{FF2B5EF4-FFF2-40B4-BE49-F238E27FC236}">
              <a16:creationId xmlns="" xmlns:a16="http://schemas.microsoft.com/office/drawing/2014/main" id="{BF6E897B-FB21-436A-9CAA-D56C09464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101</xdr:row>
      <xdr:rowOff>0</xdr:rowOff>
    </xdr:from>
    <xdr:to>
      <xdr:col>19</xdr:col>
      <xdr:colOff>28575</xdr:colOff>
      <xdr:row>112</xdr:row>
      <xdr:rowOff>85725</xdr:rowOff>
    </xdr:to>
    <xdr:graphicFrame macro="">
      <xdr:nvGraphicFramePr>
        <xdr:cNvPr id="66" name="Chart 65">
          <a:extLst>
            <a:ext uri="{FF2B5EF4-FFF2-40B4-BE49-F238E27FC236}">
              <a16:creationId xmlns="" xmlns:a16="http://schemas.microsoft.com/office/drawing/2014/main" id="{FF9BCBC0-698C-43B6-A1FD-162B71556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0</xdr:colOff>
      <xdr:row>101</xdr:row>
      <xdr:rowOff>0</xdr:rowOff>
    </xdr:from>
    <xdr:to>
      <xdr:col>24</xdr:col>
      <xdr:colOff>304800</xdr:colOff>
      <xdr:row>112</xdr:row>
      <xdr:rowOff>85725</xdr:rowOff>
    </xdr:to>
    <xdr:graphicFrame macro="">
      <xdr:nvGraphicFramePr>
        <xdr:cNvPr id="67" name="Chart 66">
          <a:extLst>
            <a:ext uri="{FF2B5EF4-FFF2-40B4-BE49-F238E27FC236}">
              <a16:creationId xmlns="" xmlns:a16="http://schemas.microsoft.com/office/drawing/2014/main" id="{CE36F73A-29DE-498C-9F92-25A05DA36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25</xdr:col>
      <xdr:colOff>0</xdr:colOff>
      <xdr:row>101</xdr:row>
      <xdr:rowOff>0</xdr:rowOff>
    </xdr:from>
    <xdr:to>
      <xdr:col>29</xdr:col>
      <xdr:colOff>304800</xdr:colOff>
      <xdr:row>112</xdr:row>
      <xdr:rowOff>85725</xdr:rowOff>
    </xdr:to>
    <xdr:graphicFrame macro="">
      <xdr:nvGraphicFramePr>
        <xdr:cNvPr id="68" name="Chart 67">
          <a:extLst>
            <a:ext uri="{FF2B5EF4-FFF2-40B4-BE49-F238E27FC236}">
              <a16:creationId xmlns="" xmlns:a16="http://schemas.microsoft.com/office/drawing/2014/main" id="{7F4FE359-CC67-4412-8B9D-0A6E02DAC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6</xdr:col>
      <xdr:colOff>180975</xdr:colOff>
      <xdr:row>73</xdr:row>
      <xdr:rowOff>85725</xdr:rowOff>
    </xdr:to>
    <xdr:graphicFrame macro="">
      <xdr:nvGraphicFramePr>
        <xdr:cNvPr id="69" name="Chart 68">
          <a:extLst>
            <a:ext uri="{FF2B5EF4-FFF2-40B4-BE49-F238E27FC236}">
              <a16:creationId xmlns="" xmlns:a16="http://schemas.microsoft.com/office/drawing/2014/main" id="{8981C776-19E9-447B-AEAB-E4D87E5A1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62</xdr:row>
      <xdr:rowOff>0</xdr:rowOff>
    </xdr:from>
    <xdr:to>
      <xdr:col>13</xdr:col>
      <xdr:colOff>247650</xdr:colOff>
      <xdr:row>73</xdr:row>
      <xdr:rowOff>85725</xdr:rowOff>
    </xdr:to>
    <xdr:graphicFrame macro="">
      <xdr:nvGraphicFramePr>
        <xdr:cNvPr id="83" name="Chart 82">
          <a:extLst>
            <a:ext uri="{FF2B5EF4-FFF2-40B4-BE49-F238E27FC236}">
              <a16:creationId xmlns="" xmlns:a16="http://schemas.microsoft.com/office/drawing/2014/main" id="{B45E18DC-E377-4476-949A-347A8656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19</xdr:col>
      <xdr:colOff>28575</xdr:colOff>
      <xdr:row>73</xdr:row>
      <xdr:rowOff>85725</xdr:rowOff>
    </xdr:to>
    <xdr:graphicFrame macro="">
      <xdr:nvGraphicFramePr>
        <xdr:cNvPr id="84" name="Chart 83">
          <a:extLst>
            <a:ext uri="{FF2B5EF4-FFF2-40B4-BE49-F238E27FC236}">
              <a16:creationId xmlns="" xmlns:a16="http://schemas.microsoft.com/office/drawing/2014/main" id="{18953E33-6800-405F-BAC5-D98819648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20</xdr:col>
      <xdr:colOff>0</xdr:colOff>
      <xdr:row>62</xdr:row>
      <xdr:rowOff>0</xdr:rowOff>
    </xdr:from>
    <xdr:to>
      <xdr:col>24</xdr:col>
      <xdr:colOff>304800</xdr:colOff>
      <xdr:row>73</xdr:row>
      <xdr:rowOff>85725</xdr:rowOff>
    </xdr:to>
    <xdr:graphicFrame macro="">
      <xdr:nvGraphicFramePr>
        <xdr:cNvPr id="85" name="Chart 84">
          <a:extLst>
            <a:ext uri="{FF2B5EF4-FFF2-40B4-BE49-F238E27FC236}">
              <a16:creationId xmlns="" xmlns:a16="http://schemas.microsoft.com/office/drawing/2014/main" id="{9E42191D-930C-4678-8D65-C73036929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25</xdr:col>
      <xdr:colOff>0</xdr:colOff>
      <xdr:row>62</xdr:row>
      <xdr:rowOff>0</xdr:rowOff>
    </xdr:from>
    <xdr:to>
      <xdr:col>29</xdr:col>
      <xdr:colOff>304800</xdr:colOff>
      <xdr:row>73</xdr:row>
      <xdr:rowOff>85725</xdr:rowOff>
    </xdr:to>
    <xdr:graphicFrame macro="">
      <xdr:nvGraphicFramePr>
        <xdr:cNvPr id="86" name="Chart 85">
          <a:extLst>
            <a:ext uri="{FF2B5EF4-FFF2-40B4-BE49-F238E27FC236}">
              <a16:creationId xmlns="" xmlns:a16="http://schemas.microsoft.com/office/drawing/2014/main" id="{BCE6F810-23AB-4EB7-B58E-444F1C5BD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6</xdr:col>
      <xdr:colOff>180975</xdr:colOff>
      <xdr:row>86</xdr:row>
      <xdr:rowOff>85725</xdr:rowOff>
    </xdr:to>
    <xdr:graphicFrame macro="">
      <xdr:nvGraphicFramePr>
        <xdr:cNvPr id="87" name="Chart 86">
          <a:extLst>
            <a:ext uri="{FF2B5EF4-FFF2-40B4-BE49-F238E27FC236}">
              <a16:creationId xmlns="" xmlns:a16="http://schemas.microsoft.com/office/drawing/2014/main" id="{F52908DA-2EA6-46FC-AF69-38070DA53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13</xdr:col>
      <xdr:colOff>247650</xdr:colOff>
      <xdr:row>86</xdr:row>
      <xdr:rowOff>85725</xdr:rowOff>
    </xdr:to>
    <xdr:graphicFrame macro="">
      <xdr:nvGraphicFramePr>
        <xdr:cNvPr id="88" name="Chart 87">
          <a:extLst>
            <a:ext uri="{FF2B5EF4-FFF2-40B4-BE49-F238E27FC236}">
              <a16:creationId xmlns="" xmlns:a16="http://schemas.microsoft.com/office/drawing/2014/main" id="{909B99A3-3BF2-4109-9CC4-CB74427F4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19</xdr:col>
      <xdr:colOff>28575</xdr:colOff>
      <xdr:row>86</xdr:row>
      <xdr:rowOff>85725</xdr:rowOff>
    </xdr:to>
    <xdr:graphicFrame macro="">
      <xdr:nvGraphicFramePr>
        <xdr:cNvPr id="89" name="Chart 88">
          <a:extLst>
            <a:ext uri="{FF2B5EF4-FFF2-40B4-BE49-F238E27FC236}">
              <a16:creationId xmlns="" xmlns:a16="http://schemas.microsoft.com/office/drawing/2014/main" id="{E3FED4AF-F63F-44F3-A7DA-4F58DBC29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20</xdr:col>
      <xdr:colOff>0</xdr:colOff>
      <xdr:row>75</xdr:row>
      <xdr:rowOff>0</xdr:rowOff>
    </xdr:from>
    <xdr:to>
      <xdr:col>24</xdr:col>
      <xdr:colOff>304800</xdr:colOff>
      <xdr:row>86</xdr:row>
      <xdr:rowOff>85725</xdr:rowOff>
    </xdr:to>
    <xdr:graphicFrame macro="">
      <xdr:nvGraphicFramePr>
        <xdr:cNvPr id="90" name="Chart 89">
          <a:extLst>
            <a:ext uri="{FF2B5EF4-FFF2-40B4-BE49-F238E27FC236}">
              <a16:creationId xmlns="" xmlns:a16="http://schemas.microsoft.com/office/drawing/2014/main" id="{475AFF9D-EF1E-4E86-88BF-F3855698C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25</xdr:col>
      <xdr:colOff>0</xdr:colOff>
      <xdr:row>75</xdr:row>
      <xdr:rowOff>0</xdr:rowOff>
    </xdr:from>
    <xdr:to>
      <xdr:col>29</xdr:col>
      <xdr:colOff>304800</xdr:colOff>
      <xdr:row>86</xdr:row>
      <xdr:rowOff>85725</xdr:rowOff>
    </xdr:to>
    <xdr:graphicFrame macro="">
      <xdr:nvGraphicFramePr>
        <xdr:cNvPr id="91" name="Chart 90">
          <a:extLst>
            <a:ext uri="{FF2B5EF4-FFF2-40B4-BE49-F238E27FC236}">
              <a16:creationId xmlns="" xmlns:a16="http://schemas.microsoft.com/office/drawing/2014/main" id="{9A8DAF6C-F5ED-4D4E-A413-7B5E965AF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H19" totalsRowCount="1">
  <autoFilter ref="A1:AH18"/>
  <sortState ref="A2:AH18">
    <sortCondition ref="M1:M18"/>
  </sortState>
  <tableColumns count="34">
    <tableColumn id="1" name="name"/>
    <tableColumn id="2" name="init"/>
    <tableColumn id="3" name="3"/>
    <tableColumn id="4" name="4"/>
    <tableColumn id="5" name="5"/>
    <tableColumn id="6" name="6"/>
    <tableColumn id="7" name="7"/>
    <tableColumn id="8" name="8"/>
    <tableColumn id="9" name="9"/>
    <tableColumn id="10" name="11"/>
    <tableColumn id="11" name="12"/>
    <tableColumn id="12" name="13"/>
    <tableColumn id="13" name="size (Mb)"/>
    <tableColumn id="14" name="Array no"/>
    <tableColumn id="15" name="Array tot size"/>
    <tableColumn id="16" name="array with rep no"/>
    <tableColumn id="17" name="array with rep tot size"/>
    <tableColumn id="18" name="Array repres total len"/>
    <tableColumn id="19" name="Rep no"/>
    <tableColumn id="20" name="Rep tot len"/>
    <tableColumn id="21" name="time init+1+2" totalsRowFunction="custom" dataDxfId="108" totalsRowDxfId="107">
      <calculatedColumnFormula>Table1[[#This Row],[3]]-Table1[[#This Row],[init]]</calculatedColumnFormula>
      <totalsRowFormula>SUM(Table1[time init+1+2])/SUM(Table1[Time total])</totalsRowFormula>
    </tableColumn>
    <tableColumn id="22" name="time3" totalsRowFunction="custom" totalsRowDxfId="106">
      <calculatedColumnFormula>Table1[[#This Row],[4]]-Table1[[#This Row],[3]]</calculatedColumnFormula>
      <totalsRowFormula>SUM(Table1[time3])/SUM(Table1[Time total])</totalsRowFormula>
    </tableColumn>
    <tableColumn id="23" name="time4" totalsRowFunction="custom" dataDxfId="105" totalsRowDxfId="104">
      <calculatedColumnFormula>Table1[[#This Row],[5]]-Table1[[#This Row],[4]]</calculatedColumnFormula>
      <totalsRowFormula>SUM(Table1[time4])/SUM(Table1[Time total])</totalsRowFormula>
    </tableColumn>
    <tableColumn id="24" name="time5" totalsRowFunction="custom" totalsRowDxfId="103">
      <calculatedColumnFormula>Table1[[#This Row],[6]]-Table1[[#This Row],[5]]</calculatedColumnFormula>
      <totalsRowFormula>SUM(Table1[time5])/SUM(Table1[Time total])</totalsRowFormula>
    </tableColumn>
    <tableColumn id="25" name="time6" totalsRowFunction="custom" dataDxfId="102" totalsRowDxfId="101">
      <calculatedColumnFormula>Table1[[#This Row],[7]]-Table1[[#This Row],[6]]</calculatedColumnFormula>
      <totalsRowFormula>SUM(Table1[time6])/SUM(Table1[Time total])</totalsRowFormula>
    </tableColumn>
    <tableColumn id="26" name="time7" totalsRowFunction="custom" totalsRowDxfId="100">
      <calculatedColumnFormula>Table1[[#This Row],[8]]-Table1[[#This Row],[7]]</calculatedColumnFormula>
      <totalsRowFormula>SUM(Table1[time7])/SUM(Table1[Time total])</totalsRowFormula>
    </tableColumn>
    <tableColumn id="27" name="time8" totalsRowFunction="custom" dataDxfId="99" totalsRowDxfId="98">
      <calculatedColumnFormula>Table1[[#This Row],[9]]-Table1[[#This Row],[8]]</calculatedColumnFormula>
      <totalsRowFormula>SUM(Table1[time8])/SUM(Table1[Time total])</totalsRowFormula>
    </tableColumn>
    <tableColumn id="28" name="time9+10" totalsRowFunction="custom" dataDxfId="97" totalsRowDxfId="96">
      <calculatedColumnFormula>Table1[[#This Row],[11]]-Table1[[#This Row],[9]]</calculatedColumnFormula>
      <totalsRowFormula>SUM(Table1[time9+10])/SUM(Table1[Time total])</totalsRowFormula>
    </tableColumn>
    <tableColumn id="30" name="time11" totalsRowFunction="custom" dataDxfId="95" totalsRowDxfId="94">
      <calculatedColumnFormula>Table1[[#This Row],[12]]-Table1[[#This Row],[11]]</calculatedColumnFormula>
      <totalsRowFormula>SUM(Table1[time11])/SUM(Table1[Time total])</totalsRowFormula>
    </tableColumn>
    <tableColumn id="31" name="time12" totalsRowFunction="custom" dataDxfId="93" totalsRowDxfId="92">
      <calculatedColumnFormula>Table1[[#This Row],[13]]-Table1[[#This Row],[12]]</calculatedColumnFormula>
      <totalsRowFormula>SUM(Table1[time12])/SUM(Table1[Time total])</totalsRowFormula>
    </tableColumn>
    <tableColumn id="33" name="Time total" dataDxfId="91" totalsRowDxfId="90">
      <calculatedColumnFormula>SUM(Table1[[#This Row],[time init+1+2]:[time12]])</calculatedColumnFormula>
    </tableColumn>
    <tableColumn id="34" name="total hours" dataDxfId="89" totalsRowDxfId="88">
      <calculatedColumnFormula>Table1[[#This Row],[Time total]]/60/60</calculatedColumnFormula>
    </tableColumn>
    <tableColumn id="29" name="tot min" dataDxfId="87" totalsRowDxfId="86">
      <calculatedColumnFormula>Table1[[#This Row],[Time total]]/60</calculatedColumnFormula>
    </tableColumn>
    <tableColumn id="32" name="time per mb" dataDxfId="85" totalsRowDxfId="84">
      <calculatedColumnFormula>Table1[[#This Row],[tot min]]/Table1[[#This Row],[size (Mb)]]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N461" totalsRowCount="1" headerRowDxfId="83" dataDxfId="82">
  <autoFilter ref="A1:AN460"/>
  <sortState ref="A2:AN460">
    <sortCondition descending="1" ref="V1:V460"/>
  </sortState>
  <tableColumns count="40">
    <tableColumn id="1" name="run" dataDxfId="81" totalsRowDxfId="28"/>
    <tableColumn id="2" name="bp"/>
    <tableColumn id="3" name="start"/>
    <tableColumn id="4" name="filter kmers"/>
    <tableColumn id="5" name="collapse kmers"/>
    <tableColumn id="6" name="calculate distances"/>
    <tableColumn id="7" name="Find N A"/>
    <tableColumn id="8" name="Find N B"/>
    <tableColumn id="9" name="Find N C"/>
    <tableColumn id="10" name="Find N D"/>
    <tableColumn id="11" name="identify kmers A"/>
    <tableColumn id="12" name="identify kmers B"/>
    <tableColumn id="13" name="filter kmers2" totalsRowFunction="custom" dataDxfId="80" totalsRowDxfId="27">
      <calculatedColumnFormula>(D2-C2)</calculatedColumnFormula>
      <totalsRowFormula>SUM(Table2[filter kmers2])</totalsRowFormula>
    </tableColumn>
    <tableColumn id="14" name="collapse kmers3" totalsRowFunction="custom" dataDxfId="79" totalsRowDxfId="26">
      <calculatedColumnFormula>(E2-D2)</calculatedColumnFormula>
      <totalsRowFormula>SUM(Table2[collapse kmers3])</totalsRowFormula>
    </tableColumn>
    <tableColumn id="15" name="calculate distances4" totalsRowFunction="custom" dataDxfId="78" totalsRowDxfId="25">
      <calculatedColumnFormula>(F2-E2)</calculatedColumnFormula>
      <totalsRowFormula>SUM(Table2[calculate distances4])</totalsRowFormula>
    </tableColumn>
    <tableColumn id="16" name="Find N A5" totalsRowFunction="custom" dataDxfId="77" totalsRowDxfId="24">
      <calculatedColumnFormula>(G2-F2)</calculatedColumnFormula>
      <totalsRowFormula>SUM(Table2[Find N A5])</totalsRowFormula>
    </tableColumn>
    <tableColumn id="17" name="Find N B6" totalsRowFunction="custom" dataDxfId="76" totalsRowDxfId="23">
      <calculatedColumnFormula>(H2-G2)</calculatedColumnFormula>
      <totalsRowFormula>SUM(Table2[Find N B6])</totalsRowFormula>
    </tableColumn>
    <tableColumn id="18" name="Find N C7" totalsRowFunction="custom" dataDxfId="75" totalsRowDxfId="22">
      <calculatedColumnFormula>(I2-H2)</calculatedColumnFormula>
      <totalsRowFormula>SUM(Table2[Find N C7])</totalsRowFormula>
    </tableColumn>
    <tableColumn id="19" name="Find N D8" totalsRowFunction="custom" dataDxfId="74" totalsRowDxfId="21">
      <calculatedColumnFormula>(J2-I2)</calculatedColumnFormula>
      <totalsRowFormula>SUM(Table2[Find N D8])</totalsRowFormula>
    </tableColumn>
    <tableColumn id="20" name="identify kmers A9" totalsRowFunction="custom" dataDxfId="73" totalsRowDxfId="20">
      <calculatedColumnFormula>(K2-J2)</calculatedColumnFormula>
      <totalsRowFormula>SUM(Table2[identify kmers A9])</totalsRowFormula>
    </tableColumn>
    <tableColumn id="21" name="identify kmers B10" totalsRowFunction="custom" dataDxfId="72" totalsRowDxfId="19">
      <calculatedColumnFormula>(L2-K2)</calculatedColumnFormula>
      <totalsRowFormula>SUM(Table2[identify kmers B10])</totalsRowFormula>
    </tableColumn>
    <tableColumn id="31" name="total time" dataDxfId="71" totalsRowDxfId="18">
      <calculatedColumnFormula>SUM(Table2[[#This Row],[filter kmers2]:[identify kmers B10]])</calculatedColumnFormula>
    </tableColumn>
    <tableColumn id="22" name="filter kmers11" dataDxfId="70" totalsRowDxfId="17">
      <calculatedColumnFormula>M2/(SUM($M2:$U2))</calculatedColumnFormula>
    </tableColumn>
    <tableColumn id="23" name="collapse kmers12" dataDxfId="69" totalsRowDxfId="16">
      <calculatedColumnFormula>N2/(SUM($M2:$U2))</calculatedColumnFormula>
    </tableColumn>
    <tableColumn id="24" name="calculate distances13" dataDxfId="68" totalsRowDxfId="15">
      <calculatedColumnFormula>O2/(SUM($M2:$U2))</calculatedColumnFormula>
    </tableColumn>
    <tableColumn id="25" name="Find N A14" dataDxfId="67" totalsRowDxfId="14">
      <calculatedColumnFormula>P2/(SUM($M2:$U2))</calculatedColumnFormula>
    </tableColumn>
    <tableColumn id="26" name="Find N B15" dataDxfId="66" totalsRowDxfId="13">
      <calculatedColumnFormula>Q2/(SUM($M2:$U2))</calculatedColumnFormula>
    </tableColumn>
    <tableColumn id="27" name="Find N C16" dataDxfId="65" totalsRowDxfId="12">
      <calculatedColumnFormula>R2/(SUM($M2:$U2))</calculatedColumnFormula>
    </tableColumn>
    <tableColumn id="28" name="Find N D17" dataDxfId="64" totalsRowDxfId="11">
      <calculatedColumnFormula>S2/(SUM($M2:$U2))</calculatedColumnFormula>
    </tableColumn>
    <tableColumn id="29" name="identify kmers A18" dataDxfId="63" totalsRowDxfId="10">
      <calculatedColumnFormula>T2/(SUM($M2:$U2))</calculatedColumnFormula>
    </tableColumn>
    <tableColumn id="30" name="identify kmers B19" dataDxfId="62" totalsRowDxfId="9">
      <calculatedColumnFormula>U2/(SUM($M2:$U2))</calculatedColumnFormula>
    </tableColumn>
    <tableColumn id="32" name="identify kmers B20" dataDxfId="61" totalsRowDxfId="8">
      <calculatedColumnFormula>Table2[[#This Row],[filter kmers2]]/Table2[[#This Row],[bp]]*1000000</calculatedColumnFormula>
    </tableColumn>
    <tableColumn id="33" name="identify kmers B21" dataDxfId="60" totalsRowDxfId="7">
      <calculatedColumnFormula>Table2[[#This Row],[collapse kmers3]]/Table2[[#This Row],[bp]]*1000000</calculatedColumnFormula>
    </tableColumn>
    <tableColumn id="34" name="identify kmers B22" dataDxfId="59" totalsRowDxfId="6">
      <calculatedColumnFormula>Table2[[#This Row],[calculate distances4]]/Table2[[#This Row],[bp]]*1000000</calculatedColumnFormula>
    </tableColumn>
    <tableColumn id="35" name="identify kmers B23" dataDxfId="58" totalsRowDxfId="5">
      <calculatedColumnFormula>Table2[[#This Row],[Find N A5]]/Table2[[#This Row],[bp]]*1000000</calculatedColumnFormula>
    </tableColumn>
    <tableColumn id="36" name="identify kmers B24" dataDxfId="57" totalsRowDxfId="4">
      <calculatedColumnFormula>Table2[[#This Row],[Find N B6]]/Table2[[#This Row],[bp]]*1000000</calculatedColumnFormula>
    </tableColumn>
    <tableColumn id="37" name="identify kmers B25" dataDxfId="56" totalsRowDxfId="3">
      <calculatedColumnFormula>Table2[[#This Row],[Find N C7]]/Table2[[#This Row],[bp]]*1000000</calculatedColumnFormula>
    </tableColumn>
    <tableColumn id="38" name="identify kmers B26" dataDxfId="55" totalsRowDxfId="2">
      <calculatedColumnFormula>Table2[[#This Row],[Find N D8]]/Table2[[#This Row],[bp]]*1000000</calculatedColumnFormula>
    </tableColumn>
    <tableColumn id="39" name="identify kmers B27" dataDxfId="54" totalsRowDxfId="1">
      <calculatedColumnFormula>Table2[[#This Row],[identify kmers A9]]/Table2[[#This Row],[bp]]*1000000</calculatedColumnFormula>
    </tableColumn>
    <tableColumn id="40" name="identify kmers B28" dataDxfId="53" totalsRowDxfId="0">
      <calculatedColumnFormula>Table2[[#This Row],[identify kmers B10]]/Table2[[#This Row],[bp]]*1000000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Y282" totalsRowCount="1" dataDxfId="52">
  <autoFilter ref="A1:Y281"/>
  <sortState ref="A2:Y281">
    <sortCondition ref="X1:X281"/>
  </sortState>
  <tableColumns count="25">
    <tableColumn id="1" name="name"/>
    <tableColumn id="2" name="rep_no"/>
    <tableColumn id="3" name="start"/>
    <tableColumn id="4" name="map"/>
    <tableColumn id="5" name="overlaps"/>
    <tableColumn id="6" name="gaps"/>
    <tableColumn id="7" name="recalc_repr"/>
    <tableColumn id="8" name="recalc_edist"/>
    <tableColumn id="26" name="assembly"/>
    <tableColumn id="25" name="array index"/>
    <tableColumn id="9" name="map2" totalsRowFunction="custom" dataDxfId="51">
      <calculatedColumnFormula>D2-C2</calculatedColumnFormula>
      <totalsRowFormula>SUM(Table3[map2])</totalsRowFormula>
    </tableColumn>
    <tableColumn id="10" name="overlaps3" totalsRowFunction="custom" dataDxfId="50">
      <calculatedColumnFormula>E2-D2</calculatedColumnFormula>
      <totalsRowFormula>SUM(Table3[overlaps3])</totalsRowFormula>
    </tableColumn>
    <tableColumn id="11" name="gaps4" totalsRowFunction="custom" dataDxfId="49">
      <calculatedColumnFormula>F2-E2</calculatedColumnFormula>
      <totalsRowFormula>SUM(Table3[gaps4])</totalsRowFormula>
    </tableColumn>
    <tableColumn id="12" name="recalc_repr5" totalsRowFunction="custom" dataDxfId="48">
      <calculatedColumnFormula>G2-F2</calculatedColumnFormula>
      <totalsRowFormula>SUM(Table3[recalc_repr5])</totalsRowFormula>
    </tableColumn>
    <tableColumn id="13" name="recalc_edist6" totalsRowFunction="custom" dataDxfId="47">
      <calculatedColumnFormula>H2-G2</calculatedColumnFormula>
      <totalsRowFormula>SUM(Table3[recalc_edist6])</totalsRowFormula>
    </tableColumn>
    <tableColumn id="19" name="total" dataDxfId="46">
      <calculatedColumnFormula>Table3[[#This Row],[recalc_edist6]]+Table3[[#This Row],[recalc_repr5]]+Table3[[#This Row],[gaps4]]+Table3[[#This Row],[overlaps3]]+Table3[[#This Row],[map2]]</calculatedColumnFormula>
    </tableColumn>
    <tableColumn id="30" name="total_per_mbp" dataDxfId="45">
      <calculatedColumnFormula>1000000*Table3[[#This Row],[total]]/Table3[[#This Row],[array size]]</calculatedColumnFormula>
    </tableColumn>
    <tableColumn id="14" name="map7" dataDxfId="44" totalsRowDxfId="43">
      <calculatedColumnFormula>K2/SUM($K2:$O2)</calculatedColumnFormula>
    </tableColumn>
    <tableColumn id="15" name="overlaps8" dataDxfId="42" totalsRowDxfId="41">
      <calculatedColumnFormula>L2/SUM($K2:$O2)</calculatedColumnFormula>
    </tableColumn>
    <tableColumn id="16" name="gaps9" dataDxfId="40" totalsRowDxfId="39">
      <calculatedColumnFormula>M2/SUM($K2:$O2)</calculatedColumnFormula>
    </tableColumn>
    <tableColumn id="17" name="recalc_repr10" dataDxfId="38" totalsRowDxfId="37">
      <calculatedColumnFormula>N2/SUM($K2:$O2)</calculatedColumnFormula>
    </tableColumn>
    <tableColumn id="18" name="recalc_edist11" dataDxfId="36" totalsRowDxfId="35">
      <calculatedColumnFormula>O2/SUM($K2:$O2)</calculatedColumnFormula>
    </tableColumn>
    <tableColumn id="27" name="repeat no2" dataDxfId="34" totalsRowDxfId="33"/>
    <tableColumn id="28" name="repeat width" dataDxfId="32" totalsRowDxfId="31"/>
    <tableColumn id="29" name="array size" dataDxfId="30" totalsRowDxfId="2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3"/>
  <sheetViews>
    <sheetView topLeftCell="E1" zoomScale="85" zoomScaleNormal="85" workbookViewId="0">
      <selection activeCell="AA21" sqref="AA4:AA21"/>
    </sheetView>
  </sheetViews>
  <sheetFormatPr defaultRowHeight="14.25" x14ac:dyDescent="0.45"/>
  <cols>
    <col min="2" max="12" width="5.86328125" customWidth="1"/>
    <col min="13" max="20" width="8.1328125" customWidth="1"/>
    <col min="21" max="31" width="8.73046875" customWidth="1"/>
    <col min="33" max="33" width="10.59765625" bestFit="1" customWidth="1"/>
  </cols>
  <sheetData>
    <row r="1" spans="1:34" x14ac:dyDescent="0.45">
      <c r="A1" t="s">
        <v>1</v>
      </c>
      <c r="B1" t="s">
        <v>0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2</v>
      </c>
      <c r="N1" t="s">
        <v>12</v>
      </c>
      <c r="O1" t="s">
        <v>14</v>
      </c>
      <c r="P1" t="s">
        <v>17</v>
      </c>
      <c r="Q1" t="s">
        <v>18</v>
      </c>
      <c r="R1" t="s">
        <v>13</v>
      </c>
      <c r="S1" t="s">
        <v>15</v>
      </c>
      <c r="T1" t="s">
        <v>16</v>
      </c>
      <c r="U1" t="s">
        <v>39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38</v>
      </c>
      <c r="AC1" t="s">
        <v>36</v>
      </c>
      <c r="AD1" t="s">
        <v>37</v>
      </c>
      <c r="AE1" t="s">
        <v>40</v>
      </c>
      <c r="AF1" t="s">
        <v>56</v>
      </c>
      <c r="AG1" t="s">
        <v>121</v>
      </c>
      <c r="AH1" t="s">
        <v>148</v>
      </c>
    </row>
    <row r="2" spans="1:34" x14ac:dyDescent="0.45">
      <c r="A2" t="s">
        <v>142</v>
      </c>
      <c r="B2">
        <v>1709567586</v>
      </c>
      <c r="C2">
        <v>1709567587</v>
      </c>
      <c r="D2">
        <v>1709567588</v>
      </c>
      <c r="E2">
        <v>1709567673</v>
      </c>
      <c r="F2">
        <v>1709567674</v>
      </c>
      <c r="G2">
        <v>1709568222</v>
      </c>
      <c r="H2">
        <v>1709568226</v>
      </c>
      <c r="I2">
        <v>1709568246</v>
      </c>
      <c r="J2">
        <v>1709568377</v>
      </c>
      <c r="K2">
        <v>1709568379</v>
      </c>
      <c r="L2">
        <v>1709568379</v>
      </c>
      <c r="M2">
        <v>19.600000000000001</v>
      </c>
      <c r="U2" s="4">
        <f>Table1[[#This Row],[3]]-Table1[[#This Row],[init]]</f>
        <v>1</v>
      </c>
      <c r="V2">
        <f>Table1[[#This Row],[4]]-Table1[[#This Row],[3]]</f>
        <v>1</v>
      </c>
      <c r="W2" s="3">
        <f>Table1[[#This Row],[5]]-Table1[[#This Row],[4]]</f>
        <v>85</v>
      </c>
      <c r="X2">
        <f>Table1[[#This Row],[6]]-Table1[[#This Row],[5]]</f>
        <v>1</v>
      </c>
      <c r="Y2" s="3">
        <f>Table1[[#This Row],[7]]-Table1[[#This Row],[6]]</f>
        <v>548</v>
      </c>
      <c r="Z2">
        <f>Table1[[#This Row],[8]]-Table1[[#This Row],[7]]</f>
        <v>4</v>
      </c>
      <c r="AA2" s="3">
        <f>Table1[[#This Row],[9]]-Table1[[#This Row],[8]]</f>
        <v>20</v>
      </c>
      <c r="AB2" s="3">
        <f>Table1[[#This Row],[11]]-Table1[[#This Row],[9]]</f>
        <v>131</v>
      </c>
      <c r="AC2" s="3">
        <f>Table1[[#This Row],[12]]-Table1[[#This Row],[11]]</f>
        <v>2</v>
      </c>
      <c r="AD2" s="4">
        <f>Table1[[#This Row],[13]]-Table1[[#This Row],[12]]</f>
        <v>0</v>
      </c>
      <c r="AE2" s="4">
        <f>SUM(Table1[[#This Row],[time init+1+2]:[time12]])</f>
        <v>793</v>
      </c>
      <c r="AF2" s="9">
        <f>Table1[[#This Row],[Time total]]/60/60</f>
        <v>0.22027777777777777</v>
      </c>
      <c r="AG2" s="16">
        <f>Table1[[#This Row],[Time total]]/60</f>
        <v>13.216666666666667</v>
      </c>
      <c r="AH2" s="10">
        <f>Table1[[#This Row],[tot min]]/Table1[[#This Row],[size (Mb)]]</f>
        <v>0.67431972789115646</v>
      </c>
    </row>
    <row r="3" spans="1:34" x14ac:dyDescent="0.45">
      <c r="A3" t="s">
        <v>143</v>
      </c>
      <c r="B3">
        <v>1709567355</v>
      </c>
      <c r="C3">
        <v>1709567356</v>
      </c>
      <c r="D3">
        <v>1709567358</v>
      </c>
      <c r="E3">
        <v>1709567541</v>
      </c>
      <c r="F3">
        <v>1709567541</v>
      </c>
      <c r="G3">
        <v>1709567733</v>
      </c>
      <c r="H3">
        <v>1709567740</v>
      </c>
      <c r="I3">
        <v>1709567769</v>
      </c>
      <c r="J3">
        <v>1709567953</v>
      </c>
      <c r="K3">
        <v>1709567954</v>
      </c>
      <c r="L3">
        <v>1709567954</v>
      </c>
      <c r="M3">
        <v>21</v>
      </c>
      <c r="U3" s="4">
        <f>Table1[[#This Row],[3]]-Table1[[#This Row],[init]]</f>
        <v>1</v>
      </c>
      <c r="V3">
        <f>Table1[[#This Row],[4]]-Table1[[#This Row],[3]]</f>
        <v>2</v>
      </c>
      <c r="W3" s="3">
        <f>Table1[[#This Row],[5]]-Table1[[#This Row],[4]]</f>
        <v>183</v>
      </c>
      <c r="X3">
        <f>Table1[[#This Row],[6]]-Table1[[#This Row],[5]]</f>
        <v>0</v>
      </c>
      <c r="Y3" s="3">
        <f>Table1[[#This Row],[7]]-Table1[[#This Row],[6]]</f>
        <v>192</v>
      </c>
      <c r="Z3">
        <f>Table1[[#This Row],[8]]-Table1[[#This Row],[7]]</f>
        <v>7</v>
      </c>
      <c r="AA3" s="3">
        <f>Table1[[#This Row],[9]]-Table1[[#This Row],[8]]</f>
        <v>29</v>
      </c>
      <c r="AB3" s="3">
        <f>Table1[[#This Row],[11]]-Table1[[#This Row],[9]]</f>
        <v>184</v>
      </c>
      <c r="AC3" s="3">
        <f>Table1[[#This Row],[12]]-Table1[[#This Row],[11]]</f>
        <v>1</v>
      </c>
      <c r="AD3" s="4">
        <f>Table1[[#This Row],[13]]-Table1[[#This Row],[12]]</f>
        <v>0</v>
      </c>
      <c r="AE3" s="4">
        <f>SUM(Table1[[#This Row],[time init+1+2]:[time12]])</f>
        <v>599</v>
      </c>
      <c r="AF3" s="9">
        <f>Table1[[#This Row],[Time total]]/60/60</f>
        <v>0.16638888888888886</v>
      </c>
      <c r="AG3" s="16">
        <f>Table1[[#This Row],[Time total]]/60</f>
        <v>9.9833333333333325</v>
      </c>
      <c r="AH3" s="10">
        <f>Table1[[#This Row],[tot min]]/Table1[[#This Row],[size (Mb)]]</f>
        <v>0.47539682539682537</v>
      </c>
    </row>
    <row r="4" spans="1:34" x14ac:dyDescent="0.45">
      <c r="A4" t="s">
        <v>11</v>
      </c>
      <c r="B4">
        <v>1709284912</v>
      </c>
      <c r="C4">
        <v>1709284913</v>
      </c>
      <c r="D4">
        <v>1709284916</v>
      </c>
      <c r="E4">
        <v>1709285027</v>
      </c>
      <c r="F4">
        <v>1709285027</v>
      </c>
      <c r="G4">
        <v>1709285153</v>
      </c>
      <c r="H4">
        <v>1709285158</v>
      </c>
      <c r="I4">
        <v>1709285176</v>
      </c>
      <c r="J4">
        <v>1709285296</v>
      </c>
      <c r="K4">
        <v>1709285297</v>
      </c>
      <c r="L4">
        <v>1709285297</v>
      </c>
      <c r="M4">
        <v>29</v>
      </c>
      <c r="N4">
        <v>1459</v>
      </c>
      <c r="O4">
        <v>2000070</v>
      </c>
      <c r="P4">
        <v>670</v>
      </c>
      <c r="Q4">
        <v>1084870</v>
      </c>
      <c r="R4">
        <v>86224</v>
      </c>
      <c r="S4">
        <v>3091</v>
      </c>
      <c r="T4">
        <v>215786</v>
      </c>
      <c r="U4">
        <f>Table1[[#This Row],[3]]-Table1[[#This Row],[init]]</f>
        <v>1</v>
      </c>
      <c r="V4">
        <f>Table1[[#This Row],[4]]-Table1[[#This Row],[3]]</f>
        <v>3</v>
      </c>
      <c r="W4" s="3">
        <f>Table1[[#This Row],[5]]-Table1[[#This Row],[4]]</f>
        <v>111</v>
      </c>
      <c r="X4">
        <f>Table1[[#This Row],[6]]-Table1[[#This Row],[5]]</f>
        <v>0</v>
      </c>
      <c r="Y4" s="3">
        <f>Table1[[#This Row],[7]]-Table1[[#This Row],[6]]</f>
        <v>126</v>
      </c>
      <c r="Z4">
        <f>Table1[[#This Row],[8]]-Table1[[#This Row],[7]]</f>
        <v>5</v>
      </c>
      <c r="AA4" s="3">
        <f>Table1[[#This Row],[9]]-Table1[[#This Row],[8]]</f>
        <v>18</v>
      </c>
      <c r="AB4" s="3">
        <f>Table1[[#This Row],[11]]-Table1[[#This Row],[9]]</f>
        <v>120</v>
      </c>
      <c r="AC4" s="3">
        <f>Table1[[#This Row],[12]]-Table1[[#This Row],[11]]</f>
        <v>1</v>
      </c>
      <c r="AD4">
        <f>Table1[[#This Row],[13]]-Table1[[#This Row],[12]]</f>
        <v>0</v>
      </c>
      <c r="AE4">
        <f>SUM(Table1[[#This Row],[time init+1+2]:[time12]])</f>
        <v>385</v>
      </c>
      <c r="AF4" s="9">
        <f>Table1[[#This Row],[Time total]]/60/60</f>
        <v>0.10694444444444445</v>
      </c>
      <c r="AG4" s="16">
        <f>Table1[[#This Row],[Time total]]/60</f>
        <v>6.416666666666667</v>
      </c>
      <c r="AH4" s="10">
        <f>Table1[[#This Row],[tot min]]/Table1[[#This Row],[size (Mb)]]</f>
        <v>0.22126436781609196</v>
      </c>
    </row>
    <row r="5" spans="1:34" x14ac:dyDescent="0.45">
      <c r="A5" t="s">
        <v>120</v>
      </c>
      <c r="B5">
        <v>1709553078</v>
      </c>
      <c r="C5">
        <v>1709553079</v>
      </c>
      <c r="D5">
        <v>1709553082</v>
      </c>
      <c r="E5">
        <v>1709553195</v>
      </c>
      <c r="F5">
        <v>1709553195</v>
      </c>
      <c r="G5">
        <v>1709553287</v>
      </c>
      <c r="H5">
        <v>1709553292</v>
      </c>
      <c r="I5">
        <v>1709553311</v>
      </c>
      <c r="J5">
        <v>1709553433</v>
      </c>
      <c r="K5">
        <v>1709553434</v>
      </c>
      <c r="L5">
        <v>1709553434</v>
      </c>
      <c r="M5">
        <v>29</v>
      </c>
      <c r="N5">
        <v>1459</v>
      </c>
      <c r="O5">
        <v>2000070</v>
      </c>
      <c r="P5">
        <v>670</v>
      </c>
      <c r="Q5">
        <v>1084870</v>
      </c>
      <c r="R5">
        <v>86224</v>
      </c>
      <c r="S5">
        <v>3089</v>
      </c>
      <c r="T5">
        <v>215958</v>
      </c>
      <c r="U5" s="4">
        <f>Table1[[#This Row],[3]]-Table1[[#This Row],[init]]</f>
        <v>1</v>
      </c>
      <c r="V5">
        <f>Table1[[#This Row],[4]]-Table1[[#This Row],[3]]</f>
        <v>3</v>
      </c>
      <c r="W5" s="3">
        <f>Table1[[#This Row],[5]]-Table1[[#This Row],[4]]</f>
        <v>113</v>
      </c>
      <c r="X5">
        <f>Table1[[#This Row],[6]]-Table1[[#This Row],[5]]</f>
        <v>0</v>
      </c>
      <c r="Y5" s="3">
        <f>Table1[[#This Row],[7]]-Table1[[#This Row],[6]]</f>
        <v>92</v>
      </c>
      <c r="Z5">
        <f>Table1[[#This Row],[8]]-Table1[[#This Row],[7]]</f>
        <v>5</v>
      </c>
      <c r="AA5" s="3">
        <f>Table1[[#This Row],[9]]-Table1[[#This Row],[8]]</f>
        <v>19</v>
      </c>
      <c r="AB5" s="3">
        <f>Table1[[#This Row],[11]]-Table1[[#This Row],[9]]</f>
        <v>122</v>
      </c>
      <c r="AC5" s="3">
        <f>Table1[[#This Row],[12]]-Table1[[#This Row],[11]]</f>
        <v>1</v>
      </c>
      <c r="AD5" s="4">
        <f>Table1[[#This Row],[13]]-Table1[[#This Row],[12]]</f>
        <v>0</v>
      </c>
      <c r="AE5" s="4">
        <f>SUM(Table1[[#This Row],[time init+1+2]:[time12]])</f>
        <v>356</v>
      </c>
      <c r="AF5" s="9">
        <f>Table1[[#This Row],[Time total]]/60/60</f>
        <v>9.8888888888888887E-2</v>
      </c>
      <c r="AG5" s="16">
        <f>Table1[[#This Row],[Time total]]/60</f>
        <v>5.9333333333333336</v>
      </c>
      <c r="AH5" s="10">
        <f>Table1[[#This Row],[tot min]]/Table1[[#This Row],[size (Mb)]]</f>
        <v>0.2045977011494253</v>
      </c>
    </row>
    <row r="6" spans="1:34" x14ac:dyDescent="0.45">
      <c r="A6" t="s">
        <v>123</v>
      </c>
      <c r="B6">
        <v>1709555241</v>
      </c>
      <c r="C6">
        <v>1709555242</v>
      </c>
      <c r="D6">
        <v>1709555244</v>
      </c>
      <c r="E6">
        <v>1709555358</v>
      </c>
      <c r="F6">
        <v>1709555358</v>
      </c>
      <c r="G6">
        <v>1709555452</v>
      </c>
      <c r="H6">
        <v>1709555457</v>
      </c>
      <c r="I6">
        <v>1709555479</v>
      </c>
      <c r="J6">
        <v>1709555611</v>
      </c>
      <c r="K6">
        <v>1709555611</v>
      </c>
      <c r="L6">
        <v>1709555611</v>
      </c>
      <c r="M6">
        <v>29</v>
      </c>
      <c r="N6">
        <v>1459</v>
      </c>
      <c r="O6">
        <v>2000070</v>
      </c>
      <c r="P6">
        <v>670</v>
      </c>
      <c r="Q6">
        <v>1084870</v>
      </c>
      <c r="R6">
        <v>86224</v>
      </c>
      <c r="S6">
        <v>3089</v>
      </c>
      <c r="T6">
        <v>215958</v>
      </c>
      <c r="U6" s="4">
        <f>Table1[[#This Row],[3]]-Table1[[#This Row],[init]]</f>
        <v>1</v>
      </c>
      <c r="V6">
        <f>Table1[[#This Row],[4]]-Table1[[#This Row],[3]]</f>
        <v>2</v>
      </c>
      <c r="W6" s="3">
        <f>Table1[[#This Row],[5]]-Table1[[#This Row],[4]]</f>
        <v>114</v>
      </c>
      <c r="X6">
        <f>Table1[[#This Row],[6]]-Table1[[#This Row],[5]]</f>
        <v>0</v>
      </c>
      <c r="Y6" s="3">
        <f>Table1[[#This Row],[7]]-Table1[[#This Row],[6]]</f>
        <v>94</v>
      </c>
      <c r="Z6">
        <f>Table1[[#This Row],[8]]-Table1[[#This Row],[7]]</f>
        <v>5</v>
      </c>
      <c r="AA6" s="3">
        <f>Table1[[#This Row],[9]]-Table1[[#This Row],[8]]</f>
        <v>22</v>
      </c>
      <c r="AB6" s="3">
        <f>Table1[[#This Row],[11]]-Table1[[#This Row],[9]]</f>
        <v>132</v>
      </c>
      <c r="AC6" s="3">
        <f>Table1[[#This Row],[12]]-Table1[[#This Row],[11]]</f>
        <v>0</v>
      </c>
      <c r="AD6" s="4">
        <f>Table1[[#This Row],[13]]-Table1[[#This Row],[12]]</f>
        <v>0</v>
      </c>
      <c r="AE6" s="4">
        <f>SUM(Table1[[#This Row],[time init+1+2]:[time12]])</f>
        <v>370</v>
      </c>
      <c r="AF6" s="9">
        <f>Table1[[#This Row],[Time total]]/60/60</f>
        <v>0.10277777777777779</v>
      </c>
      <c r="AG6" s="16">
        <f>Table1[[#This Row],[Time total]]/60</f>
        <v>6.166666666666667</v>
      </c>
      <c r="AH6" s="10">
        <f>Table1[[#This Row],[tot min]]/Table1[[#This Row],[size (Mb)]]</f>
        <v>0.21264367816091956</v>
      </c>
    </row>
    <row r="7" spans="1:34" x14ac:dyDescent="0.45">
      <c r="A7" t="s">
        <v>145</v>
      </c>
      <c r="B7">
        <v>1709567814</v>
      </c>
      <c r="C7">
        <v>1709567814</v>
      </c>
      <c r="D7">
        <v>1709567817</v>
      </c>
      <c r="E7">
        <v>1709567919</v>
      </c>
      <c r="F7">
        <v>1709567919</v>
      </c>
      <c r="G7">
        <v>1709568003</v>
      </c>
      <c r="H7">
        <v>1709568007</v>
      </c>
      <c r="I7">
        <v>1709568020</v>
      </c>
      <c r="J7">
        <v>1709568127</v>
      </c>
      <c r="K7">
        <v>1709568127</v>
      </c>
      <c r="L7">
        <v>1709568127</v>
      </c>
      <c r="M7">
        <v>29</v>
      </c>
      <c r="U7" s="4">
        <f>Table1[[#This Row],[3]]-Table1[[#This Row],[init]]</f>
        <v>0</v>
      </c>
      <c r="V7">
        <f>Table1[[#This Row],[4]]-Table1[[#This Row],[3]]</f>
        <v>3</v>
      </c>
      <c r="W7" s="3">
        <f>Table1[[#This Row],[5]]-Table1[[#This Row],[4]]</f>
        <v>102</v>
      </c>
      <c r="X7">
        <f>Table1[[#This Row],[6]]-Table1[[#This Row],[5]]</f>
        <v>0</v>
      </c>
      <c r="Y7" s="3">
        <f>Table1[[#This Row],[7]]-Table1[[#This Row],[6]]</f>
        <v>84</v>
      </c>
      <c r="Z7">
        <f>Table1[[#This Row],[8]]-Table1[[#This Row],[7]]</f>
        <v>4</v>
      </c>
      <c r="AA7" s="3">
        <f>Table1[[#This Row],[9]]-Table1[[#This Row],[8]]</f>
        <v>13</v>
      </c>
      <c r="AB7" s="3">
        <f>Table1[[#This Row],[11]]-Table1[[#This Row],[9]]</f>
        <v>107</v>
      </c>
      <c r="AC7" s="3">
        <f>Table1[[#This Row],[12]]-Table1[[#This Row],[11]]</f>
        <v>0</v>
      </c>
      <c r="AD7" s="4">
        <f>Table1[[#This Row],[13]]-Table1[[#This Row],[12]]</f>
        <v>0</v>
      </c>
      <c r="AE7" s="4">
        <f>SUM(Table1[[#This Row],[time init+1+2]:[time12]])</f>
        <v>313</v>
      </c>
      <c r="AF7" s="9">
        <f>Table1[[#This Row],[Time total]]/60/60</f>
        <v>8.6944444444444449E-2</v>
      </c>
      <c r="AG7" s="25">
        <f>Table1[[#This Row],[Time total]]/60</f>
        <v>5.2166666666666668</v>
      </c>
      <c r="AH7" s="10">
        <f>Table1[[#This Row],[tot min]]/Table1[[#This Row],[size (Mb)]]</f>
        <v>0.17988505747126438</v>
      </c>
    </row>
    <row r="8" spans="1:34" x14ac:dyDescent="0.45">
      <c r="A8" t="s">
        <v>149</v>
      </c>
      <c r="B8">
        <v>1709571116</v>
      </c>
      <c r="C8">
        <v>1709571117</v>
      </c>
      <c r="D8">
        <v>1709571119</v>
      </c>
      <c r="E8">
        <v>1709571220</v>
      </c>
      <c r="F8">
        <v>1709571220</v>
      </c>
      <c r="G8">
        <v>1709571304</v>
      </c>
      <c r="H8">
        <v>1709571308</v>
      </c>
      <c r="I8">
        <v>1709571320</v>
      </c>
      <c r="J8">
        <v>1709571428</v>
      </c>
      <c r="K8">
        <v>1709571428</v>
      </c>
      <c r="L8">
        <v>1709571428</v>
      </c>
      <c r="M8">
        <v>29</v>
      </c>
      <c r="U8" s="4">
        <f>Table1[[#This Row],[3]]-Table1[[#This Row],[init]]</f>
        <v>1</v>
      </c>
      <c r="V8">
        <f>Table1[[#This Row],[4]]-Table1[[#This Row],[3]]</f>
        <v>2</v>
      </c>
      <c r="W8" s="3">
        <f>Table1[[#This Row],[5]]-Table1[[#This Row],[4]]</f>
        <v>101</v>
      </c>
      <c r="X8">
        <f>Table1[[#This Row],[6]]-Table1[[#This Row],[5]]</f>
        <v>0</v>
      </c>
      <c r="Y8" s="3">
        <f>Table1[[#This Row],[7]]-Table1[[#This Row],[6]]</f>
        <v>84</v>
      </c>
      <c r="Z8">
        <f>Table1[[#This Row],[8]]-Table1[[#This Row],[7]]</f>
        <v>4</v>
      </c>
      <c r="AA8" s="3">
        <f>Table1[[#This Row],[9]]-Table1[[#This Row],[8]]</f>
        <v>12</v>
      </c>
      <c r="AB8" s="3">
        <f>Table1[[#This Row],[11]]-Table1[[#This Row],[9]]</f>
        <v>108</v>
      </c>
      <c r="AC8" s="3">
        <f>Table1[[#This Row],[12]]-Table1[[#This Row],[11]]</f>
        <v>0</v>
      </c>
      <c r="AD8" s="4">
        <f>Table1[[#This Row],[13]]-Table1[[#This Row],[12]]</f>
        <v>0</v>
      </c>
      <c r="AE8" s="4">
        <f>SUM(Table1[[#This Row],[time init+1+2]:[time12]])</f>
        <v>312</v>
      </c>
      <c r="AF8" s="9">
        <f>Table1[[#This Row],[Time total]]/60/60</f>
        <v>8.666666666666667E-2</v>
      </c>
      <c r="AG8" s="25">
        <f>Table1[[#This Row],[Time total]]/60</f>
        <v>5.2</v>
      </c>
      <c r="AH8" s="10">
        <f>Table1[[#This Row],[tot min]]/Table1[[#This Row],[size (Mb)]]</f>
        <v>0.1793103448275862</v>
      </c>
    </row>
    <row r="9" spans="1:34" x14ac:dyDescent="0.45">
      <c r="A9" t="s">
        <v>10</v>
      </c>
      <c r="B9">
        <v>1709284918</v>
      </c>
      <c r="C9">
        <v>1709284919</v>
      </c>
      <c r="D9">
        <v>1709284924</v>
      </c>
      <c r="E9">
        <v>1709285304</v>
      </c>
      <c r="F9">
        <v>1709285308</v>
      </c>
      <c r="G9">
        <v>1709286250</v>
      </c>
      <c r="H9">
        <v>1709286265</v>
      </c>
      <c r="I9">
        <v>1709287093</v>
      </c>
      <c r="J9">
        <v>1709288410</v>
      </c>
      <c r="K9">
        <v>1709288481</v>
      </c>
      <c r="L9">
        <v>1709288482</v>
      </c>
      <c r="M9">
        <v>110</v>
      </c>
      <c r="N9">
        <v>19538</v>
      </c>
      <c r="O9">
        <v>53812249</v>
      </c>
      <c r="P9">
        <v>13087</v>
      </c>
      <c r="Q9">
        <v>45460509</v>
      </c>
      <c r="R9">
        <v>1133682</v>
      </c>
      <c r="S9">
        <v>169235</v>
      </c>
      <c r="T9">
        <v>5820083</v>
      </c>
      <c r="U9">
        <f>Table1[[#This Row],[3]]-Table1[[#This Row],[init]]</f>
        <v>1</v>
      </c>
      <c r="V9">
        <f>Table1[[#This Row],[4]]-Table1[[#This Row],[3]]</f>
        <v>5</v>
      </c>
      <c r="W9" s="3">
        <f>Table1[[#This Row],[5]]-Table1[[#This Row],[4]]</f>
        <v>380</v>
      </c>
      <c r="X9">
        <f>Table1[[#This Row],[6]]-Table1[[#This Row],[5]]</f>
        <v>4</v>
      </c>
      <c r="Y9" s="3">
        <f>Table1[[#This Row],[7]]-Table1[[#This Row],[6]]</f>
        <v>942</v>
      </c>
      <c r="Z9">
        <f>Table1[[#This Row],[8]]-Table1[[#This Row],[7]]</f>
        <v>15</v>
      </c>
      <c r="AA9" s="3">
        <f>Table1[[#This Row],[9]]-Table1[[#This Row],[8]]</f>
        <v>828</v>
      </c>
      <c r="AB9" s="3">
        <f>Table1[[#This Row],[11]]-Table1[[#This Row],[9]]</f>
        <v>1317</v>
      </c>
      <c r="AC9" s="3">
        <f>Table1[[#This Row],[12]]-Table1[[#This Row],[11]]</f>
        <v>71</v>
      </c>
      <c r="AD9">
        <f>Table1[[#This Row],[13]]-Table1[[#This Row],[12]]</f>
        <v>1</v>
      </c>
      <c r="AE9">
        <f>SUM(Table1[[#This Row],[time init+1+2]:[time12]])</f>
        <v>3564</v>
      </c>
      <c r="AF9" s="9">
        <f>Table1[[#This Row],[Time total]]/60/60</f>
        <v>0.99</v>
      </c>
      <c r="AG9" s="16">
        <f>Table1[[#This Row],[Time total]]/60</f>
        <v>59.4</v>
      </c>
      <c r="AH9" s="10">
        <f>Table1[[#This Row],[tot min]]/Table1[[#This Row],[size (Mb)]]</f>
        <v>0.54</v>
      </c>
    </row>
    <row r="10" spans="1:34" x14ac:dyDescent="0.45">
      <c r="A10" t="s">
        <v>122</v>
      </c>
      <c r="B10">
        <v>1709553079</v>
      </c>
      <c r="C10">
        <v>1709553080</v>
      </c>
      <c r="D10">
        <v>1709553086</v>
      </c>
      <c r="E10">
        <v>1709553546</v>
      </c>
      <c r="F10">
        <v>1709553550</v>
      </c>
      <c r="G10">
        <v>1709554064</v>
      </c>
      <c r="H10">
        <v>1709554080</v>
      </c>
      <c r="I10">
        <v>1709554701</v>
      </c>
      <c r="J10">
        <v>1709556111</v>
      </c>
      <c r="K10">
        <v>1709556182</v>
      </c>
      <c r="L10">
        <v>1709556182</v>
      </c>
      <c r="M10">
        <v>110</v>
      </c>
      <c r="N10">
        <v>19538</v>
      </c>
      <c r="O10">
        <v>53812249</v>
      </c>
      <c r="P10">
        <v>13087</v>
      </c>
      <c r="Q10">
        <v>45460509</v>
      </c>
      <c r="R10">
        <v>1133682</v>
      </c>
      <c r="S10">
        <v>169235</v>
      </c>
      <c r="T10">
        <v>5820083</v>
      </c>
      <c r="U10" s="4">
        <f>Table1[[#This Row],[3]]-Table1[[#This Row],[init]]</f>
        <v>1</v>
      </c>
      <c r="V10">
        <f>Table1[[#This Row],[4]]-Table1[[#This Row],[3]]</f>
        <v>6</v>
      </c>
      <c r="W10" s="3">
        <f>Table1[[#This Row],[5]]-Table1[[#This Row],[4]]</f>
        <v>460</v>
      </c>
      <c r="X10">
        <f>Table1[[#This Row],[6]]-Table1[[#This Row],[5]]</f>
        <v>4</v>
      </c>
      <c r="Y10" s="18">
        <f>Table1[[#This Row],[7]]-Table1[[#This Row],[6]]</f>
        <v>514</v>
      </c>
      <c r="Z10">
        <f>Table1[[#This Row],[8]]-Table1[[#This Row],[7]]</f>
        <v>16</v>
      </c>
      <c r="AA10" s="18">
        <f>Table1[[#This Row],[9]]-Table1[[#This Row],[8]]</f>
        <v>621</v>
      </c>
      <c r="AB10" s="3">
        <f>Table1[[#This Row],[11]]-Table1[[#This Row],[9]]</f>
        <v>1410</v>
      </c>
      <c r="AC10" s="3">
        <f>Table1[[#This Row],[12]]-Table1[[#This Row],[11]]</f>
        <v>71</v>
      </c>
      <c r="AD10" s="4">
        <f>Table1[[#This Row],[13]]-Table1[[#This Row],[12]]</f>
        <v>0</v>
      </c>
      <c r="AE10" s="4">
        <f>SUM(Table1[[#This Row],[time init+1+2]:[time12]])</f>
        <v>3103</v>
      </c>
      <c r="AF10" s="9">
        <f>Table1[[#This Row],[Time total]]/60/60</f>
        <v>0.86194444444444451</v>
      </c>
      <c r="AG10" s="25">
        <f>Table1[[#This Row],[Time total]]/60</f>
        <v>51.716666666666669</v>
      </c>
      <c r="AH10" s="10">
        <f>Table1[[#This Row],[tot min]]/Table1[[#This Row],[size (Mb)]]</f>
        <v>0.47015151515151515</v>
      </c>
    </row>
    <row r="11" spans="1:34" x14ac:dyDescent="0.45">
      <c r="A11" t="s">
        <v>146</v>
      </c>
      <c r="B11">
        <v>1709567817</v>
      </c>
      <c r="C11">
        <v>1709567817</v>
      </c>
      <c r="D11">
        <v>1709567823</v>
      </c>
      <c r="E11">
        <v>1709568225</v>
      </c>
      <c r="F11">
        <v>1709568229</v>
      </c>
      <c r="G11">
        <v>1709568656</v>
      </c>
      <c r="H11">
        <v>1709568669</v>
      </c>
      <c r="I11">
        <v>1709568966</v>
      </c>
      <c r="J11">
        <v>1709569884</v>
      </c>
      <c r="K11">
        <v>1709569916</v>
      </c>
      <c r="L11">
        <v>1709569917</v>
      </c>
      <c r="M11">
        <v>110</v>
      </c>
      <c r="U11" s="4">
        <f>Table1[[#This Row],[3]]-Table1[[#This Row],[init]]</f>
        <v>0</v>
      </c>
      <c r="V11">
        <f>Table1[[#This Row],[4]]-Table1[[#This Row],[3]]</f>
        <v>6</v>
      </c>
      <c r="W11" s="3">
        <f>Table1[[#This Row],[5]]-Table1[[#This Row],[4]]</f>
        <v>402</v>
      </c>
      <c r="X11">
        <f>Table1[[#This Row],[6]]-Table1[[#This Row],[5]]</f>
        <v>4</v>
      </c>
      <c r="Y11" s="18">
        <f>Table1[[#This Row],[7]]-Table1[[#This Row],[6]]</f>
        <v>427</v>
      </c>
      <c r="Z11">
        <f>Table1[[#This Row],[8]]-Table1[[#This Row],[7]]</f>
        <v>13</v>
      </c>
      <c r="AA11" s="18">
        <f>Table1[[#This Row],[9]]-Table1[[#This Row],[8]]</f>
        <v>297</v>
      </c>
      <c r="AB11" s="18">
        <f>Table1[[#This Row],[11]]-Table1[[#This Row],[9]]</f>
        <v>918</v>
      </c>
      <c r="AC11" s="18">
        <f>Table1[[#This Row],[12]]-Table1[[#This Row],[11]]</f>
        <v>32</v>
      </c>
      <c r="AD11" s="4">
        <f>Table1[[#This Row],[13]]-Table1[[#This Row],[12]]</f>
        <v>1</v>
      </c>
      <c r="AE11" s="4">
        <f>SUM(Table1[[#This Row],[time init+1+2]:[time12]])</f>
        <v>2100</v>
      </c>
      <c r="AF11" s="9">
        <f>Table1[[#This Row],[Time total]]/60/60</f>
        <v>0.58333333333333337</v>
      </c>
      <c r="AG11" s="25">
        <f>Table1[[#This Row],[Time total]]/60</f>
        <v>35</v>
      </c>
      <c r="AH11" s="10">
        <f>Table1[[#This Row],[tot min]]/Table1[[#This Row],[size (Mb)]]</f>
        <v>0.31818181818181818</v>
      </c>
    </row>
    <row r="12" spans="1:34" x14ac:dyDescent="0.45">
      <c r="A12" t="s">
        <v>9</v>
      </c>
      <c r="B12">
        <v>1709283906</v>
      </c>
      <c r="C12">
        <v>1709283906</v>
      </c>
      <c r="D12">
        <v>1709283917</v>
      </c>
      <c r="E12">
        <v>1709284822</v>
      </c>
      <c r="F12">
        <v>1709284828</v>
      </c>
      <c r="G12">
        <v>1709286789</v>
      </c>
      <c r="H12">
        <v>1709286816</v>
      </c>
      <c r="I12">
        <v>1709288200</v>
      </c>
      <c r="J12">
        <v>1709290441</v>
      </c>
      <c r="K12">
        <v>1709290537</v>
      </c>
      <c r="L12">
        <v>1709290537</v>
      </c>
      <c r="M12">
        <v>224</v>
      </c>
      <c r="N12">
        <v>29936</v>
      </c>
      <c r="O12">
        <v>56620122</v>
      </c>
      <c r="P12">
        <v>13565</v>
      </c>
      <c r="Q12">
        <v>35478622</v>
      </c>
      <c r="R12">
        <v>2379577</v>
      </c>
      <c r="S12">
        <v>180191</v>
      </c>
      <c r="T12">
        <v>18140217</v>
      </c>
      <c r="U12">
        <f>Table1[[#This Row],[3]]-Table1[[#This Row],[init]]</f>
        <v>0</v>
      </c>
      <c r="V12">
        <f>Table1[[#This Row],[4]]-Table1[[#This Row],[3]]</f>
        <v>11</v>
      </c>
      <c r="W12" s="3">
        <f>Table1[[#This Row],[5]]-Table1[[#This Row],[4]]</f>
        <v>905</v>
      </c>
      <c r="X12">
        <f>Table1[[#This Row],[6]]-Table1[[#This Row],[5]]</f>
        <v>6</v>
      </c>
      <c r="Y12" s="3">
        <f>Table1[[#This Row],[7]]-Table1[[#This Row],[6]]</f>
        <v>1961</v>
      </c>
      <c r="Z12">
        <f>Table1[[#This Row],[8]]-Table1[[#This Row],[7]]</f>
        <v>27</v>
      </c>
      <c r="AA12" s="3">
        <f>Table1[[#This Row],[9]]-Table1[[#This Row],[8]]</f>
        <v>1384</v>
      </c>
      <c r="AB12" s="3">
        <f>Table1[[#This Row],[11]]-Table1[[#This Row],[9]]</f>
        <v>2241</v>
      </c>
      <c r="AC12" s="3">
        <f>Table1[[#This Row],[12]]-Table1[[#This Row],[11]]</f>
        <v>96</v>
      </c>
      <c r="AD12">
        <f>Table1[[#This Row],[13]]-Table1[[#This Row],[12]]</f>
        <v>0</v>
      </c>
      <c r="AE12">
        <f>SUM(Table1[[#This Row],[time init+1+2]:[time12]])</f>
        <v>6631</v>
      </c>
      <c r="AF12" s="9">
        <f>Table1[[#This Row],[Time total]]/60/60</f>
        <v>1.8419444444444444</v>
      </c>
      <c r="AG12" s="16">
        <f>Table1[[#This Row],[Time total]]/60</f>
        <v>110.51666666666667</v>
      </c>
      <c r="AH12" s="10">
        <f>Table1[[#This Row],[tot min]]/Table1[[#This Row],[size (Mb)]]</f>
        <v>0.49337797619047619</v>
      </c>
    </row>
    <row r="13" spans="1:34" x14ac:dyDescent="0.45">
      <c r="A13" t="s">
        <v>7</v>
      </c>
      <c r="B13">
        <v>1709283906</v>
      </c>
      <c r="C13">
        <v>1709283906</v>
      </c>
      <c r="D13">
        <v>1709283919</v>
      </c>
      <c r="E13">
        <v>1709284922</v>
      </c>
      <c r="F13">
        <v>1709284933</v>
      </c>
      <c r="G13">
        <v>1709287430</v>
      </c>
      <c r="H13">
        <v>1709287457</v>
      </c>
      <c r="I13">
        <v>1709292082</v>
      </c>
      <c r="J13">
        <v>1709296291</v>
      </c>
      <c r="K13">
        <v>1709296560</v>
      </c>
      <c r="L13">
        <v>1709296560</v>
      </c>
      <c r="M13">
        <v>251</v>
      </c>
      <c r="N13">
        <v>31791</v>
      </c>
      <c r="O13">
        <v>101850650</v>
      </c>
      <c r="P13">
        <v>15463</v>
      </c>
      <c r="Q13">
        <v>79226738</v>
      </c>
      <c r="R13">
        <v>2872947</v>
      </c>
      <c r="S13">
        <v>432867</v>
      </c>
      <c r="T13">
        <v>54996277</v>
      </c>
      <c r="U13">
        <f>Table1[[#This Row],[3]]-Table1[[#This Row],[init]]</f>
        <v>0</v>
      </c>
      <c r="V13">
        <f>Table1[[#This Row],[4]]-Table1[[#This Row],[3]]</f>
        <v>13</v>
      </c>
      <c r="W13" s="3">
        <f>Table1[[#This Row],[5]]-Table1[[#This Row],[4]]</f>
        <v>1003</v>
      </c>
      <c r="X13">
        <f>Table1[[#This Row],[6]]-Table1[[#This Row],[5]]</f>
        <v>11</v>
      </c>
      <c r="Y13" s="3">
        <f>Table1[[#This Row],[7]]-Table1[[#This Row],[6]]</f>
        <v>2497</v>
      </c>
      <c r="Z13">
        <f>Table1[[#This Row],[8]]-Table1[[#This Row],[7]]</f>
        <v>27</v>
      </c>
      <c r="AA13" s="3">
        <f>Table1[[#This Row],[9]]-Table1[[#This Row],[8]]</f>
        <v>4625</v>
      </c>
      <c r="AB13" s="3">
        <f>Table1[[#This Row],[11]]-Table1[[#This Row],[9]]</f>
        <v>4209</v>
      </c>
      <c r="AC13" s="3">
        <f>Table1[[#This Row],[12]]-Table1[[#This Row],[11]]</f>
        <v>269</v>
      </c>
      <c r="AD13">
        <f>Table1[[#This Row],[13]]-Table1[[#This Row],[12]]</f>
        <v>0</v>
      </c>
      <c r="AE13">
        <f>SUM(Table1[[#This Row],[time init+1+2]:[time12]])</f>
        <v>12654</v>
      </c>
      <c r="AF13" s="9">
        <f>Table1[[#This Row],[Time total]]/60/60</f>
        <v>3.5150000000000001</v>
      </c>
      <c r="AG13" s="16">
        <f>Table1[[#This Row],[Time total]]/60</f>
        <v>210.9</v>
      </c>
      <c r="AH13" s="10">
        <f>Table1[[#This Row],[tot min]]/Table1[[#This Row],[size (Mb)]]</f>
        <v>0.84023904382470127</v>
      </c>
    </row>
    <row r="14" spans="1:34" x14ac:dyDescent="0.45">
      <c r="A14" t="s">
        <v>8</v>
      </c>
      <c r="B14">
        <v>1709283906</v>
      </c>
      <c r="C14">
        <v>1709283906</v>
      </c>
      <c r="D14">
        <v>1709283919</v>
      </c>
      <c r="E14">
        <v>1709284991</v>
      </c>
      <c r="F14">
        <v>1709285001</v>
      </c>
      <c r="G14">
        <v>1709287990</v>
      </c>
      <c r="H14">
        <v>1709288020</v>
      </c>
      <c r="I14">
        <v>1709291469</v>
      </c>
      <c r="J14">
        <v>1709295633</v>
      </c>
      <c r="K14">
        <v>1709295825</v>
      </c>
      <c r="L14">
        <v>1709295826</v>
      </c>
      <c r="M14">
        <v>267</v>
      </c>
      <c r="N14">
        <v>40300</v>
      </c>
      <c r="O14">
        <v>89894366</v>
      </c>
      <c r="P14">
        <v>24049</v>
      </c>
      <c r="Q14">
        <v>69971266</v>
      </c>
      <c r="R14">
        <v>2828161</v>
      </c>
      <c r="S14">
        <v>239704</v>
      </c>
      <c r="T14">
        <v>29130667</v>
      </c>
      <c r="U14">
        <f>Table1[[#This Row],[3]]-Table1[[#This Row],[init]]</f>
        <v>0</v>
      </c>
      <c r="V14">
        <f>Table1[[#This Row],[4]]-Table1[[#This Row],[3]]</f>
        <v>13</v>
      </c>
      <c r="W14" s="3">
        <f>Table1[[#This Row],[5]]-Table1[[#This Row],[4]]</f>
        <v>1072</v>
      </c>
      <c r="X14">
        <f>Table1[[#This Row],[6]]-Table1[[#This Row],[5]]</f>
        <v>10</v>
      </c>
      <c r="Y14" s="3">
        <f>Table1[[#This Row],[7]]-Table1[[#This Row],[6]]</f>
        <v>2989</v>
      </c>
      <c r="Z14">
        <f>Table1[[#This Row],[8]]-Table1[[#This Row],[7]]</f>
        <v>30</v>
      </c>
      <c r="AA14" s="3">
        <f>Table1[[#This Row],[9]]-Table1[[#This Row],[8]]</f>
        <v>3449</v>
      </c>
      <c r="AB14" s="3">
        <f>Table1[[#This Row],[11]]-Table1[[#This Row],[9]]</f>
        <v>4164</v>
      </c>
      <c r="AC14" s="3">
        <f>Table1[[#This Row],[12]]-Table1[[#This Row],[11]]</f>
        <v>192</v>
      </c>
      <c r="AD14">
        <f>Table1[[#This Row],[13]]-Table1[[#This Row],[12]]</f>
        <v>1</v>
      </c>
      <c r="AE14">
        <f>SUM(Table1[[#This Row],[time init+1+2]:[time12]])</f>
        <v>11920</v>
      </c>
      <c r="AF14" s="9">
        <f>Table1[[#This Row],[Time total]]/60/60</f>
        <v>3.3111111111111109</v>
      </c>
      <c r="AG14" s="16">
        <f>Table1[[#This Row],[Time total]]/60</f>
        <v>198.66666666666666</v>
      </c>
      <c r="AH14" s="10">
        <f>Table1[[#This Row],[tot min]]/Table1[[#This Row],[size (Mb)]]</f>
        <v>0.74406991260923838</v>
      </c>
    </row>
    <row r="15" spans="1:34" x14ac:dyDescent="0.45">
      <c r="A15" t="s">
        <v>6</v>
      </c>
      <c r="B15">
        <v>1709283925</v>
      </c>
      <c r="C15">
        <v>1709283926</v>
      </c>
      <c r="D15">
        <v>1709283942</v>
      </c>
      <c r="E15">
        <v>1709285527</v>
      </c>
      <c r="F15">
        <v>1709285533</v>
      </c>
      <c r="G15">
        <v>1709290187</v>
      </c>
      <c r="H15">
        <v>1709290239</v>
      </c>
      <c r="I15">
        <v>1709301757</v>
      </c>
      <c r="J15">
        <v>1709310198</v>
      </c>
      <c r="K15">
        <v>1709310672</v>
      </c>
      <c r="L15">
        <v>1709310679</v>
      </c>
      <c r="M15">
        <v>377</v>
      </c>
      <c r="N15">
        <v>54892</v>
      </c>
      <c r="O15">
        <v>102803499</v>
      </c>
      <c r="P15">
        <v>40958</v>
      </c>
      <c r="Q15">
        <v>86540542</v>
      </c>
      <c r="R15">
        <v>5673263</v>
      </c>
      <c r="S15">
        <v>466863</v>
      </c>
      <c r="T15">
        <v>31936421</v>
      </c>
      <c r="U15">
        <f>Table1[[#This Row],[3]]-Table1[[#This Row],[init]]</f>
        <v>1</v>
      </c>
      <c r="V15">
        <f>Table1[[#This Row],[4]]-Table1[[#This Row],[3]]</f>
        <v>16</v>
      </c>
      <c r="W15" s="3">
        <f>Table1[[#This Row],[5]]-Table1[[#This Row],[4]]</f>
        <v>1585</v>
      </c>
      <c r="X15">
        <f>Table1[[#This Row],[6]]-Table1[[#This Row],[5]]</f>
        <v>6</v>
      </c>
      <c r="Y15" s="3">
        <f>Table1[[#This Row],[7]]-Table1[[#This Row],[6]]</f>
        <v>4654</v>
      </c>
      <c r="Z15">
        <f>Table1[[#This Row],[8]]-Table1[[#This Row],[7]]</f>
        <v>52</v>
      </c>
      <c r="AA15" s="3">
        <f>Table1[[#This Row],[9]]-Table1[[#This Row],[8]]</f>
        <v>11518</v>
      </c>
      <c r="AB15" s="3">
        <f>Table1[[#This Row],[11]]-Table1[[#This Row],[9]]</f>
        <v>8441</v>
      </c>
      <c r="AC15" s="3">
        <f>Table1[[#This Row],[12]]-Table1[[#This Row],[11]]</f>
        <v>474</v>
      </c>
      <c r="AD15">
        <f>Table1[[#This Row],[13]]-Table1[[#This Row],[12]]</f>
        <v>7</v>
      </c>
      <c r="AE15">
        <f>SUM(Table1[[#This Row],[time init+1+2]:[time12]])</f>
        <v>26754</v>
      </c>
      <c r="AF15" s="9">
        <f>Table1[[#This Row],[Time total]]/60/60</f>
        <v>7.4316666666666666</v>
      </c>
      <c r="AG15" s="16">
        <f>Table1[[#This Row],[Time total]]/60</f>
        <v>445.9</v>
      </c>
      <c r="AH15" s="10">
        <f>Table1[[#This Row],[tot min]]/Table1[[#This Row],[size (Mb)]]</f>
        <v>1.1827586206896552</v>
      </c>
    </row>
    <row r="16" spans="1:34" x14ac:dyDescent="0.45">
      <c r="A16" t="s">
        <v>5</v>
      </c>
      <c r="B16">
        <v>1709283922</v>
      </c>
      <c r="C16">
        <v>1709283922</v>
      </c>
      <c r="D16">
        <v>1709283942</v>
      </c>
      <c r="E16">
        <v>1709285706</v>
      </c>
      <c r="F16">
        <v>1709285722</v>
      </c>
      <c r="G16">
        <v>1709291287</v>
      </c>
      <c r="H16">
        <v>1709291342</v>
      </c>
      <c r="I16">
        <v>1709304890</v>
      </c>
      <c r="J16">
        <v>1709314386</v>
      </c>
      <c r="K16">
        <v>1709314833</v>
      </c>
      <c r="L16">
        <v>1709314833</v>
      </c>
      <c r="M16">
        <v>425</v>
      </c>
      <c r="N16">
        <v>67652</v>
      </c>
      <c r="O16">
        <v>118102932</v>
      </c>
      <c r="P16">
        <v>45338</v>
      </c>
      <c r="Q16">
        <v>91617732</v>
      </c>
      <c r="R16">
        <v>5854915</v>
      </c>
      <c r="S16">
        <v>316683</v>
      </c>
      <c r="T16">
        <v>21537554</v>
      </c>
      <c r="U16">
        <f>Table1[[#This Row],[3]]-Table1[[#This Row],[init]]</f>
        <v>0</v>
      </c>
      <c r="V16">
        <f>Table1[[#This Row],[4]]-Table1[[#This Row],[3]]</f>
        <v>20</v>
      </c>
      <c r="W16" s="3">
        <f>Table1[[#This Row],[5]]-Table1[[#This Row],[4]]</f>
        <v>1764</v>
      </c>
      <c r="X16">
        <f>Table1[[#This Row],[6]]-Table1[[#This Row],[5]]</f>
        <v>16</v>
      </c>
      <c r="Y16" s="3">
        <f>Table1[[#This Row],[7]]-Table1[[#This Row],[6]]</f>
        <v>5565</v>
      </c>
      <c r="Z16">
        <f>Table1[[#This Row],[8]]-Table1[[#This Row],[7]]</f>
        <v>55</v>
      </c>
      <c r="AA16" s="3">
        <f>Table1[[#This Row],[9]]-Table1[[#This Row],[8]]</f>
        <v>13548</v>
      </c>
      <c r="AB16" s="3">
        <f>Table1[[#This Row],[11]]-Table1[[#This Row],[9]]</f>
        <v>9496</v>
      </c>
      <c r="AC16" s="3">
        <f>Table1[[#This Row],[12]]-Table1[[#This Row],[11]]</f>
        <v>447</v>
      </c>
      <c r="AD16">
        <f>Table1[[#This Row],[13]]-Table1[[#This Row],[12]]</f>
        <v>0</v>
      </c>
      <c r="AE16">
        <f>SUM(Table1[[#This Row],[time init+1+2]:[time12]])</f>
        <v>30911</v>
      </c>
      <c r="AF16" s="9">
        <f>Table1[[#This Row],[Time total]]/60/60</f>
        <v>8.5863888888888873</v>
      </c>
      <c r="AG16" s="16">
        <f>Table1[[#This Row],[Time total]]/60</f>
        <v>515.18333333333328</v>
      </c>
      <c r="AH16" s="10">
        <f>Table1[[#This Row],[tot min]]/Table1[[#This Row],[size (Mb)]]</f>
        <v>1.2121960784313723</v>
      </c>
    </row>
    <row r="17" spans="1:34" x14ac:dyDescent="0.45">
      <c r="A17" t="s">
        <v>4</v>
      </c>
      <c r="B17">
        <v>1709283925</v>
      </c>
      <c r="C17">
        <v>1709283926</v>
      </c>
      <c r="D17">
        <v>1709283956</v>
      </c>
      <c r="E17">
        <v>1709287278</v>
      </c>
      <c r="F17">
        <v>1709287454</v>
      </c>
      <c r="G17">
        <v>1709306254</v>
      </c>
      <c r="H17">
        <v>1709306406</v>
      </c>
      <c r="I17">
        <v>1709339649</v>
      </c>
      <c r="J17">
        <v>1709424480</v>
      </c>
      <c r="K17">
        <v>1709430634</v>
      </c>
      <c r="L17">
        <v>1709430638</v>
      </c>
      <c r="M17">
        <v>760</v>
      </c>
      <c r="N17">
        <v>173346</v>
      </c>
      <c r="O17">
        <v>425788880</v>
      </c>
      <c r="P17">
        <v>137143</v>
      </c>
      <c r="Q17">
        <v>379397070</v>
      </c>
      <c r="R17">
        <v>10744510</v>
      </c>
      <c r="S17">
        <v>1887915</v>
      </c>
      <c r="T17">
        <v>57072199</v>
      </c>
      <c r="U17">
        <f>Table1[[#This Row],[3]]-Table1[[#This Row],[init]]</f>
        <v>1</v>
      </c>
      <c r="V17">
        <f>Table1[[#This Row],[4]]-Table1[[#This Row],[3]]</f>
        <v>30</v>
      </c>
      <c r="W17" s="3">
        <f>Table1[[#This Row],[5]]-Table1[[#This Row],[4]]</f>
        <v>3322</v>
      </c>
      <c r="X17">
        <f>Table1[[#This Row],[6]]-Table1[[#This Row],[5]]</f>
        <v>176</v>
      </c>
      <c r="Y17" s="3">
        <f>Table1[[#This Row],[7]]-Table1[[#This Row],[6]]</f>
        <v>18800</v>
      </c>
      <c r="Z17">
        <f>Table1[[#This Row],[8]]-Table1[[#This Row],[7]]</f>
        <v>152</v>
      </c>
      <c r="AA17" s="3">
        <f>Table1[[#This Row],[9]]-Table1[[#This Row],[8]]</f>
        <v>33243</v>
      </c>
      <c r="AB17" s="3">
        <f>Table1[[#This Row],[11]]-Table1[[#This Row],[9]]</f>
        <v>84831</v>
      </c>
      <c r="AC17" s="3">
        <f>Table1[[#This Row],[12]]-Table1[[#This Row],[11]]</f>
        <v>6154</v>
      </c>
      <c r="AD17">
        <f>Table1[[#This Row],[13]]-Table1[[#This Row],[12]]</f>
        <v>4</v>
      </c>
      <c r="AE17">
        <f>SUM(Table1[[#This Row],[time init+1+2]:[time12]])</f>
        <v>146713</v>
      </c>
      <c r="AF17" s="9">
        <f>Table1[[#This Row],[Time total]]/60/60</f>
        <v>40.753611111111113</v>
      </c>
      <c r="AG17" s="16">
        <f>Table1[[#This Row],[Time total]]/60</f>
        <v>2445.2166666666667</v>
      </c>
      <c r="AH17" s="10">
        <f>Table1[[#This Row],[tot min]]/Table1[[#This Row],[size (Mb)]]</f>
        <v>3.2173903508771931</v>
      </c>
    </row>
    <row r="18" spans="1:34" x14ac:dyDescent="0.45">
      <c r="A18" t="s">
        <v>3</v>
      </c>
      <c r="B18">
        <v>1709283925</v>
      </c>
      <c r="C18">
        <v>1709283925</v>
      </c>
      <c r="D18">
        <v>1709283987</v>
      </c>
      <c r="E18">
        <v>1709289464</v>
      </c>
      <c r="F18">
        <v>1709289526</v>
      </c>
      <c r="G18">
        <v>1709324512</v>
      </c>
      <c r="H18">
        <v>1709324698</v>
      </c>
      <c r="I18">
        <v>1709378761</v>
      </c>
      <c r="J18">
        <v>1709439453</v>
      </c>
      <c r="K18">
        <v>1709442032</v>
      </c>
      <c r="L18">
        <v>1709442034</v>
      </c>
      <c r="M18">
        <v>1248</v>
      </c>
      <c r="N18">
        <v>206451</v>
      </c>
      <c r="O18">
        <v>351718247</v>
      </c>
      <c r="P18">
        <v>136673</v>
      </c>
      <c r="Q18">
        <v>266695397</v>
      </c>
      <c r="R18">
        <v>14969425</v>
      </c>
      <c r="S18">
        <v>694160</v>
      </c>
      <c r="T18">
        <v>44558470</v>
      </c>
      <c r="U18">
        <f>Table1[[#This Row],[3]]-Table1[[#This Row],[init]]</f>
        <v>0</v>
      </c>
      <c r="V18">
        <f>Table1[[#This Row],[4]]-Table1[[#This Row],[3]]</f>
        <v>62</v>
      </c>
      <c r="W18" s="3">
        <f>Table1[[#This Row],[5]]-Table1[[#This Row],[4]]</f>
        <v>5477</v>
      </c>
      <c r="X18">
        <f>Table1[[#This Row],[6]]-Table1[[#This Row],[5]]</f>
        <v>62</v>
      </c>
      <c r="Y18" s="3">
        <f>Table1[[#This Row],[7]]-Table1[[#This Row],[6]]</f>
        <v>34986</v>
      </c>
      <c r="Z18">
        <f>Table1[[#This Row],[8]]-Table1[[#This Row],[7]]</f>
        <v>186</v>
      </c>
      <c r="AA18" s="3">
        <f>Table1[[#This Row],[9]]-Table1[[#This Row],[8]]</f>
        <v>54063</v>
      </c>
      <c r="AB18" s="3">
        <f>Table1[[#This Row],[11]]-Table1[[#This Row],[9]]</f>
        <v>60692</v>
      </c>
      <c r="AC18" s="3">
        <f>Table1[[#This Row],[12]]-Table1[[#This Row],[11]]</f>
        <v>2579</v>
      </c>
      <c r="AD18">
        <f>Table1[[#This Row],[13]]-Table1[[#This Row],[12]]</f>
        <v>2</v>
      </c>
      <c r="AE18">
        <f>SUM(Table1[[#This Row],[time init+1+2]:[time12]])</f>
        <v>158109</v>
      </c>
      <c r="AF18" s="9">
        <f>Table1[[#This Row],[Time total]]/60/60</f>
        <v>43.919166666666669</v>
      </c>
      <c r="AG18" s="16">
        <f>Table1[[#This Row],[Time total]]/60</f>
        <v>2635.15</v>
      </c>
      <c r="AH18" s="10">
        <f>Table1[[#This Row],[tot min]]/Table1[[#This Row],[size (Mb)]]</f>
        <v>2.1114983974358976</v>
      </c>
    </row>
    <row r="19" spans="1:34" x14ac:dyDescent="0.45">
      <c r="U19" s="14">
        <f>SUM(Table1[time init+1+2])/SUM(Table1[Time total])</f>
        <v>2.4655622591453869E-5</v>
      </c>
      <c r="V19" s="14">
        <f>SUM(Table1[time3])/SUM(Table1[Time total])</f>
        <v>4.8818132731078657E-4</v>
      </c>
      <c r="W19" s="14">
        <f>SUM(Table1[time4])/SUM(Table1[Time total])</f>
        <v>4.2355894049858601E-2</v>
      </c>
      <c r="X19" s="14">
        <f>SUM(Table1[time5])/SUM(Table1[Time total])</f>
        <v>7.3966867774361608E-4</v>
      </c>
      <c r="Y19" s="14">
        <f>SUM(Table1[time6])/SUM(Table1[Time total])</f>
        <v>0.18381999423058432</v>
      </c>
      <c r="Z19" s="14">
        <f>SUM(Table1[time7])/SUM(Table1[Time total])</f>
        <v>1.4965962913012498E-3</v>
      </c>
      <c r="AA19" s="14">
        <f>SUM(Table1[time8])/SUM(Table1[Time total])</f>
        <v>0.30501224151661666</v>
      </c>
      <c r="AB19" s="14">
        <f>SUM(Table1[time9+10])/SUM(Table1[Time total])</f>
        <v>0.44040612741532642</v>
      </c>
      <c r="AC19" s="14">
        <f>SUM(Table1[time11])/SUM(Table1[Time total])</f>
        <v>2.5617191872520571E-2</v>
      </c>
      <c r="AD19" s="14">
        <f>SUM(Table1[time12])/SUM(Table1[Time total])</f>
        <v>3.9448996146326192E-5</v>
      </c>
      <c r="AE19" s="4"/>
      <c r="AF19" s="14"/>
      <c r="AG19" s="2"/>
      <c r="AH19" s="2"/>
    </row>
    <row r="20" spans="1:34" ht="7.5" customHeight="1" x14ac:dyDescent="0.45">
      <c r="U20" s="5"/>
      <c r="V20" s="5"/>
      <c r="W20" s="5"/>
      <c r="X20" s="5"/>
      <c r="Y20" s="5"/>
      <c r="Z20" s="5"/>
      <c r="AA20" s="5"/>
      <c r="AB20" s="5"/>
      <c r="AC20" s="5"/>
      <c r="AD20" s="5"/>
      <c r="AE20" s="4"/>
    </row>
    <row r="21" spans="1:34" ht="133.5" customHeight="1" x14ac:dyDescent="0.4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7"/>
      <c r="V21" s="7"/>
      <c r="W21" s="7" t="s">
        <v>43</v>
      </c>
      <c r="X21" s="7" t="s">
        <v>44</v>
      </c>
      <c r="Y21" s="7" t="s">
        <v>45</v>
      </c>
      <c r="Z21" s="7" t="s">
        <v>46</v>
      </c>
      <c r="AA21" s="7" t="s">
        <v>47</v>
      </c>
      <c r="AB21" s="7" t="s">
        <v>48</v>
      </c>
      <c r="AC21" s="7" t="s">
        <v>49</v>
      </c>
      <c r="AD21" s="7" t="s">
        <v>50</v>
      </c>
      <c r="AE21" s="8"/>
    </row>
    <row r="22" spans="1:34" ht="9" customHeight="1" x14ac:dyDescent="0.45">
      <c r="U22" s="5"/>
      <c r="V22" s="5"/>
      <c r="W22" s="5"/>
      <c r="X22" s="5"/>
      <c r="Y22" s="5"/>
      <c r="Z22" s="5"/>
      <c r="AA22" s="5"/>
      <c r="AB22" s="5"/>
      <c r="AC22" s="5"/>
      <c r="AD22" s="5"/>
      <c r="AE22" s="4"/>
    </row>
    <row r="23" spans="1:34" x14ac:dyDescent="0.45">
      <c r="A23" s="40" t="s">
        <v>41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</row>
    <row r="36" spans="1:31" x14ac:dyDescent="0.45">
      <c r="A36" s="40" t="s">
        <v>12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</row>
    <row r="49" spans="1:31" x14ac:dyDescent="0.45">
      <c r="A49" s="40" t="s">
        <v>14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</row>
    <row r="62" spans="1:31" x14ac:dyDescent="0.45">
      <c r="A62" s="40" t="s">
        <v>17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</row>
    <row r="75" spans="1:31" x14ac:dyDescent="0.45">
      <c r="A75" s="40" t="s">
        <v>18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</row>
    <row r="88" spans="1:31" x14ac:dyDescent="0.45">
      <c r="A88" s="40" t="s">
        <v>13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</row>
    <row r="101" spans="1:31" x14ac:dyDescent="0.45">
      <c r="A101" s="40" t="s">
        <v>42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</row>
    <row r="114" spans="1:31" x14ac:dyDescent="0.45">
      <c r="A114" s="40" t="s">
        <v>16</v>
      </c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</row>
    <row r="127" spans="1:31" x14ac:dyDescent="0.4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</row>
    <row r="140" spans="1:31" x14ac:dyDescent="0.4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</row>
    <row r="153" spans="1:31" x14ac:dyDescent="0.4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</row>
  </sheetData>
  <mergeCells count="11">
    <mergeCell ref="A23:AE23"/>
    <mergeCell ref="A36:AE36"/>
    <mergeCell ref="A49:AE49"/>
    <mergeCell ref="A88:AE88"/>
    <mergeCell ref="A101:AE101"/>
    <mergeCell ref="A127:AE127"/>
    <mergeCell ref="A140:AE140"/>
    <mergeCell ref="A153:AE153"/>
    <mergeCell ref="A62:AE62"/>
    <mergeCell ref="A75:AE75"/>
    <mergeCell ref="A114:AE114"/>
  </mergeCells>
  <conditionalFormatting sqref="U19:AD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opLeftCell="B1" workbookViewId="0">
      <selection activeCell="L19" sqref="L19"/>
    </sheetView>
  </sheetViews>
  <sheetFormatPr defaultRowHeight="14.25" x14ac:dyDescent="0.45"/>
  <cols>
    <col min="1" max="1" width="30.3984375" bestFit="1" customWidth="1"/>
    <col min="16" max="16" width="11" bestFit="1" customWidth="1"/>
  </cols>
  <sheetData>
    <row r="1" spans="1:21" x14ac:dyDescent="0.45">
      <c r="A1" t="s">
        <v>1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</row>
    <row r="2" spans="1:21" x14ac:dyDescent="0.45">
      <c r="A2" s="2" t="s">
        <v>10</v>
      </c>
      <c r="B2">
        <v>19538</v>
      </c>
      <c r="C2">
        <v>53812249</v>
      </c>
      <c r="D2">
        <v>13087</v>
      </c>
      <c r="E2">
        <v>45460509</v>
      </c>
      <c r="F2">
        <v>1138642</v>
      </c>
      <c r="G2">
        <v>0</v>
      </c>
      <c r="H2">
        <v>0</v>
      </c>
      <c r="I2">
        <v>1709553550</v>
      </c>
      <c r="J2">
        <v>1709554064</v>
      </c>
      <c r="K2">
        <v>1709554080</v>
      </c>
      <c r="L2">
        <v>0</v>
      </c>
      <c r="M2">
        <v>0</v>
      </c>
      <c r="N2">
        <v>1709554080</v>
      </c>
      <c r="O2">
        <v>1709554414</v>
      </c>
      <c r="P2">
        <v>1709554701</v>
      </c>
      <c r="Q2">
        <f t="shared" ref="Q2:Q3" si="0">J2-I2</f>
        <v>514</v>
      </c>
      <c r="R2">
        <f t="shared" ref="R2:R3" si="1">K2-J2</f>
        <v>16</v>
      </c>
      <c r="T2">
        <f t="shared" ref="T2:T3" si="2">O2-N2</f>
        <v>334</v>
      </c>
      <c r="U2">
        <f t="shared" ref="U2:U3" si="3">P2-O2</f>
        <v>287</v>
      </c>
    </row>
    <row r="3" spans="1:21" x14ac:dyDescent="0.45">
      <c r="A3" t="s">
        <v>147</v>
      </c>
      <c r="B3">
        <v>19538</v>
      </c>
      <c r="C3">
        <v>53812249</v>
      </c>
      <c r="D3">
        <v>11928</v>
      </c>
      <c r="E3">
        <v>42040465</v>
      </c>
      <c r="F3">
        <v>819170</v>
      </c>
      <c r="G3">
        <v>85897</v>
      </c>
      <c r="H3">
        <v>4367228</v>
      </c>
      <c r="I3">
        <v>1709568229</v>
      </c>
      <c r="J3">
        <v>1709568656</v>
      </c>
      <c r="K3">
        <v>1709568669</v>
      </c>
      <c r="L3">
        <v>1709568966</v>
      </c>
      <c r="M3">
        <v>1709569884</v>
      </c>
      <c r="N3">
        <v>1709568669</v>
      </c>
      <c r="O3">
        <v>1709568774</v>
      </c>
      <c r="P3">
        <v>1709568966</v>
      </c>
      <c r="Q3" s="22">
        <f t="shared" si="0"/>
        <v>427</v>
      </c>
      <c r="R3" s="22">
        <f t="shared" si="1"/>
        <v>13</v>
      </c>
      <c r="S3" s="24"/>
      <c r="T3" s="22">
        <f t="shared" si="2"/>
        <v>105</v>
      </c>
      <c r="U3" s="22">
        <f t="shared" si="3"/>
        <v>192</v>
      </c>
    </row>
    <row r="4" spans="1:21" x14ac:dyDescent="0.45">
      <c r="A4" t="s">
        <v>19</v>
      </c>
      <c r="B4">
        <v>1459</v>
      </c>
      <c r="C4">
        <v>2000070</v>
      </c>
      <c r="D4">
        <v>670</v>
      </c>
      <c r="E4">
        <v>1084870</v>
      </c>
      <c r="F4">
        <v>86224</v>
      </c>
      <c r="G4">
        <v>3091</v>
      </c>
      <c r="H4">
        <v>215786</v>
      </c>
      <c r="I4">
        <v>1709546580</v>
      </c>
      <c r="J4">
        <v>1709546690</v>
      </c>
      <c r="K4">
        <v>1709546694</v>
      </c>
      <c r="L4">
        <v>1709546713</v>
      </c>
      <c r="M4">
        <v>1709546841</v>
      </c>
      <c r="N4">
        <v>1709546694</v>
      </c>
      <c r="O4">
        <v>1709546698</v>
      </c>
      <c r="P4">
        <v>1709546713</v>
      </c>
      <c r="Q4">
        <f>J4-I4</f>
        <v>110</v>
      </c>
      <c r="R4">
        <f>K4-J4</f>
        <v>4</v>
      </c>
      <c r="S4">
        <f>M4-L4</f>
        <v>128</v>
      </c>
      <c r="T4">
        <f>O4-N4</f>
        <v>4</v>
      </c>
      <c r="U4">
        <f>P4-O4</f>
        <v>15</v>
      </c>
    </row>
    <row r="5" spans="1:21" x14ac:dyDescent="0.45">
      <c r="A5" t="s">
        <v>19</v>
      </c>
      <c r="B5">
        <v>1459</v>
      </c>
      <c r="C5">
        <v>2000070</v>
      </c>
      <c r="D5">
        <v>670</v>
      </c>
      <c r="E5">
        <v>1084870</v>
      </c>
      <c r="F5">
        <v>86224</v>
      </c>
      <c r="G5">
        <v>3089</v>
      </c>
      <c r="H5">
        <v>215958</v>
      </c>
      <c r="I5">
        <v>1709553195</v>
      </c>
      <c r="J5">
        <v>1709553287</v>
      </c>
      <c r="K5">
        <v>1709553292</v>
      </c>
      <c r="L5">
        <v>1709553311</v>
      </c>
      <c r="M5">
        <v>1709553433</v>
      </c>
      <c r="N5">
        <v>1709553292</v>
      </c>
      <c r="O5">
        <v>1709553295</v>
      </c>
      <c r="P5">
        <v>1709553311</v>
      </c>
      <c r="Q5" s="22">
        <f t="shared" ref="Q5" si="4">J5-I5</f>
        <v>92</v>
      </c>
      <c r="R5" s="23">
        <f t="shared" ref="R5" si="5">K5-J5</f>
        <v>5</v>
      </c>
      <c r="S5" s="23">
        <f t="shared" ref="S5" si="6">M5-L5</f>
        <v>122</v>
      </c>
      <c r="T5" s="23">
        <f t="shared" ref="T5" si="7">O5-N5</f>
        <v>3</v>
      </c>
      <c r="U5" s="23">
        <f t="shared" ref="U5" si="8">P5-O5</f>
        <v>16</v>
      </c>
    </row>
    <row r="6" spans="1:21" x14ac:dyDescent="0.45">
      <c r="A6" t="s">
        <v>19</v>
      </c>
      <c r="B6">
        <v>1459</v>
      </c>
      <c r="C6">
        <v>2000070</v>
      </c>
      <c r="D6">
        <v>670</v>
      </c>
      <c r="E6">
        <v>1084870</v>
      </c>
      <c r="F6">
        <v>86224</v>
      </c>
      <c r="G6">
        <v>3089</v>
      </c>
      <c r="H6">
        <v>215958</v>
      </c>
      <c r="I6">
        <v>1709555358</v>
      </c>
      <c r="J6">
        <v>1709555452</v>
      </c>
      <c r="K6">
        <v>1709555457</v>
      </c>
      <c r="L6">
        <v>1709555479</v>
      </c>
      <c r="M6">
        <v>1709555611</v>
      </c>
      <c r="N6">
        <v>1709555457</v>
      </c>
      <c r="O6">
        <v>1709555460</v>
      </c>
      <c r="P6">
        <v>1709555479</v>
      </c>
      <c r="Q6" s="23">
        <f>J6-I6</f>
        <v>94</v>
      </c>
      <c r="R6" s="23">
        <f>K6-J6</f>
        <v>5</v>
      </c>
      <c r="S6" s="23">
        <f>M6-L6</f>
        <v>132</v>
      </c>
      <c r="T6" s="23">
        <f>O6-N6</f>
        <v>3</v>
      </c>
      <c r="U6" s="23">
        <f>P6-O6</f>
        <v>19</v>
      </c>
    </row>
    <row r="7" spans="1:21" x14ac:dyDescent="0.45">
      <c r="A7" t="s">
        <v>19</v>
      </c>
      <c r="B7">
        <v>1459</v>
      </c>
      <c r="C7">
        <v>2000070</v>
      </c>
      <c r="D7">
        <v>633</v>
      </c>
      <c r="E7">
        <v>994670</v>
      </c>
      <c r="F7">
        <v>74061</v>
      </c>
      <c r="G7">
        <v>2573</v>
      </c>
      <c r="H7">
        <v>187030</v>
      </c>
      <c r="I7">
        <v>1709567919</v>
      </c>
      <c r="J7">
        <v>1709568003</v>
      </c>
      <c r="K7">
        <v>1709568007</v>
      </c>
      <c r="L7">
        <v>1709568020</v>
      </c>
      <c r="M7">
        <v>1709568127</v>
      </c>
      <c r="N7">
        <v>1709568007</v>
      </c>
      <c r="O7">
        <v>1709568008</v>
      </c>
      <c r="P7">
        <v>1709568020</v>
      </c>
      <c r="Q7" s="22">
        <f>J7-I7</f>
        <v>84</v>
      </c>
      <c r="R7" s="23">
        <f>K7-J7</f>
        <v>4</v>
      </c>
      <c r="S7" s="22">
        <f>M7-L7</f>
        <v>107</v>
      </c>
      <c r="T7" s="22">
        <f>O7-N7</f>
        <v>1</v>
      </c>
      <c r="U7" s="22">
        <f>P7-O7</f>
        <v>12</v>
      </c>
    </row>
    <row r="8" spans="1:21" x14ac:dyDescent="0.45">
      <c r="A8" t="s">
        <v>124</v>
      </c>
      <c r="B8">
        <v>1004</v>
      </c>
      <c r="C8">
        <v>16138256</v>
      </c>
      <c r="D8">
        <v>732</v>
      </c>
      <c r="E8">
        <v>15825589</v>
      </c>
      <c r="F8">
        <v>94891</v>
      </c>
      <c r="G8">
        <v>89182</v>
      </c>
      <c r="H8">
        <v>14518487</v>
      </c>
      <c r="I8">
        <v>0</v>
      </c>
      <c r="J8">
        <v>0</v>
      </c>
      <c r="K8">
        <v>0</v>
      </c>
      <c r="L8">
        <v>0</v>
      </c>
      <c r="M8">
        <v>0</v>
      </c>
      <c r="N8">
        <v>1709556635</v>
      </c>
      <c r="O8">
        <v>1709556637</v>
      </c>
      <c r="P8">
        <v>1709556654</v>
      </c>
      <c r="T8">
        <f t="shared" ref="T8:T15" si="9">O8-N8</f>
        <v>2</v>
      </c>
      <c r="U8">
        <f t="shared" ref="U8:U15" si="10">P8-O8</f>
        <v>17</v>
      </c>
    </row>
    <row r="9" spans="1:21" x14ac:dyDescent="0.45">
      <c r="A9" t="s">
        <v>124</v>
      </c>
      <c r="B9">
        <v>1004</v>
      </c>
      <c r="C9">
        <v>16138256</v>
      </c>
      <c r="D9">
        <v>706</v>
      </c>
      <c r="E9">
        <v>15765300</v>
      </c>
      <c r="F9">
        <v>78036</v>
      </c>
      <c r="G9">
        <v>84285</v>
      </c>
      <c r="H9">
        <v>14341769</v>
      </c>
      <c r="I9">
        <v>1709567674</v>
      </c>
      <c r="J9">
        <v>1709568222</v>
      </c>
      <c r="K9">
        <v>1709568226</v>
      </c>
      <c r="L9">
        <v>1709568246</v>
      </c>
      <c r="M9">
        <v>1709568377</v>
      </c>
      <c r="N9">
        <v>1709568226</v>
      </c>
      <c r="O9">
        <v>1709568227</v>
      </c>
      <c r="P9">
        <v>1709568246</v>
      </c>
      <c r="Q9" s="24">
        <f t="shared" ref="Q9" si="11">J9-I9</f>
        <v>548</v>
      </c>
      <c r="R9" s="24">
        <f t="shared" ref="R9" si="12">K9-J9</f>
        <v>4</v>
      </c>
      <c r="S9" s="24">
        <f t="shared" ref="S9" si="13">M9-L9</f>
        <v>131</v>
      </c>
      <c r="T9" s="23">
        <f t="shared" ref="T9:T10" si="14">O9-N9</f>
        <v>1</v>
      </c>
      <c r="U9" s="23">
        <f t="shared" ref="U9:U10" si="15">P9-O9</f>
        <v>19</v>
      </c>
    </row>
    <row r="10" spans="1:21" x14ac:dyDescent="0.45">
      <c r="A10" t="s">
        <v>125</v>
      </c>
      <c r="B10">
        <v>3475</v>
      </c>
      <c r="C10">
        <v>5821349</v>
      </c>
      <c r="D10">
        <v>2029</v>
      </c>
      <c r="E10">
        <v>4032749</v>
      </c>
      <c r="F10">
        <v>253110</v>
      </c>
      <c r="G10">
        <v>8425</v>
      </c>
      <c r="H10">
        <v>732927</v>
      </c>
      <c r="I10">
        <v>0</v>
      </c>
      <c r="J10">
        <v>0</v>
      </c>
      <c r="K10">
        <v>0</v>
      </c>
      <c r="L10">
        <v>0</v>
      </c>
      <c r="M10">
        <v>0</v>
      </c>
      <c r="N10">
        <v>1709556057</v>
      </c>
      <c r="O10">
        <v>1709556075</v>
      </c>
      <c r="P10">
        <v>1709556100</v>
      </c>
      <c r="T10">
        <f t="shared" si="14"/>
        <v>18</v>
      </c>
      <c r="U10">
        <f t="shared" si="15"/>
        <v>25</v>
      </c>
    </row>
    <row r="11" spans="1:21" x14ac:dyDescent="0.45">
      <c r="A11" t="s">
        <v>125</v>
      </c>
      <c r="B11">
        <v>3475</v>
      </c>
      <c r="C11">
        <v>5821349</v>
      </c>
      <c r="D11">
        <v>1886</v>
      </c>
      <c r="E11">
        <v>3683799</v>
      </c>
      <c r="F11">
        <v>215721</v>
      </c>
      <c r="G11">
        <v>7328</v>
      </c>
      <c r="H11">
        <v>646576</v>
      </c>
      <c r="I11">
        <v>1709567541</v>
      </c>
      <c r="J11">
        <v>1709567733</v>
      </c>
      <c r="K11">
        <v>1709567740</v>
      </c>
      <c r="L11">
        <v>1709567769</v>
      </c>
      <c r="M11">
        <v>1709567953</v>
      </c>
      <c r="N11">
        <v>1709567740</v>
      </c>
      <c r="O11">
        <v>1709567747</v>
      </c>
      <c r="P11">
        <v>1709567769</v>
      </c>
      <c r="Q11" s="24">
        <f t="shared" ref="Q11:Q15" si="16">J11-I11</f>
        <v>192</v>
      </c>
      <c r="R11" s="24">
        <f t="shared" ref="R11:R15" si="17">K11-J11</f>
        <v>7</v>
      </c>
      <c r="S11" s="24">
        <f t="shared" ref="S11:S15" si="18">M11-L11</f>
        <v>184</v>
      </c>
      <c r="T11" s="22">
        <f t="shared" si="9"/>
        <v>7</v>
      </c>
      <c r="U11" s="22">
        <f t="shared" si="10"/>
        <v>22</v>
      </c>
    </row>
    <row r="12" spans="1:21" x14ac:dyDescent="0.45">
      <c r="Q12">
        <f t="shared" si="16"/>
        <v>0</v>
      </c>
      <c r="R12">
        <f t="shared" si="17"/>
        <v>0</v>
      </c>
      <c r="S12">
        <f t="shared" si="18"/>
        <v>0</v>
      </c>
      <c r="T12">
        <f t="shared" si="9"/>
        <v>0</v>
      </c>
      <c r="U12">
        <f t="shared" si="10"/>
        <v>0</v>
      </c>
    </row>
    <row r="13" spans="1:21" x14ac:dyDescent="0.45">
      <c r="Q13">
        <f t="shared" si="16"/>
        <v>0</v>
      </c>
      <c r="R13">
        <f t="shared" si="17"/>
        <v>0</v>
      </c>
      <c r="S13">
        <f t="shared" si="18"/>
        <v>0</v>
      </c>
      <c r="T13">
        <f t="shared" si="9"/>
        <v>0</v>
      </c>
      <c r="U13">
        <f t="shared" si="10"/>
        <v>0</v>
      </c>
    </row>
    <row r="14" spans="1:21" x14ac:dyDescent="0.45">
      <c r="Q14">
        <f t="shared" si="16"/>
        <v>0</v>
      </c>
      <c r="R14">
        <f t="shared" si="17"/>
        <v>0</v>
      </c>
      <c r="S14">
        <f t="shared" si="18"/>
        <v>0</v>
      </c>
      <c r="T14">
        <f t="shared" si="9"/>
        <v>0</v>
      </c>
      <c r="U14">
        <f t="shared" si="10"/>
        <v>0</v>
      </c>
    </row>
    <row r="15" spans="1:21" x14ac:dyDescent="0.45">
      <c r="Q15">
        <f t="shared" si="16"/>
        <v>0</v>
      </c>
      <c r="R15">
        <f t="shared" si="17"/>
        <v>0</v>
      </c>
      <c r="S15">
        <f t="shared" si="18"/>
        <v>0</v>
      </c>
      <c r="T15">
        <f t="shared" si="9"/>
        <v>0</v>
      </c>
      <c r="U15">
        <f t="shared" si="1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"/>
  <sheetViews>
    <sheetView tabSelected="1" topLeftCell="U1" workbookViewId="0">
      <selection activeCell="AL7" sqref="AL7"/>
    </sheetView>
  </sheetViews>
  <sheetFormatPr defaultRowHeight="14.25" x14ac:dyDescent="0.45"/>
  <cols>
    <col min="1" max="1" width="43.19921875" bestFit="1" customWidth="1"/>
    <col min="2" max="2" width="24.1328125" customWidth="1"/>
  </cols>
  <sheetData>
    <row r="1" spans="1:64" ht="58.5" customHeight="1" x14ac:dyDescent="0.45">
      <c r="A1" t="s">
        <v>150</v>
      </c>
      <c r="B1" t="s">
        <v>151</v>
      </c>
      <c r="C1" s="35" t="s">
        <v>175</v>
      </c>
      <c r="D1" s="35" t="s">
        <v>175</v>
      </c>
      <c r="E1" s="35" t="s">
        <v>175</v>
      </c>
      <c r="F1" s="35" t="s">
        <v>175</v>
      </c>
      <c r="G1" s="35" t="s">
        <v>175</v>
      </c>
      <c r="H1" s="35" t="s">
        <v>175</v>
      </c>
      <c r="I1" s="35" t="s">
        <v>175</v>
      </c>
      <c r="J1" s="35" t="s">
        <v>177</v>
      </c>
      <c r="K1" s="35" t="s">
        <v>177</v>
      </c>
      <c r="L1" s="35" t="s">
        <v>175</v>
      </c>
      <c r="M1" s="35" t="s">
        <v>176</v>
      </c>
      <c r="N1" s="35" t="s">
        <v>176</v>
      </c>
      <c r="O1" s="35" t="s">
        <v>176</v>
      </c>
      <c r="P1" s="35" t="s">
        <v>176</v>
      </c>
      <c r="Q1" s="35" t="s">
        <v>176</v>
      </c>
      <c r="R1" s="35" t="s">
        <v>176</v>
      </c>
      <c r="S1" s="35" t="s">
        <v>176</v>
      </c>
      <c r="T1" s="35" t="s">
        <v>176</v>
      </c>
      <c r="U1" s="35" t="s">
        <v>176</v>
      </c>
      <c r="V1" s="35" t="s">
        <v>176</v>
      </c>
      <c r="W1" s="35" t="s">
        <v>176</v>
      </c>
      <c r="X1" s="35" t="s">
        <v>194</v>
      </c>
      <c r="Y1" s="35" t="s">
        <v>194</v>
      </c>
      <c r="Z1" s="35" t="s">
        <v>194</v>
      </c>
      <c r="AA1" s="35" t="s">
        <v>194</v>
      </c>
      <c r="AB1" s="35" t="s">
        <v>175</v>
      </c>
      <c r="AC1" s="35" t="s">
        <v>194</v>
      </c>
      <c r="AD1" s="35" t="s">
        <v>194</v>
      </c>
      <c r="AE1" s="35" t="s">
        <v>194</v>
      </c>
      <c r="AF1" s="35" t="s">
        <v>194</v>
      </c>
      <c r="AG1" s="35" t="s">
        <v>175</v>
      </c>
      <c r="AH1" s="35" t="s">
        <v>175</v>
      </c>
      <c r="AI1" s="35" t="s">
        <v>194</v>
      </c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</row>
    <row r="2" spans="1:64" ht="18.850000000000001" customHeight="1" x14ac:dyDescent="0.45">
      <c r="A2" s="41" t="s">
        <v>178</v>
      </c>
      <c r="B2" s="41"/>
      <c r="C2" s="35">
        <v>201</v>
      </c>
      <c r="D2" s="35">
        <v>201</v>
      </c>
      <c r="E2" s="35">
        <v>201</v>
      </c>
      <c r="F2" s="35">
        <v>201</v>
      </c>
      <c r="G2" s="35">
        <v>201</v>
      </c>
      <c r="H2" s="35">
        <v>201</v>
      </c>
      <c r="I2" s="35">
        <v>201</v>
      </c>
      <c r="J2" s="35">
        <v>100</v>
      </c>
      <c r="K2" s="35">
        <v>100</v>
      </c>
      <c r="L2" s="35">
        <v>201</v>
      </c>
      <c r="M2" s="35">
        <v>1161</v>
      </c>
      <c r="N2" s="35">
        <v>1161</v>
      </c>
      <c r="O2" s="35">
        <v>1161</v>
      </c>
      <c r="P2" s="35">
        <v>1161</v>
      </c>
      <c r="Q2" s="35">
        <v>1161</v>
      </c>
      <c r="R2" s="35">
        <v>1161</v>
      </c>
      <c r="S2" s="35">
        <v>1161</v>
      </c>
      <c r="T2" s="35">
        <v>1161</v>
      </c>
      <c r="U2" s="35">
        <v>1161</v>
      </c>
      <c r="V2" s="35">
        <v>1161</v>
      </c>
      <c r="W2" s="35">
        <v>1161</v>
      </c>
      <c r="X2" s="35">
        <v>5776</v>
      </c>
      <c r="Y2" s="35">
        <v>5776</v>
      </c>
      <c r="Z2" s="35">
        <v>5776</v>
      </c>
      <c r="AA2" s="35">
        <v>5776</v>
      </c>
      <c r="AB2" s="35">
        <v>201</v>
      </c>
      <c r="AC2" s="35">
        <v>5776</v>
      </c>
      <c r="AD2" s="35">
        <v>5776</v>
      </c>
      <c r="AE2" s="35">
        <v>5776</v>
      </c>
      <c r="AF2" s="35">
        <v>5776</v>
      </c>
      <c r="AG2" s="35">
        <v>201</v>
      </c>
      <c r="AH2" s="35">
        <v>201</v>
      </c>
      <c r="AI2" s="35">
        <v>5776</v>
      </c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</row>
    <row r="3" spans="1:64" s="35" customFormat="1" ht="79.900000000000006" customHeight="1" thickBot="1" x14ac:dyDescent="0.5">
      <c r="A3" s="42" t="s">
        <v>179</v>
      </c>
      <c r="B3" s="42"/>
      <c r="N3" s="39" t="s">
        <v>180</v>
      </c>
      <c r="O3" s="39" t="s">
        <v>181</v>
      </c>
      <c r="P3" s="39" t="s">
        <v>181</v>
      </c>
      <c r="Q3" s="39" t="s">
        <v>183</v>
      </c>
      <c r="R3" s="35" t="s">
        <v>185</v>
      </c>
      <c r="S3" s="35" t="s">
        <v>184</v>
      </c>
      <c r="T3" s="35" t="s">
        <v>186</v>
      </c>
      <c r="U3" s="35" t="s">
        <v>188</v>
      </c>
      <c r="V3" s="35" t="s">
        <v>191</v>
      </c>
      <c r="W3" s="35" t="s">
        <v>193</v>
      </c>
      <c r="X3" s="35" t="s">
        <v>196</v>
      </c>
      <c r="Y3" s="35" t="s">
        <v>195</v>
      </c>
      <c r="Z3" s="35" t="s">
        <v>197</v>
      </c>
      <c r="AA3" s="35" t="s">
        <v>197</v>
      </c>
      <c r="AB3" s="35" t="s">
        <v>198</v>
      </c>
      <c r="AC3" s="35" t="s">
        <v>199</v>
      </c>
      <c r="AD3" s="35" t="s">
        <v>201</v>
      </c>
      <c r="AE3" s="35" t="s">
        <v>200</v>
      </c>
      <c r="AF3" s="35" t="s">
        <v>202</v>
      </c>
      <c r="AH3" s="35" t="s">
        <v>203</v>
      </c>
      <c r="AI3" s="35" t="s">
        <v>203</v>
      </c>
    </row>
    <row r="4" spans="1:64" x14ac:dyDescent="0.45">
      <c r="A4" t="s">
        <v>152</v>
      </c>
      <c r="B4" t="s">
        <v>153</v>
      </c>
      <c r="C4" s="27">
        <v>0</v>
      </c>
      <c r="D4" s="36">
        <v>0</v>
      </c>
      <c r="E4" s="36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36">
        <v>0</v>
      </c>
      <c r="T4" s="36">
        <v>0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AD4" s="36">
        <v>0</v>
      </c>
      <c r="AE4" s="36">
        <v>0</v>
      </c>
      <c r="AF4" s="36">
        <v>0</v>
      </c>
      <c r="AG4" s="36">
        <v>0</v>
      </c>
      <c r="AH4" s="36">
        <v>0</v>
      </c>
      <c r="AI4" s="36">
        <v>0</v>
      </c>
      <c r="AJ4" s="36"/>
      <c r="AK4" s="27"/>
      <c r="AL4" s="27"/>
      <c r="AM4" s="28"/>
      <c r="AN4" s="26"/>
      <c r="AO4" s="27"/>
      <c r="AP4" s="27"/>
      <c r="AQ4" s="28"/>
      <c r="AR4" s="26"/>
      <c r="AS4" s="27"/>
      <c r="AT4" s="27"/>
      <c r="AU4" s="28"/>
      <c r="AV4" s="26"/>
      <c r="AW4" s="27"/>
      <c r="AX4" s="27"/>
      <c r="AY4" s="28"/>
      <c r="AZ4" s="26"/>
      <c r="BA4" s="27"/>
      <c r="BB4" s="27"/>
      <c r="BC4" s="28"/>
      <c r="BD4" s="26"/>
      <c r="BE4" s="27"/>
      <c r="BF4" s="27"/>
      <c r="BG4" s="28"/>
      <c r="BH4" s="26"/>
      <c r="BI4" s="27"/>
      <c r="BJ4" s="27"/>
      <c r="BK4" s="28"/>
      <c r="BL4" s="26"/>
    </row>
    <row r="5" spans="1:64" x14ac:dyDescent="0.45">
      <c r="A5" t="s">
        <v>154</v>
      </c>
      <c r="B5" t="s">
        <v>155</v>
      </c>
      <c r="C5" s="30">
        <v>0.722593606</v>
      </c>
      <c r="D5" s="37">
        <v>0.722593606</v>
      </c>
      <c r="E5" s="37">
        <v>0.79109300400000004</v>
      </c>
      <c r="F5" s="37">
        <v>0.75752631000000004</v>
      </c>
      <c r="G5" s="37">
        <v>0.69062374800000004</v>
      </c>
      <c r="H5" s="37">
        <v>0.71592453802554901</v>
      </c>
      <c r="I5" s="37">
        <v>0.82768409777678398</v>
      </c>
      <c r="J5" s="37">
        <v>1.3774299621582</v>
      </c>
      <c r="K5" s="37">
        <v>1.6704916954040501</v>
      </c>
      <c r="L5" s="37">
        <v>0.71485682430834996</v>
      </c>
      <c r="M5" s="37">
        <v>0.14615717926526001</v>
      </c>
      <c r="N5" s="37">
        <v>0.153306826838321</v>
      </c>
      <c r="O5" s="37">
        <v>0.18453655799999999</v>
      </c>
      <c r="P5" s="37">
        <v>0.18285618452187499</v>
      </c>
      <c r="Q5" s="37">
        <v>0.23561063199999999</v>
      </c>
      <c r="R5" s="37">
        <v>0.21294971800000001</v>
      </c>
      <c r="S5" s="37">
        <v>0.144781544113123</v>
      </c>
      <c r="T5" s="37">
        <v>0.20187687100000001</v>
      </c>
      <c r="U5" s="37">
        <v>0.20274098099999999</v>
      </c>
      <c r="V5" s="37">
        <v>0.14977194299999999</v>
      </c>
      <c r="W5" s="37">
        <v>0.181452211</v>
      </c>
      <c r="X5" s="37">
        <v>0.118750734</v>
      </c>
      <c r="Y5" s="37">
        <v>0.115045719</v>
      </c>
      <c r="Z5" s="37">
        <v>0.12296907999999999</v>
      </c>
      <c r="AA5" s="37">
        <v>0.113945995178557</v>
      </c>
      <c r="AB5" s="37">
        <v>0.73239242409392002</v>
      </c>
      <c r="AC5" s="37">
        <v>0.12913289180651599</v>
      </c>
      <c r="AD5" s="37">
        <v>0.10925650387175</v>
      </c>
      <c r="AE5" s="37">
        <v>0.140327438</v>
      </c>
      <c r="AF5" s="37">
        <v>0.116084847</v>
      </c>
      <c r="AG5" s="37">
        <v>0.75512691399999998</v>
      </c>
      <c r="AH5" s="37">
        <v>0.71974321258395701</v>
      </c>
      <c r="AI5" s="37">
        <v>0.11067724499999999</v>
      </c>
      <c r="AJ5" s="37"/>
      <c r="AK5" s="30"/>
      <c r="AL5" s="30"/>
      <c r="AM5" s="31"/>
      <c r="AN5" s="29"/>
      <c r="AO5" s="30"/>
      <c r="AP5" s="30"/>
      <c r="AQ5" s="31"/>
      <c r="AR5" s="29"/>
      <c r="AS5" s="30"/>
      <c r="AT5" s="30"/>
      <c r="AU5" s="31"/>
      <c r="AV5" s="29"/>
      <c r="AW5" s="30"/>
      <c r="AX5" s="30"/>
      <c r="AY5" s="31"/>
      <c r="AZ5" s="29"/>
      <c r="BA5" s="30"/>
      <c r="BB5" s="30"/>
      <c r="BC5" s="31"/>
      <c r="BD5" s="29"/>
      <c r="BE5" s="30"/>
      <c r="BF5" s="30"/>
      <c r="BG5" s="31"/>
      <c r="BH5" s="29"/>
      <c r="BI5" s="30"/>
      <c r="BJ5" s="30"/>
      <c r="BK5" s="31"/>
      <c r="BL5" s="29"/>
    </row>
    <row r="6" spans="1:64" x14ac:dyDescent="0.45">
      <c r="A6" t="s">
        <v>156</v>
      </c>
      <c r="B6" t="s">
        <v>155</v>
      </c>
      <c r="C6" s="30">
        <v>17.412227949999998</v>
      </c>
      <c r="D6" s="37">
        <v>17.412227949999998</v>
      </c>
      <c r="E6" s="37">
        <v>18.343326399999999</v>
      </c>
      <c r="F6" s="37">
        <v>33.264904950000002</v>
      </c>
      <c r="G6" s="37">
        <v>32.619423480000002</v>
      </c>
      <c r="H6" s="37">
        <v>16.646168217345199</v>
      </c>
      <c r="I6" s="37">
        <v>16.077412982015801</v>
      </c>
      <c r="J6" s="37">
        <v>18.756799697876001</v>
      </c>
      <c r="K6" s="37">
        <v>18.1433796882629</v>
      </c>
      <c r="L6" s="37">
        <v>15.7486778963637</v>
      </c>
      <c r="M6" s="37">
        <v>16.7374754895935</v>
      </c>
      <c r="N6" s="37">
        <v>21.4844496715871</v>
      </c>
      <c r="O6" s="37">
        <v>21.80352413</v>
      </c>
      <c r="P6" s="37">
        <v>21.770310722117699</v>
      </c>
      <c r="Q6" s="37">
        <v>44.477795329999999</v>
      </c>
      <c r="R6" s="37">
        <v>46.392108380000003</v>
      </c>
      <c r="S6" s="37">
        <v>37.523432089567599</v>
      </c>
      <c r="T6" s="37">
        <v>38.565610730000003</v>
      </c>
      <c r="U6" s="37">
        <v>42.16661964</v>
      </c>
      <c r="V6" s="37">
        <v>19.132942150000002</v>
      </c>
      <c r="W6" s="37">
        <v>17.713596129999999</v>
      </c>
      <c r="X6" s="37">
        <v>27.45713172</v>
      </c>
      <c r="Y6" s="37">
        <v>15.29840971</v>
      </c>
      <c r="Z6" s="37">
        <v>9.6010587229999995</v>
      </c>
      <c r="AA6" s="37">
        <v>9.1178157830809194</v>
      </c>
      <c r="AB6" s="37">
        <v>7.2992638419698004</v>
      </c>
      <c r="AC6" s="37">
        <v>9.4686951811655309</v>
      </c>
      <c r="AD6" s="37">
        <v>9.1197445307994105</v>
      </c>
      <c r="AE6" s="37">
        <v>9.5990721870000009</v>
      </c>
      <c r="AF6" s="37">
        <v>8.6657037129999992</v>
      </c>
      <c r="AG6" s="37">
        <v>7.1485635079999996</v>
      </c>
      <c r="AH6" s="37">
        <v>7.0445146880983103</v>
      </c>
      <c r="AI6" s="37">
        <v>13.06775667</v>
      </c>
      <c r="AJ6" s="37"/>
      <c r="AK6" s="30"/>
      <c r="AL6" s="30"/>
      <c r="AM6" s="31"/>
      <c r="AN6" s="29"/>
      <c r="AO6" s="30"/>
      <c r="AP6" s="30"/>
      <c r="AQ6" s="31"/>
      <c r="AR6" s="29"/>
      <c r="AS6" s="30"/>
      <c r="AT6" s="30"/>
      <c r="AU6" s="31"/>
      <c r="AV6" s="29"/>
      <c r="AW6" s="30"/>
      <c r="AX6" s="30"/>
      <c r="AY6" s="31"/>
      <c r="AZ6" s="29"/>
      <c r="BA6" s="30"/>
      <c r="BB6" s="30"/>
      <c r="BC6" s="31"/>
      <c r="BD6" s="29"/>
      <c r="BE6" s="30"/>
      <c r="BF6" s="30"/>
      <c r="BG6" s="31"/>
      <c r="BH6" s="29"/>
      <c r="BI6" s="30"/>
      <c r="BJ6" s="30"/>
      <c r="BK6" s="31"/>
      <c r="BL6" s="29"/>
    </row>
    <row r="7" spans="1:64" x14ac:dyDescent="0.45">
      <c r="A7" t="s">
        <v>157</v>
      </c>
      <c r="B7" t="s">
        <v>158</v>
      </c>
      <c r="C7" s="30">
        <v>0.90536914899999998</v>
      </c>
      <c r="D7" s="37">
        <v>0.90536914899999998</v>
      </c>
      <c r="E7" s="37">
        <v>0.34611088299999998</v>
      </c>
      <c r="F7" s="37">
        <v>0.42057503699999998</v>
      </c>
      <c r="G7" s="37">
        <v>0.35934248400000002</v>
      </c>
      <c r="H7" s="37">
        <v>0.37084704042265199</v>
      </c>
      <c r="I7" s="37">
        <v>0.39585900366479398</v>
      </c>
      <c r="J7" s="37">
        <v>0.55312156677246105</v>
      </c>
      <c r="K7" s="37">
        <v>0.52862882614135698</v>
      </c>
      <c r="L7" s="37">
        <v>0.39408224281167298</v>
      </c>
      <c r="M7" s="37">
        <v>0.41119806672084203</v>
      </c>
      <c r="N7" s="37">
        <v>9.7431685231211193E-2</v>
      </c>
      <c r="O7" s="37">
        <v>6.9924527E-2</v>
      </c>
      <c r="P7" s="37">
        <v>0.23378733569416801</v>
      </c>
      <c r="Q7" s="37">
        <v>0.27062638900000002</v>
      </c>
      <c r="R7" s="37">
        <v>9.6896750000000004E-2</v>
      </c>
      <c r="S7" s="37">
        <v>0.104025041473157</v>
      </c>
      <c r="T7" s="37">
        <v>0.10030739700000001</v>
      </c>
      <c r="U7" s="37">
        <v>0.110825801</v>
      </c>
      <c r="V7" s="37">
        <v>7.1814973000000004E-2</v>
      </c>
      <c r="W7" s="37">
        <v>0.18621939600000001</v>
      </c>
      <c r="X7" s="37">
        <v>0.15832168099999999</v>
      </c>
      <c r="Y7" s="37">
        <v>0.21430716899999999</v>
      </c>
      <c r="Z7" s="37">
        <v>8.4997483999999998E-2</v>
      </c>
      <c r="AA7" s="37">
        <v>8.4038847750603399E-2</v>
      </c>
      <c r="AB7" s="37">
        <v>0.17841709283649199</v>
      </c>
      <c r="AC7" s="37">
        <v>8.5197433783272505E-2</v>
      </c>
      <c r="AD7" s="37">
        <v>8.2304229649889094E-2</v>
      </c>
      <c r="AE7" s="37">
        <v>8.348622E-2</v>
      </c>
      <c r="AF7" s="37">
        <v>8.263181E-2</v>
      </c>
      <c r="AG7" s="37">
        <v>0.195338343</v>
      </c>
      <c r="AH7" s="37">
        <v>0.18186407991463299</v>
      </c>
      <c r="AI7" s="37">
        <v>7.0409404999999994E-2</v>
      </c>
      <c r="AJ7" s="37"/>
      <c r="AK7" s="30"/>
      <c r="AL7" s="30"/>
      <c r="AM7" s="31"/>
      <c r="AN7" s="29"/>
      <c r="AO7" s="30"/>
      <c r="AP7" s="30"/>
      <c r="AQ7" s="31"/>
      <c r="AR7" s="29"/>
      <c r="AS7" s="30"/>
      <c r="AT7" s="30"/>
      <c r="AU7" s="31"/>
      <c r="AV7" s="29"/>
      <c r="AW7" s="30"/>
      <c r="AX7" s="30"/>
      <c r="AY7" s="31"/>
      <c r="AZ7" s="29"/>
      <c r="BA7" s="30"/>
      <c r="BB7" s="30"/>
      <c r="BC7" s="31"/>
      <c r="BD7" s="29"/>
      <c r="BE7" s="30"/>
      <c r="BF7" s="30"/>
      <c r="BG7" s="31"/>
      <c r="BH7" s="29"/>
      <c r="BI7" s="30"/>
      <c r="BJ7" s="30"/>
      <c r="BK7" s="31"/>
      <c r="BL7" s="29"/>
    </row>
    <row r="8" spans="1:64" x14ac:dyDescent="0.45">
      <c r="A8" t="s">
        <v>159</v>
      </c>
      <c r="B8" t="s">
        <v>160</v>
      </c>
      <c r="C8" s="30">
        <v>69.521734319999993</v>
      </c>
      <c r="D8" s="37">
        <v>69.521734319999993</v>
      </c>
      <c r="E8" s="37">
        <v>82.085982090000002</v>
      </c>
      <c r="F8" s="37">
        <v>79.41630954</v>
      </c>
      <c r="G8" s="37">
        <v>46.164515450000003</v>
      </c>
      <c r="H8" s="37">
        <v>20.791127564958401</v>
      </c>
      <c r="I8" s="37">
        <v>22.141935749412401</v>
      </c>
      <c r="J8" s="37">
        <v>73.624417781829806</v>
      </c>
      <c r="K8" s="37">
        <v>67.466731071472196</v>
      </c>
      <c r="L8" s="37">
        <v>21.362013492849901</v>
      </c>
      <c r="M8" s="37">
        <v>24.455772932410898</v>
      </c>
      <c r="N8" s="37">
        <v>23.774600049916799</v>
      </c>
      <c r="O8" s="37">
        <v>21.257732919999999</v>
      </c>
      <c r="P8" s="37">
        <v>29.2477874093879</v>
      </c>
      <c r="Q8" s="37">
        <v>64.018255269999997</v>
      </c>
      <c r="R8" s="37">
        <v>49.279149910000001</v>
      </c>
      <c r="S8" s="37">
        <v>50.545573309202602</v>
      </c>
      <c r="T8" s="37">
        <v>50.518930879999999</v>
      </c>
      <c r="U8" s="37">
        <v>50.208654410000001</v>
      </c>
      <c r="V8" s="37">
        <v>50.358927610000002</v>
      </c>
      <c r="W8" s="37">
        <v>51.236294520000001</v>
      </c>
      <c r="X8" s="37">
        <v>36.495422220000002</v>
      </c>
      <c r="Y8" s="37">
        <v>51.991823660000001</v>
      </c>
      <c r="Z8" s="37">
        <v>32.955885500000001</v>
      </c>
      <c r="AA8" s="37">
        <v>44.0022001821009</v>
      </c>
      <c r="AB8" s="37">
        <v>22.4893132112642</v>
      </c>
      <c r="AC8" s="37">
        <v>29.874970660516102</v>
      </c>
      <c r="AD8" s="37">
        <v>34.069810702672498</v>
      </c>
      <c r="AE8" s="37">
        <v>28.002433719999999</v>
      </c>
      <c r="AF8" s="37">
        <v>25.487684600000001</v>
      </c>
      <c r="AG8" s="37">
        <v>21.036481550000001</v>
      </c>
      <c r="AH8" s="37">
        <v>21.6221473803128</v>
      </c>
      <c r="AI8" s="37">
        <v>25.611848139999999</v>
      </c>
      <c r="AJ8" s="37"/>
      <c r="AK8" s="30"/>
      <c r="AL8" s="30"/>
      <c r="AM8" s="31"/>
      <c r="AN8" s="29"/>
      <c r="AO8" s="30"/>
      <c r="AP8" s="30"/>
      <c r="AQ8" s="31"/>
      <c r="AR8" s="29"/>
      <c r="AS8" s="30"/>
      <c r="AT8" s="30"/>
      <c r="AU8" s="31"/>
      <c r="AV8" s="29"/>
      <c r="AW8" s="30"/>
      <c r="AX8" s="30"/>
      <c r="AY8" s="31"/>
      <c r="AZ8" s="29"/>
      <c r="BA8" s="30"/>
      <c r="BB8" s="30"/>
      <c r="BC8" s="31"/>
      <c r="BD8" s="29"/>
      <c r="BE8" s="30"/>
      <c r="BF8" s="30"/>
      <c r="BG8" s="31"/>
      <c r="BH8" s="29"/>
      <c r="BI8" s="30"/>
      <c r="BJ8" s="30"/>
      <c r="BK8" s="31"/>
      <c r="BL8" s="29"/>
    </row>
    <row r="9" spans="1:64" x14ac:dyDescent="0.45">
      <c r="A9" t="s">
        <v>161</v>
      </c>
      <c r="B9" t="s">
        <v>162</v>
      </c>
      <c r="C9" s="30">
        <v>1.6304533E-2</v>
      </c>
      <c r="D9" s="37">
        <v>1.6304533E-2</v>
      </c>
      <c r="E9" s="37">
        <v>4.4812016000000003E-2</v>
      </c>
      <c r="F9" s="37">
        <v>2.3746568999999999E-2</v>
      </c>
      <c r="G9" s="37">
        <v>1.6428822999999999E-2</v>
      </c>
      <c r="H9" s="37">
        <v>1.5863006124370301E-2</v>
      </c>
      <c r="I9" s="37">
        <v>1.18608552620096E-2</v>
      </c>
      <c r="J9" s="37">
        <v>3.27301025390625E-2</v>
      </c>
      <c r="K9" s="37">
        <v>3.5109519958496101E-2</v>
      </c>
      <c r="L9" s="37">
        <v>1.95573902833256E-2</v>
      </c>
      <c r="M9" s="37">
        <v>2.9369060973064198E-3</v>
      </c>
      <c r="N9" s="37">
        <v>2.00852178281038E-3</v>
      </c>
      <c r="O9" s="37">
        <v>2.1344010000000002E-3</v>
      </c>
      <c r="P9" s="37">
        <v>3.70963562074119E-3</v>
      </c>
      <c r="Q9" s="37">
        <v>1.8699109999999999E-3</v>
      </c>
      <c r="R9" s="37">
        <v>2.6726219999999999E-3</v>
      </c>
      <c r="S9" s="37">
        <v>1.9974329190672298E-3</v>
      </c>
      <c r="T9" s="37">
        <v>1.9863440000000001E-3</v>
      </c>
      <c r="U9" s="37">
        <v>1.8742229999999999E-3</v>
      </c>
      <c r="V9" s="37">
        <v>2.0619129999999999E-3</v>
      </c>
      <c r="W9" s="37">
        <v>2.5795979999999998E-3</v>
      </c>
      <c r="X9" s="37">
        <v>3.8437900000000001E-4</v>
      </c>
      <c r="Y9" s="37">
        <v>4.9326999999999997E-4</v>
      </c>
      <c r="Z9" s="37">
        <v>9.0064099999999998E-4</v>
      </c>
      <c r="AA9" s="37">
        <v>1.1752209967265299E-3</v>
      </c>
      <c r="AB9" s="37">
        <v>1.1975675916741599E-2</v>
      </c>
      <c r="AC9" s="37">
        <v>4.6970038712202398E-4</v>
      </c>
      <c r="AD9" s="37">
        <v>5.6629050100422205E-4</v>
      </c>
      <c r="AE9" s="37">
        <v>3.86072E-4</v>
      </c>
      <c r="AF9" s="37">
        <v>4.2433599999999998E-4</v>
      </c>
      <c r="AG9" s="37">
        <v>1.2005269000000001E-2</v>
      </c>
      <c r="AH9" s="37">
        <v>1.36139417533305E-2</v>
      </c>
      <c r="AI9" s="37">
        <v>4.6000000000000001E-4</v>
      </c>
      <c r="AJ9" s="37"/>
      <c r="AK9" s="30"/>
      <c r="AL9" s="30"/>
      <c r="AM9" s="31"/>
      <c r="AN9" s="29"/>
      <c r="AO9" s="30"/>
      <c r="AP9" s="30"/>
      <c r="AQ9" s="31"/>
      <c r="AR9" s="29"/>
      <c r="AS9" s="30"/>
      <c r="AT9" s="30"/>
      <c r="AU9" s="31"/>
      <c r="AV9" s="29"/>
      <c r="AW9" s="30"/>
      <c r="AX9" s="30"/>
      <c r="AY9" s="31"/>
      <c r="AZ9" s="29"/>
      <c r="BA9" s="30"/>
      <c r="BB9" s="30"/>
      <c r="BC9" s="31"/>
      <c r="BD9" s="29"/>
      <c r="BE9" s="30"/>
      <c r="BF9" s="30"/>
      <c r="BG9" s="31"/>
      <c r="BH9" s="29"/>
      <c r="BI9" s="30"/>
      <c r="BJ9" s="30"/>
      <c r="BK9" s="31"/>
      <c r="BL9" s="29"/>
    </row>
    <row r="10" spans="1:64" x14ac:dyDescent="0.45">
      <c r="A10" t="s">
        <v>163</v>
      </c>
      <c r="B10" t="s">
        <v>164</v>
      </c>
      <c r="C10" s="30">
        <v>20.922934569999999</v>
      </c>
      <c r="D10" s="37">
        <v>20.922934569999999</v>
      </c>
      <c r="E10" s="37">
        <v>34.543638909999999</v>
      </c>
      <c r="F10" s="37">
        <v>16.324489280000002</v>
      </c>
      <c r="G10" s="37">
        <v>15.600555699999999</v>
      </c>
      <c r="H10" s="37">
        <v>9.7094204078804793</v>
      </c>
      <c r="I10" s="37">
        <v>9.8677616419102208</v>
      </c>
      <c r="J10" s="37">
        <v>44.178681373596199</v>
      </c>
      <c r="K10" s="37">
        <v>23.555190563201901</v>
      </c>
      <c r="L10" s="37">
        <v>11.444980769160599</v>
      </c>
      <c r="M10" s="37">
        <v>2.8970724345490799</v>
      </c>
      <c r="N10" s="37">
        <v>3.5203244854248301</v>
      </c>
      <c r="O10" s="37">
        <v>3.1826681739999998</v>
      </c>
      <c r="P10" s="37">
        <v>3.43905502444859</v>
      </c>
      <c r="Q10" s="37">
        <v>5.0369910920000001</v>
      </c>
      <c r="R10" s="37">
        <v>3.4584601250000002</v>
      </c>
      <c r="S10" s="37">
        <v>2.2793083444795501</v>
      </c>
      <c r="T10" s="37">
        <v>3.3126896189999999</v>
      </c>
      <c r="U10" s="37">
        <v>3.0960501840000001</v>
      </c>
      <c r="V10" s="37">
        <v>3.8863672619999998</v>
      </c>
      <c r="W10" s="37">
        <v>2.2324624129999999</v>
      </c>
      <c r="X10" s="37">
        <v>0.449799067</v>
      </c>
      <c r="Y10" s="37">
        <v>0.46379018700000002</v>
      </c>
      <c r="Z10" s="37">
        <v>1.2708299780000001</v>
      </c>
      <c r="AA10" s="37">
        <v>1.2125195581469199</v>
      </c>
      <c r="AB10" s="37">
        <v>6.8879123359428096</v>
      </c>
      <c r="AC10" s="37">
        <v>4.2529122476249299E-2</v>
      </c>
      <c r="AD10" s="37">
        <v>4.8966688455192101E-2</v>
      </c>
      <c r="AE10" s="37">
        <v>6.0220757999999999E-2</v>
      </c>
      <c r="AF10" s="37">
        <v>4.7120413999999999E-2</v>
      </c>
      <c r="AG10" s="37">
        <v>6.5309538600000003</v>
      </c>
      <c r="AH10" s="37">
        <v>8.0126907348253997</v>
      </c>
      <c r="AI10" s="37">
        <v>4.073869964</v>
      </c>
      <c r="AJ10" s="37"/>
      <c r="AK10" s="30"/>
      <c r="AL10" s="30"/>
      <c r="AM10" s="31"/>
      <c r="AN10" s="29"/>
      <c r="AO10" s="30"/>
      <c r="AP10" s="30"/>
      <c r="AQ10" s="31"/>
      <c r="AR10" s="29"/>
      <c r="AS10" s="30"/>
      <c r="AT10" s="30"/>
      <c r="AU10" s="31"/>
      <c r="AV10" s="29"/>
      <c r="AW10" s="30"/>
      <c r="AX10" s="30"/>
      <c r="AY10" s="31"/>
      <c r="AZ10" s="29"/>
      <c r="BA10" s="30"/>
      <c r="BB10" s="30"/>
      <c r="BC10" s="31"/>
      <c r="BD10" s="29"/>
      <c r="BE10" s="30"/>
      <c r="BF10" s="30"/>
      <c r="BG10" s="31"/>
      <c r="BH10" s="29"/>
      <c r="BI10" s="30"/>
      <c r="BJ10" s="30"/>
      <c r="BK10" s="31"/>
      <c r="BL10" s="29"/>
    </row>
    <row r="11" spans="1:64" x14ac:dyDescent="0.45">
      <c r="A11" t="s">
        <v>165</v>
      </c>
      <c r="B11" t="s">
        <v>164</v>
      </c>
      <c r="C11" s="30">
        <v>7.9143389999999994E-3</v>
      </c>
      <c r="D11" s="37">
        <v>7.9143389999999994E-3</v>
      </c>
      <c r="E11" s="37">
        <v>1.1682114E-2</v>
      </c>
      <c r="F11" s="37">
        <v>6.2512150000000001E-3</v>
      </c>
      <c r="G11" s="37">
        <v>4.1465640000000002E-3</v>
      </c>
      <c r="H11" s="37">
        <v>2.0454648595561401E-3</v>
      </c>
      <c r="I11" s="37">
        <v>2.2585341157599099E-3</v>
      </c>
      <c r="J11" s="37">
        <v>8.8095664978027292E-3</v>
      </c>
      <c r="K11" s="37">
        <v>4.6801567077636701E-3</v>
      </c>
      <c r="L11" s="37">
        <v>2.8456582884102801E-3</v>
      </c>
      <c r="M11" s="37">
        <v>1.0086759019695901E-3</v>
      </c>
      <c r="N11" s="37">
        <v>7.6574764626315399E-4</v>
      </c>
      <c r="O11" s="37">
        <v>6.2878000000000001E-4</v>
      </c>
      <c r="P11" s="37">
        <v>7.2775802047643295E-4</v>
      </c>
      <c r="Q11" s="37">
        <v>6.1050399999999999E-4</v>
      </c>
      <c r="R11" s="37">
        <v>6.7354600000000002E-4</v>
      </c>
      <c r="S11" s="37">
        <v>7.6739044089176901E-4</v>
      </c>
      <c r="T11" s="37">
        <v>9.9142700000000002E-4</v>
      </c>
      <c r="U11" s="37">
        <v>5.97772E-4</v>
      </c>
      <c r="V11" s="37">
        <v>5.9181700000000002E-4</v>
      </c>
      <c r="W11" s="37">
        <v>9.6801700000000005E-4</v>
      </c>
      <c r="X11" s="37">
        <v>4.1343899999999998E-4</v>
      </c>
      <c r="Y11" s="37">
        <v>3.8504000000000001E-4</v>
      </c>
      <c r="Z11" s="37">
        <v>1.13093E-3</v>
      </c>
      <c r="AA11" s="37">
        <v>9.5186667783055405E-4</v>
      </c>
      <c r="AB11" s="37">
        <v>4.0566018945016697E-3</v>
      </c>
      <c r="AC11" s="37">
        <v>4.6367382446099801E-4</v>
      </c>
      <c r="AD11" s="37">
        <v>6.2589568239135697E-4</v>
      </c>
      <c r="AE11" s="37">
        <v>1.1321269999999999E-3</v>
      </c>
      <c r="AF11" s="37">
        <v>6.2932199999999998E-4</v>
      </c>
      <c r="AG11" s="37">
        <v>2.740307E-3</v>
      </c>
      <c r="AH11" s="37">
        <v>1.9555022847145501E-3</v>
      </c>
      <c r="AI11" s="37">
        <v>5.3186499999999996E-4</v>
      </c>
      <c r="AJ11" s="37"/>
      <c r="AK11" s="30"/>
      <c r="AL11" s="30"/>
      <c r="AM11" s="31"/>
      <c r="AN11" s="29"/>
      <c r="AO11" s="30"/>
      <c r="AP11" s="30"/>
      <c r="AQ11" s="31"/>
      <c r="AR11" s="29"/>
      <c r="AS11" s="30"/>
      <c r="AT11" s="30"/>
      <c r="AU11" s="31"/>
      <c r="AV11" s="29"/>
      <c r="AW11" s="30"/>
      <c r="AX11" s="30"/>
      <c r="AY11" s="31"/>
      <c r="AZ11" s="29"/>
      <c r="BA11" s="30"/>
      <c r="BB11" s="30"/>
      <c r="BC11" s="31"/>
      <c r="BD11" s="29"/>
      <c r="BE11" s="30"/>
      <c r="BF11" s="30"/>
      <c r="BG11" s="31"/>
      <c r="BH11" s="29"/>
      <c r="BI11" s="30"/>
      <c r="BJ11" s="30"/>
      <c r="BK11" s="31"/>
      <c r="BL11" s="29"/>
    </row>
    <row r="12" spans="1:64" x14ac:dyDescent="0.45">
      <c r="A12" t="s">
        <v>166</v>
      </c>
      <c r="B12" t="s">
        <v>164</v>
      </c>
      <c r="C12" s="30">
        <v>0.341310907</v>
      </c>
      <c r="D12" s="37">
        <v>0.341310907</v>
      </c>
      <c r="E12" s="37">
        <v>0.52228009600000003</v>
      </c>
      <c r="F12" s="37">
        <v>0.225246164</v>
      </c>
      <c r="G12" s="37">
        <v>0.245517336</v>
      </c>
      <c r="H12" s="37">
        <v>0.125000630306209</v>
      </c>
      <c r="I12" s="37">
        <v>0.36342394428013097</v>
      </c>
      <c r="J12" s="37">
        <v>0.497360229492188</v>
      </c>
      <c r="K12" s="37">
        <v>0.75390815734863303</v>
      </c>
      <c r="L12" s="37">
        <v>0.297901596843203</v>
      </c>
      <c r="M12" s="37">
        <v>0.186396817645198</v>
      </c>
      <c r="N12" s="37">
        <v>0.30628940708681901</v>
      </c>
      <c r="O12" s="37">
        <v>0.29415983299999998</v>
      </c>
      <c r="P12" s="37">
        <v>0.302337869957014</v>
      </c>
      <c r="Q12" s="37">
        <v>0.88090508599999995</v>
      </c>
      <c r="R12" s="37">
        <v>0.634132896</v>
      </c>
      <c r="S12" s="37">
        <v>0.29843623271405301</v>
      </c>
      <c r="T12" s="37">
        <v>0.63303550900000005</v>
      </c>
      <c r="U12" s="37">
        <v>0.77108693399999995</v>
      </c>
      <c r="V12" s="37">
        <v>0.69583359199999995</v>
      </c>
      <c r="W12" s="37">
        <v>0.110019599</v>
      </c>
      <c r="X12" s="37">
        <v>5.1255833000000001E-2</v>
      </c>
      <c r="Y12" s="37">
        <v>4.7013587000000003E-2</v>
      </c>
      <c r="Z12" s="37">
        <v>0.13789543100000001</v>
      </c>
      <c r="AA12" s="37">
        <v>0.13382997823338899</v>
      </c>
      <c r="AB12" s="37">
        <v>0.385586698079593</v>
      </c>
      <c r="AC12" s="37">
        <v>5.5668102300773702E-2</v>
      </c>
      <c r="AD12" s="37">
        <v>8.4947083765881198E-2</v>
      </c>
      <c r="AE12" s="37">
        <v>8.1132310999999999E-2</v>
      </c>
      <c r="AF12" s="37">
        <v>7.5637653999999999E-2</v>
      </c>
      <c r="AG12" s="37">
        <v>0.32391853700000001</v>
      </c>
      <c r="AH12" s="37">
        <v>0.24641696223583401</v>
      </c>
      <c r="AI12" s="37">
        <v>9.8294516999999998E-2</v>
      </c>
      <c r="AJ12" s="37"/>
      <c r="AK12" s="30"/>
      <c r="AL12" s="30"/>
      <c r="AM12" s="31"/>
      <c r="AN12" s="29"/>
      <c r="AO12" s="30"/>
      <c r="AP12" s="30"/>
      <c r="AQ12" s="31"/>
      <c r="AR12" s="29"/>
      <c r="AS12" s="30"/>
      <c r="AT12" s="30"/>
      <c r="AU12" s="31"/>
      <c r="AV12" s="29"/>
      <c r="AW12" s="30"/>
      <c r="AX12" s="30"/>
      <c r="AY12" s="31"/>
      <c r="AZ12" s="29"/>
      <c r="BA12" s="30"/>
      <c r="BB12" s="30"/>
      <c r="BC12" s="31"/>
      <c r="BD12" s="29"/>
      <c r="BE12" s="30"/>
      <c r="BF12" s="30"/>
      <c r="BG12" s="31"/>
      <c r="BH12" s="29"/>
      <c r="BI12" s="30"/>
      <c r="BJ12" s="30"/>
      <c r="BK12" s="31"/>
      <c r="BL12" s="29"/>
    </row>
    <row r="13" spans="1:64" x14ac:dyDescent="0.45">
      <c r="A13" t="s">
        <v>167</v>
      </c>
      <c r="B13" t="s">
        <v>168</v>
      </c>
      <c r="C13" s="30">
        <v>71.053282050000007</v>
      </c>
      <c r="D13" s="37">
        <v>71.053282050000007</v>
      </c>
      <c r="E13" s="37">
        <v>53.253928569999999</v>
      </c>
      <c r="F13" s="37">
        <v>27.36902413</v>
      </c>
      <c r="G13" s="37">
        <v>24.45778194</v>
      </c>
      <c r="H13" s="37">
        <v>7.2114745735414898</v>
      </c>
      <c r="I13" s="37">
        <v>6.2828287924306396</v>
      </c>
      <c r="J13" s="37">
        <v>19.932160377502399</v>
      </c>
      <c r="K13" s="37">
        <v>13.577771186828601</v>
      </c>
      <c r="L13" s="37">
        <v>0.69160741730224995</v>
      </c>
      <c r="M13" s="37">
        <v>1.6829149590350101</v>
      </c>
      <c r="N13" s="37">
        <v>454.67044360131399</v>
      </c>
      <c r="O13" s="37">
        <v>3.7909939979999998</v>
      </c>
      <c r="P13" s="37">
        <v>1.80662930483077</v>
      </c>
      <c r="Q13" s="37">
        <v>6.4958695229999996</v>
      </c>
      <c r="R13" s="37">
        <v>5.6606384409999997</v>
      </c>
      <c r="S13" s="37">
        <v>1.4566495692466099</v>
      </c>
      <c r="T13" s="37">
        <v>5.126607387</v>
      </c>
      <c r="U13" s="37">
        <v>5.2955801090000003</v>
      </c>
      <c r="V13" s="37">
        <v>5.5862705650000004</v>
      </c>
      <c r="W13" s="37">
        <v>0.222289827</v>
      </c>
      <c r="X13" s="37">
        <v>0.12129382</v>
      </c>
      <c r="Y13" s="37">
        <v>9.6384674000000004E-2</v>
      </c>
      <c r="Z13" s="37">
        <v>0.31395039699999999</v>
      </c>
      <c r="AA13" s="37">
        <v>0.29820195686546203</v>
      </c>
      <c r="AB13" s="37">
        <v>1.13742761039256</v>
      </c>
      <c r="AC13" s="37">
        <v>9.8898906548768095E-2</v>
      </c>
      <c r="AD13" s="37">
        <v>0.14864814003771201</v>
      </c>
      <c r="AE13" s="37">
        <v>0.14216401300000001</v>
      </c>
      <c r="AF13" s="37">
        <v>0.13537777300000001</v>
      </c>
      <c r="AG13" s="37">
        <v>1.0027998010000001</v>
      </c>
      <c r="AH13" s="37">
        <v>0.69820546193602595</v>
      </c>
      <c r="AI13" s="37">
        <v>9.9338473999999996E-2</v>
      </c>
      <c r="AJ13" s="37"/>
      <c r="AK13" s="30"/>
      <c r="AL13" s="30"/>
      <c r="AM13" s="31"/>
      <c r="AN13" s="29"/>
      <c r="AO13" s="30"/>
      <c r="AP13" s="30"/>
      <c r="AQ13" s="31"/>
      <c r="AR13" s="29"/>
      <c r="AS13" s="30"/>
      <c r="AT13" s="30"/>
      <c r="AU13" s="31"/>
      <c r="AV13" s="29"/>
      <c r="AW13" s="30"/>
      <c r="AX13" s="30"/>
      <c r="AY13" s="31"/>
      <c r="AZ13" s="29"/>
      <c r="BA13" s="30"/>
      <c r="BB13" s="30"/>
      <c r="BC13" s="31"/>
      <c r="BD13" s="29"/>
      <c r="BE13" s="30"/>
      <c r="BF13" s="30"/>
      <c r="BG13" s="31"/>
      <c r="BH13" s="29"/>
      <c r="BI13" s="30"/>
      <c r="BJ13" s="30"/>
      <c r="BK13" s="31"/>
      <c r="BL13" s="29"/>
    </row>
    <row r="14" spans="1:64" x14ac:dyDescent="0.45">
      <c r="A14" t="s">
        <v>169</v>
      </c>
      <c r="B14" t="s">
        <v>170</v>
      </c>
      <c r="C14" s="30">
        <v>30.417402429999999</v>
      </c>
      <c r="D14" s="37">
        <v>30.417402429999999</v>
      </c>
      <c r="E14" s="37">
        <v>31.6365859</v>
      </c>
      <c r="F14" s="37">
        <v>27.988734879999999</v>
      </c>
      <c r="G14" s="37">
        <v>28.781575050000001</v>
      </c>
      <c r="H14" s="37">
        <v>21.023265335874299</v>
      </c>
      <c r="I14" s="37">
        <v>17.864527817270599</v>
      </c>
      <c r="J14" s="37">
        <v>62.559568881988497</v>
      </c>
      <c r="K14" s="37">
        <v>40.118968486785903</v>
      </c>
      <c r="L14" s="37">
        <v>29.3725238189534</v>
      </c>
      <c r="M14" s="37">
        <v>17.735409362835899</v>
      </c>
      <c r="N14" s="37">
        <v>15.353511779388599</v>
      </c>
      <c r="O14" s="37">
        <v>18.291581180000001</v>
      </c>
      <c r="P14" s="37">
        <v>23.025360846876598</v>
      </c>
      <c r="Q14" s="37">
        <v>48.032879289999997</v>
      </c>
      <c r="R14" s="37">
        <v>40.692949079999998</v>
      </c>
      <c r="S14" s="37">
        <v>14.622829173774599</v>
      </c>
      <c r="T14" s="37">
        <v>45.40997162</v>
      </c>
      <c r="U14" s="37">
        <v>40.070396449999997</v>
      </c>
      <c r="V14" s="37">
        <v>38.60936719</v>
      </c>
      <c r="W14" s="37">
        <v>15.43757173</v>
      </c>
      <c r="X14" s="37">
        <v>12.39417461</v>
      </c>
      <c r="Y14" s="37">
        <v>12.31873212</v>
      </c>
      <c r="Z14" s="37">
        <v>12.950151890000001</v>
      </c>
      <c r="AA14" s="37">
        <v>15.433144331124801</v>
      </c>
      <c r="AB14" s="37">
        <v>7.7453468204760902</v>
      </c>
      <c r="AC14" s="37">
        <v>6.4101324878201797</v>
      </c>
      <c r="AD14" s="37">
        <v>8.1119686468838097</v>
      </c>
      <c r="AE14" s="37">
        <v>6.4128693730000004</v>
      </c>
      <c r="AF14" s="37">
        <v>6.2619569789999998</v>
      </c>
      <c r="AG14" s="37">
        <v>6.5275033220000003</v>
      </c>
      <c r="AH14" s="37">
        <v>6.6283537354715598</v>
      </c>
      <c r="AI14" s="37">
        <v>5.6896331040000003</v>
      </c>
      <c r="AJ14" s="37"/>
      <c r="AK14" s="30"/>
      <c r="AL14" s="30"/>
      <c r="AM14" s="31"/>
      <c r="AN14" s="29"/>
      <c r="AO14" s="30"/>
      <c r="AP14" s="30"/>
      <c r="AQ14" s="31"/>
      <c r="AR14" s="29"/>
      <c r="AS14" s="30"/>
      <c r="AT14" s="30"/>
      <c r="AU14" s="31"/>
      <c r="AV14" s="29"/>
      <c r="AW14" s="30"/>
      <c r="AX14" s="30"/>
      <c r="AY14" s="31"/>
      <c r="AZ14" s="29"/>
      <c r="BA14" s="30"/>
      <c r="BB14" s="30"/>
      <c r="BC14" s="31"/>
      <c r="BD14" s="29"/>
      <c r="BE14" s="30"/>
      <c r="BF14" s="30"/>
      <c r="BG14" s="31"/>
      <c r="BH14" s="29"/>
      <c r="BI14" s="30"/>
      <c r="BJ14" s="30"/>
      <c r="BK14" s="31"/>
      <c r="BL14" s="29"/>
    </row>
    <row r="15" spans="1:64" x14ac:dyDescent="0.45">
      <c r="A15" t="s">
        <v>171</v>
      </c>
      <c r="B15" t="s">
        <v>164</v>
      </c>
      <c r="C15" s="30">
        <v>1.4983504E-2</v>
      </c>
      <c r="D15" s="37">
        <v>1.4983504E-2</v>
      </c>
      <c r="E15" s="37">
        <v>5.0949594000000001E-2</v>
      </c>
      <c r="F15" s="37">
        <v>1.4105184999999999E-2</v>
      </c>
      <c r="G15" s="37">
        <v>1.0460517000000001E-2</v>
      </c>
      <c r="H15" s="37">
        <v>2.60051027196695E-2</v>
      </c>
      <c r="I15" s="37">
        <v>1.0491293431855399E-2</v>
      </c>
      <c r="J15" s="37">
        <v>4.45199012756348E-2</v>
      </c>
      <c r="K15" s="37">
        <v>2.0031929016113299E-2</v>
      </c>
      <c r="L15" s="37">
        <v>1.2665783563223801E-2</v>
      </c>
      <c r="M15" s="37">
        <v>3.6131214363100601E-3</v>
      </c>
      <c r="N15" s="37">
        <v>2.0567788750259501E-3</v>
      </c>
      <c r="O15" s="37">
        <v>2.085117E-3</v>
      </c>
      <c r="P15" s="37">
        <v>5.5596277218902196E-3</v>
      </c>
      <c r="Q15" s="37">
        <v>1.8797678000000002E-2</v>
      </c>
      <c r="R15" s="37">
        <v>3.5114740000000001E-3</v>
      </c>
      <c r="S15" s="37">
        <v>3.3434977678886198E-3</v>
      </c>
      <c r="T15" s="37">
        <v>2.9627799999999999E-3</v>
      </c>
      <c r="U15" s="37">
        <v>2.2857429999999998E-3</v>
      </c>
      <c r="V15" s="37">
        <v>2.9878330000000001E-3</v>
      </c>
      <c r="W15" s="37">
        <v>2.933621E-3</v>
      </c>
      <c r="X15" s="37">
        <v>1.442371E-3</v>
      </c>
      <c r="Y15" s="37">
        <v>1.6288229999999999E-3</v>
      </c>
      <c r="Z15" s="37">
        <v>1.6140869999999999E-3</v>
      </c>
      <c r="AA15" s="37">
        <v>1.78860949770493E-3</v>
      </c>
      <c r="AB15" s="37">
        <v>1.7243221417334701E-2</v>
      </c>
      <c r="AC15" s="37">
        <v>2.41223489964179E-3</v>
      </c>
      <c r="AD15" s="37">
        <v>1.6509892243360201E-3</v>
      </c>
      <c r="AE15" s="37">
        <v>1.656355E-3</v>
      </c>
      <c r="AF15" s="37">
        <v>2.5393289999999999E-3</v>
      </c>
      <c r="AG15" s="37">
        <v>8.8873549999999996E-3</v>
      </c>
      <c r="AH15" s="37">
        <v>1.1980410789101699E-2</v>
      </c>
      <c r="AI15" s="37">
        <v>2.0787929999999998E-3</v>
      </c>
      <c r="AJ15" s="37"/>
      <c r="AK15" s="30"/>
      <c r="AL15" s="30"/>
      <c r="AM15" s="31"/>
      <c r="AN15" s="29"/>
      <c r="AO15" s="30"/>
      <c r="AP15" s="30"/>
      <c r="AQ15" s="31"/>
      <c r="AR15" s="29"/>
      <c r="AS15" s="30"/>
      <c r="AT15" s="30"/>
      <c r="AU15" s="31"/>
      <c r="AV15" s="29"/>
      <c r="AW15" s="30"/>
      <c r="AX15" s="30"/>
      <c r="AY15" s="31"/>
      <c r="AZ15" s="29"/>
      <c r="BA15" s="30"/>
      <c r="BB15" s="30"/>
      <c r="BC15" s="31"/>
      <c r="BD15" s="29"/>
      <c r="BE15" s="30"/>
      <c r="BF15" s="30"/>
      <c r="BG15" s="31"/>
      <c r="BH15" s="29"/>
      <c r="BI15" s="30"/>
      <c r="BJ15" s="30"/>
      <c r="BK15" s="31"/>
      <c r="BL15" s="29"/>
    </row>
    <row r="16" spans="1:64" x14ac:dyDescent="0.45">
      <c r="A16" t="s">
        <v>172</v>
      </c>
      <c r="B16" t="s">
        <v>164</v>
      </c>
      <c r="C16" s="30">
        <v>0.77806618699999996</v>
      </c>
      <c r="D16" s="37">
        <v>0.77806618699999996</v>
      </c>
      <c r="E16" s="37">
        <v>2.0064696350000002</v>
      </c>
      <c r="F16" s="37">
        <v>0.75490437499999996</v>
      </c>
      <c r="G16" s="37">
        <v>0.79859067500000003</v>
      </c>
      <c r="H16" s="37">
        <v>0.79251820075844304</v>
      </c>
      <c r="I16" s="37">
        <v>0.63852239583717196</v>
      </c>
      <c r="J16" s="37">
        <v>1.51072025299072</v>
      </c>
      <c r="K16" s="37">
        <v>1.4702391624450699</v>
      </c>
      <c r="L16" s="37">
        <v>0.69427788531333701</v>
      </c>
      <c r="M16" s="37">
        <v>0.13859827048034501</v>
      </c>
      <c r="N16" s="37">
        <v>0.11596939051916</v>
      </c>
      <c r="O16" s="37">
        <v>0.138689651</v>
      </c>
      <c r="P16" s="37">
        <v>0.34292557544889002</v>
      </c>
      <c r="Q16" s="37">
        <v>0.58098664099999997</v>
      </c>
      <c r="R16" s="37">
        <v>0.130003374</v>
      </c>
      <c r="S16" s="37">
        <v>0.133508071323582</v>
      </c>
      <c r="T16" s="37">
        <v>0.122454938</v>
      </c>
      <c r="U16" s="37">
        <v>0.126175868</v>
      </c>
      <c r="V16" s="37">
        <v>0.14981588800000001</v>
      </c>
      <c r="W16" s="37">
        <v>0.13356741699999999</v>
      </c>
      <c r="X16" s="37">
        <v>3.0861243E-2</v>
      </c>
      <c r="Y16" s="37">
        <v>3.0530195E-2</v>
      </c>
      <c r="Z16" s="37">
        <v>2.6899685999999999E-2</v>
      </c>
      <c r="AA16" s="37">
        <v>3.2451306260914602E-2</v>
      </c>
      <c r="AB16" s="37">
        <v>0.82937207977315397</v>
      </c>
      <c r="AC16" s="37">
        <v>2.8286786350839799E-2</v>
      </c>
      <c r="AD16" s="37">
        <v>2.4749194068817499E-2</v>
      </c>
      <c r="AE16" s="37">
        <v>3.1911309999999998E-2</v>
      </c>
      <c r="AF16" s="37">
        <v>2.9961840999999999E-2</v>
      </c>
      <c r="AG16" s="37">
        <v>0.62157747100000005</v>
      </c>
      <c r="AH16" s="37">
        <v>0.812863947289722</v>
      </c>
      <c r="AI16" s="37">
        <v>3.3162522999999999E-2</v>
      </c>
      <c r="AJ16" s="37"/>
      <c r="AK16" s="30"/>
      <c r="AL16" s="30"/>
      <c r="AM16" s="31"/>
      <c r="AN16" s="29"/>
      <c r="AO16" s="30"/>
      <c r="AP16" s="30"/>
      <c r="AQ16" s="31"/>
      <c r="AR16" s="29"/>
      <c r="AS16" s="30"/>
      <c r="AT16" s="30"/>
      <c r="AU16" s="31"/>
      <c r="AV16" s="29"/>
      <c r="AW16" s="30"/>
      <c r="AX16" s="30"/>
      <c r="AY16" s="31"/>
      <c r="AZ16" s="29"/>
      <c r="BA16" s="30"/>
      <c r="BB16" s="30"/>
      <c r="BC16" s="31"/>
      <c r="BD16" s="29"/>
      <c r="BE16" s="30"/>
      <c r="BF16" s="30"/>
      <c r="BG16" s="31"/>
      <c r="BH16" s="29"/>
      <c r="BI16" s="30"/>
      <c r="BJ16" s="30"/>
      <c r="BK16" s="31"/>
      <c r="BL16" s="29"/>
    </row>
    <row r="17" spans="1:64" x14ac:dyDescent="0.45">
      <c r="A17" t="s">
        <v>173</v>
      </c>
      <c r="B17" t="s">
        <v>164</v>
      </c>
      <c r="C17" s="30">
        <v>0.176321912</v>
      </c>
      <c r="D17" s="37">
        <v>0.176321912</v>
      </c>
      <c r="E17" s="37">
        <v>0.63175508000000002</v>
      </c>
      <c r="F17" s="37">
        <v>0.20737794000000001</v>
      </c>
      <c r="G17" s="37">
        <v>0.15327965499999999</v>
      </c>
      <c r="H17" s="37">
        <v>0.20440917465717201</v>
      </c>
      <c r="I17" s="37">
        <v>0.163428854380648</v>
      </c>
      <c r="J17" s="37">
        <v>0.44780969619750999</v>
      </c>
      <c r="K17" s="37">
        <v>0.37063121795654302</v>
      </c>
      <c r="L17" s="37">
        <v>0.165132224712188</v>
      </c>
      <c r="M17" s="37">
        <v>3.37197971976224E-2</v>
      </c>
      <c r="N17" s="37">
        <v>2.74855969313571E-2</v>
      </c>
      <c r="O17" s="37">
        <v>2.9982644999999999E-2</v>
      </c>
      <c r="P17" s="37">
        <v>0.118297641206564</v>
      </c>
      <c r="Q17" s="37">
        <v>0.24424331299999999</v>
      </c>
      <c r="R17" s="37">
        <v>3.1889518999999998E-2</v>
      </c>
      <c r="S17" s="37">
        <v>2.8056878763457999E-2</v>
      </c>
      <c r="T17" s="37">
        <v>3.2435541999999998E-2</v>
      </c>
      <c r="U17" s="37">
        <v>3.2283172999999998E-2</v>
      </c>
      <c r="V17" s="37">
        <v>3.3720619E-2</v>
      </c>
      <c r="W17" s="37">
        <v>2.7374708000000001E-2</v>
      </c>
      <c r="X17" s="37">
        <v>8.1082859999999993E-3</v>
      </c>
      <c r="Y17" s="37">
        <v>5.9678659999999996E-3</v>
      </c>
      <c r="Z17" s="37">
        <v>6.0916169999999997E-3</v>
      </c>
      <c r="AA17" s="37">
        <v>7.0085208743352898E-3</v>
      </c>
      <c r="AB17" s="37">
        <v>0.24734499721841</v>
      </c>
      <c r="AC17" s="37">
        <v>6.7653119209190897E-3</v>
      </c>
      <c r="AD17" s="37">
        <v>5.7351412063216499E-3</v>
      </c>
      <c r="AE17" s="37">
        <v>6.8563299999999999E-3</v>
      </c>
      <c r="AF17" s="37">
        <v>8.0227579999999996E-3</v>
      </c>
      <c r="AG17" s="37">
        <v>0.16365612800000001</v>
      </c>
      <c r="AH17" s="37">
        <v>0.16698355980498</v>
      </c>
      <c r="AI17" s="37">
        <v>7.7282820000000004E-3</v>
      </c>
      <c r="AJ17" s="37"/>
      <c r="AK17" s="30"/>
      <c r="AL17" s="30"/>
      <c r="AM17" s="31"/>
      <c r="AN17" s="29"/>
      <c r="AO17" s="30"/>
      <c r="AP17" s="30"/>
      <c r="AQ17" s="31"/>
      <c r="AR17" s="29"/>
      <c r="AS17" s="30"/>
      <c r="AT17" s="30"/>
      <c r="AU17" s="31"/>
      <c r="AV17" s="29"/>
      <c r="AW17" s="30"/>
      <c r="AX17" s="30"/>
      <c r="AY17" s="31"/>
      <c r="AZ17" s="29"/>
      <c r="BA17" s="30"/>
      <c r="BB17" s="30"/>
      <c r="BC17" s="31"/>
      <c r="BD17" s="29"/>
      <c r="BE17" s="30"/>
      <c r="BF17" s="30"/>
      <c r="BG17" s="31"/>
      <c r="BH17" s="29"/>
      <c r="BI17" s="30"/>
      <c r="BJ17" s="30"/>
      <c r="BK17" s="31"/>
      <c r="BL17" s="29"/>
    </row>
    <row r="18" spans="1:64" ht="14.65" thickBot="1" x14ac:dyDescent="0.5">
      <c r="A18" t="s">
        <v>174</v>
      </c>
      <c r="B18" t="s">
        <v>170</v>
      </c>
      <c r="C18" s="33">
        <v>5.1347323E-2</v>
      </c>
      <c r="D18" s="38">
        <v>5.1347323E-2</v>
      </c>
      <c r="E18" s="38">
        <v>0.28598155600000003</v>
      </c>
      <c r="F18" s="38">
        <v>7.7734766999999996E-2</v>
      </c>
      <c r="G18" s="38">
        <v>6.2766652000000006E-2</v>
      </c>
      <c r="H18" s="38">
        <v>8.2560785624688701E-2</v>
      </c>
      <c r="I18" s="38">
        <v>5.9911523690228501E-2</v>
      </c>
      <c r="J18" s="38">
        <v>0.165050029754639</v>
      </c>
      <c r="K18" s="38">
        <v>0.11646986007690401</v>
      </c>
      <c r="L18" s="38">
        <v>7.0083213237778302E-2</v>
      </c>
      <c r="M18" s="38">
        <v>0.107035257280766</v>
      </c>
      <c r="N18" s="38">
        <v>9.5309605269697797E-2</v>
      </c>
      <c r="O18" s="38">
        <v>9.7236192999999999E-2</v>
      </c>
      <c r="P18" s="38">
        <v>0.392729153457967</v>
      </c>
      <c r="Q18" s="38">
        <v>0.47525268300000001</v>
      </c>
      <c r="R18" s="38">
        <v>0.126152664</v>
      </c>
      <c r="S18" s="38">
        <v>0.107001579990879</v>
      </c>
      <c r="T18" s="38">
        <v>0.133223868</v>
      </c>
      <c r="U18" s="38">
        <v>0.11588314399999999</v>
      </c>
      <c r="V18" s="38">
        <v>0.123398929</v>
      </c>
      <c r="W18" s="38">
        <v>0.14642392800000001</v>
      </c>
      <c r="X18" s="38">
        <v>3.9168652999999998E-2</v>
      </c>
      <c r="Y18" s="38">
        <v>4.1136285000000002E-2</v>
      </c>
      <c r="Z18" s="38">
        <v>3.9291207000000002E-2</v>
      </c>
      <c r="AA18" s="38">
        <v>4.1594386096393599E-2</v>
      </c>
      <c r="AB18" s="38">
        <v>8.1836350153595902E-2</v>
      </c>
      <c r="AC18" s="38">
        <v>4.0449628135583802E-2</v>
      </c>
      <c r="AD18" s="38">
        <v>4.0689947641148798E-2</v>
      </c>
      <c r="AE18" s="38">
        <v>4.5259939999999999E-2</v>
      </c>
      <c r="AF18" s="38">
        <v>5.6965876999999998E-2</v>
      </c>
      <c r="AG18" s="38">
        <v>7.2477874999999997E-2</v>
      </c>
      <c r="AH18" s="38">
        <v>5.9876012147527899E-2</v>
      </c>
      <c r="AI18" s="38">
        <v>4.4280663999999997E-2</v>
      </c>
      <c r="AJ18" s="38"/>
      <c r="AK18" s="33"/>
      <c r="AL18" s="33"/>
      <c r="AM18" s="34"/>
      <c r="AN18" s="32"/>
      <c r="AO18" s="33"/>
      <c r="AP18" s="33"/>
      <c r="AQ18" s="34"/>
      <c r="AR18" s="32"/>
      <c r="AS18" s="33"/>
      <c r="AT18" s="33"/>
      <c r="AU18" s="34"/>
      <c r="AV18" s="32"/>
      <c r="AW18" s="33"/>
      <c r="AX18" s="33"/>
      <c r="AY18" s="34"/>
      <c r="AZ18" s="32"/>
      <c r="BA18" s="33"/>
      <c r="BB18" s="33"/>
      <c r="BC18" s="34"/>
      <c r="BD18" s="32"/>
      <c r="BE18" s="33"/>
      <c r="BF18" s="33"/>
      <c r="BG18" s="34"/>
      <c r="BH18" s="32"/>
      <c r="BI18" s="33"/>
      <c r="BJ18" s="33"/>
      <c r="BK18" s="34"/>
      <c r="BL18" s="32"/>
    </row>
    <row r="19" spans="1:64" x14ac:dyDescent="0.45">
      <c r="A19" s="41" t="s">
        <v>182</v>
      </c>
      <c r="B19" s="41"/>
      <c r="C19" s="21">
        <f>SUM(C4:C18)</f>
        <v>212.34179277999999</v>
      </c>
      <c r="D19" s="21">
        <f t="shared" ref="D19:AJ19" si="0">SUM(D4:D18)</f>
        <v>212.34179277999999</v>
      </c>
      <c r="E19" s="21">
        <f t="shared" si="0"/>
        <v>224.55459584799999</v>
      </c>
      <c r="F19" s="21">
        <f t="shared" si="0"/>
        <v>186.85093034199997</v>
      </c>
      <c r="G19" s="21">
        <f t="shared" si="0"/>
        <v>149.96500807400002</v>
      </c>
      <c r="H19" s="21">
        <f t="shared" si="0"/>
        <v>77.716630043098178</v>
      </c>
      <c r="I19" s="21">
        <f t="shared" si="0"/>
        <v>74.707907485479055</v>
      </c>
      <c r="J19" s="21">
        <f t="shared" si="0"/>
        <v>223.68917942047111</v>
      </c>
      <c r="K19" s="21">
        <f t="shared" si="0"/>
        <v>167.83223152160645</v>
      </c>
      <c r="L19" s="21">
        <f t="shared" si="0"/>
        <v>80.991206213991333</v>
      </c>
      <c r="M19" s="21">
        <f t="shared" si="0"/>
        <v>64.539309270450019</v>
      </c>
      <c r="N19" s="21">
        <f t="shared" si="0"/>
        <v>519.60395314781192</v>
      </c>
      <c r="O19" s="21">
        <f t="shared" si="0"/>
        <v>69.145878107000001</v>
      </c>
      <c r="P19" s="21">
        <f t="shared" si="0"/>
        <v>80.872074089311141</v>
      </c>
      <c r="Q19" s="21">
        <f t="shared" si="0"/>
        <v>170.77069334199999</v>
      </c>
      <c r="R19" s="21">
        <f t="shared" si="0"/>
        <v>146.722188499</v>
      </c>
      <c r="S19" s="21">
        <f t="shared" si="0"/>
        <v>107.24971015577705</v>
      </c>
      <c r="T19" s="21">
        <f t="shared" si="0"/>
        <v>144.16308491199999</v>
      </c>
      <c r="U19" s="21">
        <f t="shared" si="0"/>
        <v>142.20105443199998</v>
      </c>
      <c r="V19" s="21">
        <f t="shared" si="0"/>
        <v>118.80387228400002</v>
      </c>
      <c r="W19" s="21">
        <f t="shared" si="0"/>
        <v>87.633753114999976</v>
      </c>
      <c r="X19" s="21">
        <f t="shared" si="0"/>
        <v>77.326528056000001</v>
      </c>
      <c r="Y19" s="21">
        <f t="shared" si="0"/>
        <v>80.625648304999999</v>
      </c>
      <c r="Z19" s="21">
        <f t="shared" si="0"/>
        <v>57.513666651000008</v>
      </c>
      <c r="AA19" s="21">
        <f t="shared" si="0"/>
        <v>70.480666542885459</v>
      </c>
      <c r="AB19" s="21">
        <f t="shared" si="0"/>
        <v>48.047488961429202</v>
      </c>
      <c r="AC19" s="21">
        <f t="shared" si="0"/>
        <v>46.244072121935957</v>
      </c>
      <c r="AD19" s="21">
        <f t="shared" si="0"/>
        <v>51.849663984460172</v>
      </c>
      <c r="AE19" s="21">
        <f t="shared" si="0"/>
        <v>44.608908153999991</v>
      </c>
      <c r="AF19" s="21">
        <f t="shared" si="0"/>
        <v>40.970741253000007</v>
      </c>
      <c r="AG19" s="21">
        <f t="shared" ref="AG19" si="1">SUM(AG4:AG18)</f>
        <v>44.402030240000002</v>
      </c>
      <c r="AH19" s="21">
        <f t="shared" si="0"/>
        <v>46.221209629447891</v>
      </c>
      <c r="AI19" s="21">
        <f t="shared" si="0"/>
        <v>48.910069646000004</v>
      </c>
      <c r="AJ19" s="21">
        <f t="shared" si="0"/>
        <v>0</v>
      </c>
    </row>
    <row r="20" spans="1:64" x14ac:dyDescent="0.45">
      <c r="S20" t="s">
        <v>187</v>
      </c>
      <c r="T20" t="s">
        <v>189</v>
      </c>
      <c r="U20" t="s">
        <v>190</v>
      </c>
      <c r="V20" t="s">
        <v>192</v>
      </c>
    </row>
  </sheetData>
  <mergeCells count="3">
    <mergeCell ref="A2:B2"/>
    <mergeCell ref="A3:B3"/>
    <mergeCell ref="A19:B19"/>
  </mergeCells>
  <conditionalFormatting sqref="C4:C18 AL4:AL18 AP4:AP18 AT4:AT18 AX4:AX18 BB4:BB18 BF4:BF18 BJ4:BJ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H18 J4:W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:AE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:AF18 AH4:AJ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:AG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3"/>
  <sheetViews>
    <sheetView topLeftCell="I1" workbookViewId="0">
      <selection activeCell="S11" sqref="S11"/>
    </sheetView>
  </sheetViews>
  <sheetFormatPr defaultRowHeight="14.25" x14ac:dyDescent="0.45"/>
  <cols>
    <col min="1" max="1" width="22.3984375" customWidth="1"/>
    <col min="2" max="2" width="9.265625" customWidth="1"/>
    <col min="3" max="12" width="3.59765625" customWidth="1"/>
    <col min="13" max="22" width="10" customWidth="1"/>
    <col min="23" max="31" width="8.1328125" customWidth="1"/>
    <col min="32" max="40" width="8.3984375" customWidth="1"/>
  </cols>
  <sheetData>
    <row r="1" spans="1:40" ht="42" customHeight="1" x14ac:dyDescent="0.45">
      <c r="A1" t="s">
        <v>144</v>
      </c>
      <c r="B1" t="s">
        <v>67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s="12" t="s">
        <v>69</v>
      </c>
      <c r="N1" s="12" t="s">
        <v>70</v>
      </c>
      <c r="O1" s="12" t="s">
        <v>71</v>
      </c>
      <c r="P1" s="12" t="s">
        <v>72</v>
      </c>
      <c r="Q1" s="12" t="s">
        <v>73</v>
      </c>
      <c r="R1" s="12" t="s">
        <v>74</v>
      </c>
      <c r="S1" s="12" t="s">
        <v>75</v>
      </c>
      <c r="T1" s="12" t="s">
        <v>76</v>
      </c>
      <c r="U1" s="12" t="s">
        <v>77</v>
      </c>
      <c r="V1" s="12" t="s">
        <v>118</v>
      </c>
      <c r="W1" s="13" t="s">
        <v>78</v>
      </c>
      <c r="X1" s="13" t="s">
        <v>79</v>
      </c>
      <c r="Y1" s="13" t="s">
        <v>80</v>
      </c>
      <c r="Z1" s="13" t="s">
        <v>81</v>
      </c>
      <c r="AA1" s="13" t="s">
        <v>82</v>
      </c>
      <c r="AB1" s="13" t="s">
        <v>83</v>
      </c>
      <c r="AC1" s="13" t="s">
        <v>84</v>
      </c>
      <c r="AD1" s="13" t="s">
        <v>85</v>
      </c>
      <c r="AE1" s="13" t="s">
        <v>86</v>
      </c>
      <c r="AF1" s="13" t="s">
        <v>133</v>
      </c>
      <c r="AG1" s="13" t="s">
        <v>134</v>
      </c>
      <c r="AH1" s="13" t="s">
        <v>135</v>
      </c>
      <c r="AI1" s="13" t="s">
        <v>136</v>
      </c>
      <c r="AJ1" s="13" t="s">
        <v>137</v>
      </c>
      <c r="AK1" s="13" t="s">
        <v>138</v>
      </c>
      <c r="AL1" s="13" t="s">
        <v>139</v>
      </c>
      <c r="AM1" s="13" t="s">
        <v>140</v>
      </c>
      <c r="AN1" s="13" t="s">
        <v>141</v>
      </c>
    </row>
    <row r="2" spans="1:40" x14ac:dyDescent="0.45">
      <c r="A2" s="1"/>
      <c r="B2">
        <v>3541</v>
      </c>
      <c r="C2">
        <v>1709756240.58516</v>
      </c>
      <c r="D2">
        <v>1709756240.5852499</v>
      </c>
      <c r="E2">
        <v>1709756240.7209101</v>
      </c>
      <c r="F2">
        <v>1709756240.7309699</v>
      </c>
      <c r="G2">
        <v>1709756240.8016801</v>
      </c>
      <c r="H2">
        <v>1709756240.8073699</v>
      </c>
      <c r="I2">
        <v>1709756240.80881</v>
      </c>
      <c r="J2">
        <v>1709756240.8097999</v>
      </c>
      <c r="K2">
        <v>1709756240.8557799</v>
      </c>
      <c r="L2">
        <v>1709756245.57546</v>
      </c>
      <c r="M2" s="10">
        <f>(D2-C2)</f>
        <v>8.9883804321289063E-5</v>
      </c>
      <c r="N2" s="10">
        <f t="shared" ref="N2:N65" si="0">(E2-D2)</f>
        <v>0.13566017150878906</v>
      </c>
      <c r="O2" s="10">
        <f t="shared" ref="O2:O65" si="1">(F2-E2)</f>
        <v>1.0059833526611328E-2</v>
      </c>
      <c r="P2" s="10">
        <f t="shared" ref="P2:P65" si="2">(G2-F2)</f>
        <v>7.0710182189941406E-2</v>
      </c>
      <c r="Q2" s="10">
        <f t="shared" ref="Q2:Q65" si="3">(H2-G2)</f>
        <v>5.6898593902587891E-3</v>
      </c>
      <c r="R2" s="10">
        <f t="shared" ref="R2:R65" si="4">(I2-H2)</f>
        <v>1.4400482177734375E-3</v>
      </c>
      <c r="S2" s="10">
        <f t="shared" ref="S2:S65" si="5">(J2-I2)</f>
        <v>9.899139404296875E-4</v>
      </c>
      <c r="T2" s="10">
        <f t="shared" ref="T2:T65" si="6">(K2-J2)</f>
        <v>4.5979976654052734E-2</v>
      </c>
      <c r="U2" s="10">
        <f>(L2-K2)</f>
        <v>4.7196800708770752</v>
      </c>
      <c r="V2" s="10">
        <f>SUM(Table2[[#This Row],[filter kmers2]:[identify kmers B10]])</f>
        <v>4.9902999401092529</v>
      </c>
      <c r="W2" s="5">
        <f t="shared" ref="W2:W65" si="7">M2/(SUM($M2:$U2))</f>
        <v>1.8011703785348268E-5</v>
      </c>
      <c r="X2" s="5">
        <f t="shared" ref="X2:X65" si="8">N2/(SUM($M2:$U2))</f>
        <v>2.7184773087170197E-2</v>
      </c>
      <c r="Y2" s="5">
        <f t="shared" ref="Y2:Y65" si="9">O2/(SUM($M2:$U2))</f>
        <v>2.0158775318805961E-3</v>
      </c>
      <c r="Z2" s="5">
        <f t="shared" ref="Z2:Z65" si="10">P2/(SUM($M2:$U2))</f>
        <v>1.4169525487158061E-2</v>
      </c>
      <c r="AA2" s="5">
        <f t="shared" ref="AA2:AA65" si="11">Q2/(SUM($M2:$U2))</f>
        <v>1.1401838483748976E-3</v>
      </c>
      <c r="AB2" s="5">
        <f t="shared" ref="AB2:AB65" si="12">R2/(SUM($M2:$U2))</f>
        <v>2.8856947178648154E-4</v>
      </c>
      <c r="AC2" s="5">
        <f t="shared" ref="AC2:AC65" si="13">S2/(SUM($M2:$U2))</f>
        <v>1.9836762365189921E-4</v>
      </c>
      <c r="AD2" s="5">
        <f t="shared" ref="AD2:AD65" si="14">T2/(SUM($M2:$U2))</f>
        <v>9.2138703496539905E-3</v>
      </c>
      <c r="AE2" s="5">
        <f t="shared" ref="AE2:AE65" si="15">U2/(SUM($M2:$U2))</f>
        <v>0.94577082089653852</v>
      </c>
      <c r="AF2" s="20">
        <f>Table2[[#This Row],[filter kmers2]]/Table2[[#This Row],[bp]]*1000000</f>
        <v>2.5383734629000017E-2</v>
      </c>
      <c r="AG2" s="20">
        <f>Table2[[#This Row],[collapse kmers3]]/Table2[[#This Row],[bp]]*1000000</f>
        <v>38.311259957297111</v>
      </c>
      <c r="AH2" s="20">
        <f>Table2[[#This Row],[calculate distances4]]/Table2[[#This Row],[bp]]*1000000</f>
        <v>2.8409583526154556</v>
      </c>
      <c r="AI2" s="20">
        <f>Table2[[#This Row],[Find N A5]]/Table2[[#This Row],[bp]]*1000000</f>
        <v>19.968986780553912</v>
      </c>
      <c r="AJ2" s="20">
        <f>Table2[[#This Row],[Find N B6]]/Table2[[#This Row],[bp]]*1000000</f>
        <v>1.6068509997906775</v>
      </c>
      <c r="AK2" s="20">
        <f>Table2[[#This Row],[Find N C7]]/Table2[[#This Row],[bp]]*1000000</f>
        <v>0.40667840095267938</v>
      </c>
      <c r="AL2" s="20">
        <f>Table2[[#This Row],[Find N D8]]/Table2[[#This Row],[bp]]*1000000</f>
        <v>0.27955773522442462</v>
      </c>
      <c r="AM2" s="20">
        <f>Table2[[#This Row],[identify kmers A9]]/Table2[[#This Row],[bp]]*1000000</f>
        <v>12.985025883663578</v>
      </c>
      <c r="AN2" s="20">
        <f>Table2[[#This Row],[identify kmers B10]]/Table2[[#This Row],[bp]]*1000000</f>
        <v>1332.8664419308318</v>
      </c>
    </row>
    <row r="3" spans="1:40" x14ac:dyDescent="0.45">
      <c r="A3" s="1"/>
      <c r="B3">
        <v>47563</v>
      </c>
      <c r="C3">
        <v>1709756243.47559</v>
      </c>
      <c r="D3">
        <v>1709756243.4760201</v>
      </c>
      <c r="E3">
        <v>1709756245.7318699</v>
      </c>
      <c r="F3">
        <v>1709756246.0250499</v>
      </c>
      <c r="G3">
        <v>1709756246.05707</v>
      </c>
      <c r="H3">
        <v>1709756247.29287</v>
      </c>
      <c r="I3">
        <v>1709756247.2946301</v>
      </c>
      <c r="J3">
        <v>1709756247.2952499</v>
      </c>
      <c r="K3">
        <v>1709756247.51492</v>
      </c>
      <c r="L3">
        <v>1709756252.35602</v>
      </c>
      <c r="M3" s="10">
        <f t="shared" ref="M2:M65" si="16">(D3-C3)</f>
        <v>4.3010711669921875E-4</v>
      </c>
      <c r="N3" s="10">
        <f t="shared" si="0"/>
        <v>2.2558498382568359</v>
      </c>
      <c r="O3" s="10">
        <f t="shared" si="1"/>
        <v>0.29317998886108398</v>
      </c>
      <c r="P3" s="10">
        <f t="shared" si="2"/>
        <v>3.2020092010498047E-2</v>
      </c>
      <c r="Q3" s="10">
        <f t="shared" si="3"/>
        <v>1.23580002784729</v>
      </c>
      <c r="R3" s="10">
        <f t="shared" si="4"/>
        <v>1.7600059509277344E-3</v>
      </c>
      <c r="S3" s="10">
        <f t="shared" si="5"/>
        <v>6.198883056640625E-4</v>
      </c>
      <c r="T3" s="10">
        <f t="shared" si="6"/>
        <v>0.21967005729675293</v>
      </c>
      <c r="U3" s="10">
        <f t="shared" ref="U2:U65" si="17">(L3-K3)</f>
        <v>4.8410999774932861</v>
      </c>
      <c r="V3" s="10">
        <f>SUM(Table2[[#This Row],[filter kmers2]:[identify kmers B10]])</f>
        <v>8.8804299831390381</v>
      </c>
      <c r="W3" s="5">
        <f t="shared" si="7"/>
        <v>4.8433140908249724E-5</v>
      </c>
      <c r="X3" s="5">
        <f t="shared" si="8"/>
        <v>0.25402484367760786</v>
      </c>
      <c r="Y3" s="5">
        <f t="shared" si="9"/>
        <v>3.3014165915134126E-2</v>
      </c>
      <c r="Z3" s="5">
        <f t="shared" si="10"/>
        <v>3.6056916243125026E-3</v>
      </c>
      <c r="AA3" s="5">
        <f t="shared" si="11"/>
        <v>0.13915993146656866</v>
      </c>
      <c r="AB3" s="5">
        <f t="shared" si="12"/>
        <v>1.9818927172100858E-4</v>
      </c>
      <c r="AC3" s="5">
        <f t="shared" si="13"/>
        <v>6.9803861619428646E-5</v>
      </c>
      <c r="AD3" s="5">
        <f t="shared" si="14"/>
        <v>2.4736421289716013E-2</v>
      </c>
      <c r="AE3" s="5">
        <f t="shared" si="15"/>
        <v>0.54514251975241212</v>
      </c>
      <c r="AF3" s="20">
        <f>Table2[[#This Row],[filter kmers2]]/Table2[[#This Row],[bp]]*1000000</f>
        <v>9.042892935668876E-3</v>
      </c>
      <c r="AG3" s="20">
        <f>Table2[[#This Row],[collapse kmers3]]/Table2[[#This Row],[bp]]*1000000</f>
        <v>47.428670148157934</v>
      </c>
      <c r="AH3" s="20">
        <f>Table2[[#This Row],[calculate distances4]]/Table2[[#This Row],[bp]]*1000000</f>
        <v>6.1640348350836573</v>
      </c>
      <c r="AI3" s="20">
        <f>Table2[[#This Row],[Find N A5]]/Table2[[#This Row],[bp]]*1000000</f>
        <v>0.67321430545798311</v>
      </c>
      <c r="AJ3" s="20">
        <f>Table2[[#This Row],[Find N B6]]/Table2[[#This Row],[bp]]*1000000</f>
        <v>25.982381848228457</v>
      </c>
      <c r="AK3" s="20">
        <f>Table2[[#This Row],[Find N C7]]/Table2[[#This Row],[bp]]*1000000</f>
        <v>3.7003678298840152E-2</v>
      </c>
      <c r="AL3" s="20">
        <f>Table2[[#This Row],[Find N D8]]/Table2[[#This Row],[bp]]*1000000</f>
        <v>1.3032994253181307E-2</v>
      </c>
      <c r="AM3" s="20">
        <f>Table2[[#This Row],[identify kmers A9]]/Table2[[#This Row],[bp]]*1000000</f>
        <v>4.6185071861899569</v>
      </c>
      <c r="AN3" s="20">
        <f>Table2[[#This Row],[identify kmers B10]]/Table2[[#This Row],[bp]]*1000000</f>
        <v>101.782897998303</v>
      </c>
    </row>
    <row r="4" spans="1:40" x14ac:dyDescent="0.45">
      <c r="A4" s="1"/>
      <c r="B4" s="1">
        <v>29349</v>
      </c>
      <c r="C4" s="1">
        <v>1709756249</v>
      </c>
      <c r="D4" s="1">
        <v>1709756249</v>
      </c>
      <c r="E4" s="1">
        <v>1709756252</v>
      </c>
      <c r="F4" s="1">
        <v>1709756252</v>
      </c>
      <c r="G4" s="1">
        <v>1709756252</v>
      </c>
      <c r="H4" s="1">
        <v>1709756253</v>
      </c>
      <c r="I4" s="1">
        <v>1709756253</v>
      </c>
      <c r="J4" s="1">
        <v>1709756253</v>
      </c>
      <c r="K4" s="1">
        <v>1709756253</v>
      </c>
      <c r="L4" s="1">
        <v>1709756258</v>
      </c>
      <c r="M4" s="10">
        <f t="shared" si="16"/>
        <v>0</v>
      </c>
      <c r="N4" s="10">
        <f t="shared" si="0"/>
        <v>3</v>
      </c>
      <c r="O4" s="10">
        <f t="shared" si="1"/>
        <v>0</v>
      </c>
      <c r="P4" s="10">
        <f t="shared" si="2"/>
        <v>0</v>
      </c>
      <c r="Q4" s="10">
        <f t="shared" si="3"/>
        <v>1</v>
      </c>
      <c r="R4" s="10">
        <f t="shared" si="4"/>
        <v>0</v>
      </c>
      <c r="S4" s="10">
        <f t="shared" si="5"/>
        <v>0</v>
      </c>
      <c r="T4" s="10">
        <f t="shared" si="6"/>
        <v>0</v>
      </c>
      <c r="U4" s="10">
        <f t="shared" si="17"/>
        <v>5</v>
      </c>
      <c r="V4" s="10">
        <f>SUM(Table2[[#This Row],[filter kmers2]:[identify kmers B10]])</f>
        <v>9</v>
      </c>
      <c r="W4" s="5">
        <f t="shared" si="7"/>
        <v>0</v>
      </c>
      <c r="X4" s="5">
        <f t="shared" si="8"/>
        <v>0.33333333333333331</v>
      </c>
      <c r="Y4" s="5">
        <f t="shared" si="9"/>
        <v>0</v>
      </c>
      <c r="Z4" s="5">
        <f t="shared" si="10"/>
        <v>0</v>
      </c>
      <c r="AA4" s="5">
        <f t="shared" si="11"/>
        <v>0.1111111111111111</v>
      </c>
      <c r="AB4" s="5">
        <f t="shared" si="12"/>
        <v>0</v>
      </c>
      <c r="AC4" s="5">
        <f t="shared" si="13"/>
        <v>0</v>
      </c>
      <c r="AD4" s="5">
        <f t="shared" si="14"/>
        <v>0</v>
      </c>
      <c r="AE4" s="5">
        <f t="shared" si="15"/>
        <v>0.55555555555555558</v>
      </c>
      <c r="AF4" s="20">
        <f>Table2[[#This Row],[filter kmers2]]/Table2[[#This Row],[bp]]*1000000</f>
        <v>0</v>
      </c>
      <c r="AG4" s="20">
        <f>Table2[[#This Row],[collapse kmers3]]/Table2[[#This Row],[bp]]*1000000</f>
        <v>102.21813349688234</v>
      </c>
      <c r="AH4" s="20">
        <f>Table2[[#This Row],[calculate distances4]]/Table2[[#This Row],[bp]]*1000000</f>
        <v>0</v>
      </c>
      <c r="AI4" s="20">
        <f>Table2[[#This Row],[Find N A5]]/Table2[[#This Row],[bp]]*1000000</f>
        <v>0</v>
      </c>
      <c r="AJ4" s="20">
        <f>Table2[[#This Row],[Find N B6]]/Table2[[#This Row],[bp]]*1000000</f>
        <v>34.072711165627446</v>
      </c>
      <c r="AK4" s="20">
        <f>Table2[[#This Row],[Find N C7]]/Table2[[#This Row],[bp]]*1000000</f>
        <v>0</v>
      </c>
      <c r="AL4" s="20">
        <f>Table2[[#This Row],[Find N D8]]/Table2[[#This Row],[bp]]*1000000</f>
        <v>0</v>
      </c>
      <c r="AM4" s="20">
        <f>Table2[[#This Row],[identify kmers A9]]/Table2[[#This Row],[bp]]*1000000</f>
        <v>0</v>
      </c>
      <c r="AN4" s="20">
        <f>Table2[[#This Row],[identify kmers B10]]/Table2[[#This Row],[bp]]*1000000</f>
        <v>170.36355582813724</v>
      </c>
    </row>
    <row r="5" spans="1:40" x14ac:dyDescent="0.45">
      <c r="A5" s="1"/>
      <c r="B5">
        <v>9613</v>
      </c>
      <c r="C5">
        <v>1709756246.5759001</v>
      </c>
      <c r="D5">
        <v>1709756246.5760801</v>
      </c>
      <c r="E5">
        <v>1709756247.5724499</v>
      </c>
      <c r="F5">
        <v>1709756247.59916</v>
      </c>
      <c r="G5">
        <v>1709756247.59935</v>
      </c>
      <c r="H5">
        <v>1709756247.63117</v>
      </c>
      <c r="I5">
        <v>1709756247.6319201</v>
      </c>
      <c r="J5">
        <v>1709756247.6322601</v>
      </c>
      <c r="K5">
        <v>1709756247.7016599</v>
      </c>
      <c r="L5">
        <v>1709756252.4059801</v>
      </c>
      <c r="M5" s="10">
        <f t="shared" si="16"/>
        <v>1.8000602722167969E-4</v>
      </c>
      <c r="N5" s="10">
        <f t="shared" si="0"/>
        <v>0.99636983871459961</v>
      </c>
      <c r="O5" s="10">
        <f t="shared" si="1"/>
        <v>2.6710033416748047E-2</v>
      </c>
      <c r="P5" s="10">
        <f t="shared" si="2"/>
        <v>1.9001960754394531E-4</v>
      </c>
      <c r="Q5" s="10">
        <f t="shared" si="3"/>
        <v>3.1820058822631836E-2</v>
      </c>
      <c r="R5" s="10">
        <f t="shared" si="4"/>
        <v>7.5006484985351563E-4</v>
      </c>
      <c r="S5" s="10">
        <f t="shared" si="5"/>
        <v>3.3998489379882813E-4</v>
      </c>
      <c r="T5" s="10">
        <f t="shared" si="6"/>
        <v>6.9399833679199219E-2</v>
      </c>
      <c r="U5" s="10">
        <f t="shared" si="17"/>
        <v>4.7043201923370361</v>
      </c>
      <c r="V5" s="10">
        <f>SUM(Table2[[#This Row],[filter kmers2]:[identify kmers B10]])</f>
        <v>5.8300800323486328</v>
      </c>
      <c r="W5" s="5">
        <f t="shared" si="7"/>
        <v>3.087539557311441E-5</v>
      </c>
      <c r="X5" s="5">
        <f t="shared" si="8"/>
        <v>0.17090157136543022</v>
      </c>
      <c r="Y5" s="5">
        <f t="shared" si="9"/>
        <v>4.5814179682861023E-3</v>
      </c>
      <c r="Z5" s="5">
        <f t="shared" si="10"/>
        <v>3.2592967247380378E-5</v>
      </c>
      <c r="AA5" s="5">
        <f t="shared" si="11"/>
        <v>5.4579111514894947E-3</v>
      </c>
      <c r="AB5" s="5">
        <f t="shared" si="12"/>
        <v>1.2865429731525555E-4</v>
      </c>
      <c r="AC5" s="5">
        <f t="shared" si="13"/>
        <v>5.8315647797696886E-5</v>
      </c>
      <c r="AD5" s="5">
        <f t="shared" si="14"/>
        <v>1.1903753172191304E-2</v>
      </c>
      <c r="AE5" s="5">
        <f t="shared" si="15"/>
        <v>0.80690490803466941</v>
      </c>
      <c r="AF5" s="20">
        <f>Table2[[#This Row],[filter kmers2]]/Table2[[#This Row],[bp]]*1000000</f>
        <v>1.872527069818784E-2</v>
      </c>
      <c r="AG5" s="20">
        <f>Table2[[#This Row],[collapse kmers3]]/Table2[[#This Row],[bp]]*1000000</f>
        <v>103.64816797197541</v>
      </c>
      <c r="AH5" s="20">
        <f>Table2[[#This Row],[calculate distances4]]/Table2[[#This Row],[bp]]*1000000</f>
        <v>2.778532551414548</v>
      </c>
      <c r="AI5" s="20">
        <f>Table2[[#This Row],[Find N A5]]/Table2[[#This Row],[bp]]*1000000</f>
        <v>1.9766941386034052E-2</v>
      </c>
      <c r="AJ5" s="20">
        <f>Table2[[#This Row],[Find N B6]]/Table2[[#This Row],[bp]]*1000000</f>
        <v>3.3101070240956867</v>
      </c>
      <c r="AK5" s="20">
        <f>Table2[[#This Row],[Find N C7]]/Table2[[#This Row],[bp]]*1000000</f>
        <v>7.8026094856289988E-2</v>
      </c>
      <c r="AL5" s="20">
        <f>Table2[[#This Row],[Find N D8]]/Table2[[#This Row],[bp]]*1000000</f>
        <v>3.5367200020683255E-2</v>
      </c>
      <c r="AM5" s="20">
        <f>Table2[[#This Row],[identify kmers A9]]/Table2[[#This Row],[bp]]*1000000</f>
        <v>7.2193731071672964</v>
      </c>
      <c r="AN5" s="20">
        <f>Table2[[#This Row],[identify kmers B10]]/Table2[[#This Row],[bp]]*1000000</f>
        <v>489.37066392770583</v>
      </c>
    </row>
    <row r="6" spans="1:40" x14ac:dyDescent="0.45">
      <c r="A6" s="1"/>
      <c r="B6">
        <v>78429</v>
      </c>
      <c r="C6">
        <v>1709756252.5978899</v>
      </c>
      <c r="D6">
        <v>1709756252.59864</v>
      </c>
      <c r="E6">
        <v>1709756256.9784901</v>
      </c>
      <c r="F6">
        <v>1709756257.5552499</v>
      </c>
      <c r="G6">
        <v>1709756257.55551</v>
      </c>
      <c r="H6">
        <v>1709756260.40571</v>
      </c>
      <c r="I6">
        <v>1709756260.4094801</v>
      </c>
      <c r="J6">
        <v>1709756260.4102399</v>
      </c>
      <c r="K6">
        <v>1709756260.7421701</v>
      </c>
      <c r="L6">
        <v>1709756265.55845</v>
      </c>
      <c r="M6" s="10">
        <f t="shared" si="16"/>
        <v>7.5006484985351563E-4</v>
      </c>
      <c r="N6" s="10">
        <f t="shared" si="0"/>
        <v>4.3798501491546631</v>
      </c>
      <c r="O6" s="10">
        <f t="shared" si="1"/>
        <v>0.57675981521606445</v>
      </c>
      <c r="P6" s="10">
        <f t="shared" si="2"/>
        <v>2.6011466979980469E-4</v>
      </c>
      <c r="Q6" s="10">
        <f t="shared" si="3"/>
        <v>2.8501999378204346</v>
      </c>
      <c r="R6" s="10">
        <f t="shared" si="4"/>
        <v>3.7701129913330078E-3</v>
      </c>
      <c r="S6" s="10">
        <f t="shared" si="5"/>
        <v>7.5984001159667969E-4</v>
      </c>
      <c r="T6" s="10">
        <f t="shared" si="6"/>
        <v>0.33193016052246094</v>
      </c>
      <c r="U6" s="10">
        <f t="shared" si="17"/>
        <v>4.8162798881530762</v>
      </c>
      <c r="V6" s="10">
        <f>SUM(Table2[[#This Row],[filter kmers2]:[identify kmers B10]])</f>
        <v>12.960560083389282</v>
      </c>
      <c r="W6" s="5">
        <f t="shared" si="7"/>
        <v>5.7872873165012798E-5</v>
      </c>
      <c r="X6" s="5">
        <f t="shared" si="8"/>
        <v>0.33793679601609466</v>
      </c>
      <c r="Y6" s="5">
        <f t="shared" si="9"/>
        <v>4.4501148986243307E-2</v>
      </c>
      <c r="Z6" s="5">
        <f t="shared" si="10"/>
        <v>2.0069709034656377E-5</v>
      </c>
      <c r="AA6" s="5">
        <f t="shared" si="11"/>
        <v>0.21991333086548881</v>
      </c>
      <c r="AB6" s="5">
        <f t="shared" si="12"/>
        <v>2.9089120895052365E-4</v>
      </c>
      <c r="AC6" s="5">
        <f t="shared" si="13"/>
        <v>5.862709687758925E-5</v>
      </c>
      <c r="AD6" s="5">
        <f t="shared" si="14"/>
        <v>2.561078829825221E-2</v>
      </c>
      <c r="AE6" s="5">
        <f t="shared" si="15"/>
        <v>0.37161047494589317</v>
      </c>
      <c r="AF6" s="20">
        <f>Table2[[#This Row],[filter kmers2]]/Table2[[#This Row],[bp]]*1000000</f>
        <v>9.5636161350204085E-3</v>
      </c>
      <c r="AG6" s="20">
        <f>Table2[[#This Row],[collapse kmers3]]/Table2[[#This Row],[bp]]*1000000</f>
        <v>55.844778706277822</v>
      </c>
      <c r="AH6" s="20">
        <f>Table2[[#This Row],[calculate distances4]]/Table2[[#This Row],[bp]]*1000000</f>
        <v>7.3539100997853408</v>
      </c>
      <c r="AI6" s="20">
        <f>Table2[[#This Row],[Find N A5]]/Table2[[#This Row],[bp]]*1000000</f>
        <v>3.3165623659590802E-3</v>
      </c>
      <c r="AJ6" s="20">
        <f>Table2[[#This Row],[Find N B6]]/Table2[[#This Row],[bp]]*1000000</f>
        <v>36.341148526953482</v>
      </c>
      <c r="AK6" s="20">
        <f>Table2[[#This Row],[Find N C7]]/Table2[[#This Row],[bp]]*1000000</f>
        <v>4.807039476893761E-2</v>
      </c>
      <c r="AL6" s="20">
        <f>Table2[[#This Row],[Find N D8]]/Table2[[#This Row],[bp]]*1000000</f>
        <v>9.6882532175174944E-3</v>
      </c>
      <c r="AM6" s="20">
        <f>Table2[[#This Row],[identify kmers A9]]/Table2[[#This Row],[bp]]*1000000</f>
        <v>4.2322375718479259</v>
      </c>
      <c r="AN6" s="20">
        <f>Table2[[#This Row],[identify kmers B10]]/Table2[[#This Row],[bp]]*1000000</f>
        <v>61.409426209094541</v>
      </c>
    </row>
    <row r="7" spans="1:40" x14ac:dyDescent="0.45">
      <c r="A7" s="1"/>
      <c r="B7">
        <v>33395</v>
      </c>
      <c r="C7">
        <v>1709756248.1041901</v>
      </c>
      <c r="D7">
        <v>1709756248.1054101</v>
      </c>
      <c r="E7">
        <v>1709756250.79881</v>
      </c>
      <c r="F7">
        <v>1709756250.97786</v>
      </c>
      <c r="G7">
        <v>1709756250.97802</v>
      </c>
      <c r="H7">
        <v>1709756251.55685</v>
      </c>
      <c r="I7">
        <v>1709756251.55865</v>
      </c>
      <c r="J7">
        <v>1709756251.5590401</v>
      </c>
      <c r="K7">
        <v>1709756251.77233</v>
      </c>
      <c r="L7">
        <v>1709756256.5311201</v>
      </c>
      <c r="M7" s="10">
        <f t="shared" si="16"/>
        <v>1.2199878692626953E-3</v>
      </c>
      <c r="N7" s="10">
        <f t="shared" si="0"/>
        <v>2.6933999061584473</v>
      </c>
      <c r="O7" s="10">
        <f t="shared" si="1"/>
        <v>0.17904996871948242</v>
      </c>
      <c r="P7" s="10">
        <f t="shared" si="2"/>
        <v>1.5997886657714844E-4</v>
      </c>
      <c r="Q7" s="10">
        <f t="shared" si="3"/>
        <v>0.57883000373840332</v>
      </c>
      <c r="R7" s="10">
        <f t="shared" si="4"/>
        <v>1.8000602722167969E-3</v>
      </c>
      <c r="S7" s="10">
        <f t="shared" si="5"/>
        <v>3.9005279541015625E-4</v>
      </c>
      <c r="T7" s="10">
        <f t="shared" si="6"/>
        <v>0.21328997611999512</v>
      </c>
      <c r="U7" s="10">
        <f t="shared" si="17"/>
        <v>4.7587900161743164</v>
      </c>
      <c r="V7" s="10">
        <f>SUM(Table2[[#This Row],[filter kmers2]:[identify kmers B10]])</f>
        <v>8.4269299507141113</v>
      </c>
      <c r="W7" s="5">
        <f t="shared" si="7"/>
        <v>1.4477251815286677E-4</v>
      </c>
      <c r="X7" s="5">
        <f t="shared" si="8"/>
        <v>0.31961816722235886</v>
      </c>
      <c r="Y7" s="5">
        <f t="shared" si="9"/>
        <v>2.1247354584252767E-2</v>
      </c>
      <c r="Z7" s="5">
        <f t="shared" si="10"/>
        <v>1.8984240703649327E-5</v>
      </c>
      <c r="AA7" s="5">
        <f t="shared" si="11"/>
        <v>6.8688123328870476E-2</v>
      </c>
      <c r="AB7" s="5">
        <f t="shared" si="12"/>
        <v>2.1360807349113622E-4</v>
      </c>
      <c r="AC7" s="5">
        <f t="shared" si="13"/>
        <v>4.6286464666423689E-5</v>
      </c>
      <c r="AD7" s="5">
        <f t="shared" si="14"/>
        <v>2.5310519651574961E-2</v>
      </c>
      <c r="AE7" s="5">
        <f t="shared" si="15"/>
        <v>0.56471218391592881</v>
      </c>
      <c r="AF7" s="20">
        <f>Table2[[#This Row],[filter kmers2]]/Table2[[#This Row],[bp]]*1000000</f>
        <v>3.6532051782084005E-2</v>
      </c>
      <c r="AG7" s="20">
        <f>Table2[[#This Row],[collapse kmers3]]/Table2[[#This Row],[bp]]*1000000</f>
        <v>80.65278952413378</v>
      </c>
      <c r="AH7" s="20">
        <f>Table2[[#This Row],[calculate distances4]]/Table2[[#This Row],[bp]]*1000000</f>
        <v>5.3615801383285655</v>
      </c>
      <c r="AI7" s="20">
        <f>Table2[[#This Row],[Find N A5]]/Table2[[#This Row],[bp]]*1000000</f>
        <v>4.7905035657178751E-3</v>
      </c>
      <c r="AJ7" s="20">
        <f>Table2[[#This Row],[Find N B6]]/Table2[[#This Row],[bp]]*1000000</f>
        <v>17.332834368570243</v>
      </c>
      <c r="AK7" s="20">
        <f>Table2[[#This Row],[Find N C7]]/Table2[[#This Row],[bp]]*1000000</f>
        <v>5.3902089301296509E-2</v>
      </c>
      <c r="AL7" s="20">
        <f>Table2[[#This Row],[Find N D8]]/Table2[[#This Row],[bp]]*1000000</f>
        <v>1.1679975906876965E-2</v>
      </c>
      <c r="AM7" s="20">
        <f>Table2[[#This Row],[identify kmers A9]]/Table2[[#This Row],[bp]]*1000000</f>
        <v>6.3868835490341409</v>
      </c>
      <c r="AN7" s="20">
        <f>Table2[[#This Row],[identify kmers B10]]/Table2[[#This Row],[bp]]*1000000</f>
        <v>142.50007534583969</v>
      </c>
    </row>
    <row r="8" spans="1:40" x14ac:dyDescent="0.45">
      <c r="A8" s="1"/>
      <c r="B8">
        <v>3541</v>
      </c>
      <c r="C8">
        <v>1709756246.3942399</v>
      </c>
      <c r="D8">
        <v>1709756246.3943601</v>
      </c>
      <c r="E8">
        <v>1709756246.65431</v>
      </c>
      <c r="F8">
        <v>1709756246.65941</v>
      </c>
      <c r="G8">
        <v>1709756246.6596</v>
      </c>
      <c r="H8">
        <v>1709756246.6640699</v>
      </c>
      <c r="I8">
        <v>1709756246.6649301</v>
      </c>
      <c r="J8">
        <v>1709756246.66552</v>
      </c>
      <c r="K8">
        <v>1709756246.7202699</v>
      </c>
      <c r="L8">
        <v>1709756251.4051499</v>
      </c>
      <c r="M8" s="10">
        <f t="shared" si="16"/>
        <v>1.201629638671875E-4</v>
      </c>
      <c r="N8" s="10">
        <f t="shared" si="0"/>
        <v>0.25994992256164551</v>
      </c>
      <c r="O8" s="10">
        <f t="shared" si="1"/>
        <v>5.1000118255615234E-3</v>
      </c>
      <c r="P8" s="10">
        <f t="shared" si="2"/>
        <v>1.9001960754394531E-4</v>
      </c>
      <c r="Q8" s="10">
        <f t="shared" si="3"/>
        <v>4.4698715209960938E-3</v>
      </c>
      <c r="R8" s="10">
        <f t="shared" si="4"/>
        <v>8.602142333984375E-4</v>
      </c>
      <c r="S8" s="10">
        <f t="shared" si="5"/>
        <v>5.8984756469726563E-4</v>
      </c>
      <c r="T8" s="10">
        <f t="shared" si="6"/>
        <v>5.4749965667724609E-2</v>
      </c>
      <c r="U8" s="10">
        <f t="shared" si="17"/>
        <v>4.6848800182342529</v>
      </c>
      <c r="V8" s="10">
        <f>SUM(Table2[[#This Row],[filter kmers2]:[identify kmers B10]])</f>
        <v>5.0109100341796875</v>
      </c>
      <c r="W8" s="5">
        <f t="shared" si="7"/>
        <v>2.3980267665463847E-5</v>
      </c>
      <c r="X8" s="5">
        <f t="shared" si="8"/>
        <v>5.1876789004095675E-2</v>
      </c>
      <c r="Y8" s="5">
        <f t="shared" si="9"/>
        <v>1.0177815587935261E-3</v>
      </c>
      <c r="Z8" s="5">
        <f t="shared" si="10"/>
        <v>3.7921177240822793E-5</v>
      </c>
      <c r="AA8" s="5">
        <f t="shared" si="11"/>
        <v>8.9202789323832574E-4</v>
      </c>
      <c r="AB8" s="5">
        <f t="shared" si="12"/>
        <v>1.716682653511777E-4</v>
      </c>
      <c r="AC8" s="5">
        <f t="shared" si="13"/>
        <v>1.1771266310388404E-4</v>
      </c>
      <c r="AD8" s="5">
        <f t="shared" si="14"/>
        <v>1.092615219476545E-2</v>
      </c>
      <c r="AE8" s="5">
        <f t="shared" si="15"/>
        <v>0.93493596697574566</v>
      </c>
      <c r="AF8" s="20">
        <f>Table2[[#This Row],[filter kmers2]]/Table2[[#This Row],[bp]]*1000000</f>
        <v>3.3934753986779864E-2</v>
      </c>
      <c r="AG8" s="20">
        <f>Table2[[#This Row],[collapse kmers3]]/Table2[[#This Row],[bp]]*1000000</f>
        <v>73.411443818595174</v>
      </c>
      <c r="AH8" s="20">
        <f>Table2[[#This Row],[calculate distances4]]/Table2[[#This Row],[bp]]*1000000</f>
        <v>1.4402744494666828</v>
      </c>
      <c r="AI8" s="20">
        <f>Table2[[#This Row],[Find N A5]]/Table2[[#This Row],[bp]]*1000000</f>
        <v>5.3662696284649904E-2</v>
      </c>
      <c r="AJ8" s="20">
        <f>Table2[[#This Row],[Find N B6]]/Table2[[#This Row],[bp]]*1000000</f>
        <v>1.2623189836193429</v>
      </c>
      <c r="AK8" s="20">
        <f>Table2[[#This Row],[Find N C7]]/Table2[[#This Row],[bp]]*1000000</f>
        <v>0.2429297467942495</v>
      </c>
      <c r="AL8" s="20">
        <f>Table2[[#This Row],[Find N D8]]/Table2[[#This Row],[bp]]*1000000</f>
        <v>0.16657655032399482</v>
      </c>
      <c r="AM8" s="20">
        <f>Table2[[#This Row],[identify kmers A9]]/Table2[[#This Row],[bp]]*1000000</f>
        <v>15.461724277809829</v>
      </c>
      <c r="AN8" s="20">
        <f>Table2[[#This Row],[identify kmers B10]]/Table2[[#This Row],[bp]]*1000000</f>
        <v>1323.0386947851603</v>
      </c>
    </row>
    <row r="9" spans="1:40" x14ac:dyDescent="0.45">
      <c r="A9" s="1"/>
      <c r="B9">
        <v>125487</v>
      </c>
      <c r="C9">
        <v>1709756259.6088901</v>
      </c>
      <c r="D9">
        <v>1709756259.61059</v>
      </c>
      <c r="E9">
        <v>1709756264.7611201</v>
      </c>
      <c r="F9">
        <v>1709756265.7211499</v>
      </c>
      <c r="G9">
        <v>1709756265.72142</v>
      </c>
      <c r="H9">
        <v>1709756272.3913</v>
      </c>
      <c r="I9">
        <v>1709756272.3952501</v>
      </c>
      <c r="J9">
        <v>1709756272.39571</v>
      </c>
      <c r="K9">
        <v>1709756272.7924199</v>
      </c>
      <c r="L9">
        <v>1709756277.62132</v>
      </c>
      <c r="M9" s="10">
        <f t="shared" si="16"/>
        <v>1.6999244689941406E-3</v>
      </c>
      <c r="N9" s="10">
        <f t="shared" si="0"/>
        <v>5.1505300998687744</v>
      </c>
      <c r="O9" s="10">
        <f t="shared" si="1"/>
        <v>0.96002984046936035</v>
      </c>
      <c r="P9" s="10">
        <f t="shared" si="2"/>
        <v>2.7012825012207031E-4</v>
      </c>
      <c r="Q9" s="10">
        <f t="shared" si="3"/>
        <v>6.6698799133300781</v>
      </c>
      <c r="R9" s="10">
        <f t="shared" si="4"/>
        <v>3.9501190185546875E-3</v>
      </c>
      <c r="S9" s="10">
        <f t="shared" si="5"/>
        <v>4.5990943908691406E-4</v>
      </c>
      <c r="T9" s="10">
        <f t="shared" si="6"/>
        <v>0.39670991897583008</v>
      </c>
      <c r="U9" s="10">
        <f t="shared" si="17"/>
        <v>4.8289000988006592</v>
      </c>
      <c r="V9" s="10">
        <f>SUM(Table2[[#This Row],[filter kmers2]:[identify kmers B10]])</f>
        <v>18.01242995262146</v>
      </c>
      <c r="W9" s="5">
        <f t="shared" si="7"/>
        <v>9.4375077291930848E-5</v>
      </c>
      <c r="X9" s="5">
        <f t="shared" si="8"/>
        <v>0.2859431022586259</v>
      </c>
      <c r="Y9" s="5">
        <f t="shared" si="9"/>
        <v>5.3298185919087575E-2</v>
      </c>
      <c r="Z9" s="5">
        <f t="shared" si="10"/>
        <v>1.4996768944145533E-5</v>
      </c>
      <c r="AA9" s="5">
        <f t="shared" si="11"/>
        <v>0.37029317703796921</v>
      </c>
      <c r="AB9" s="5">
        <f t="shared" si="12"/>
        <v>2.1929961859364801E-4</v>
      </c>
      <c r="AC9" s="5">
        <f t="shared" si="13"/>
        <v>2.5532892580103032E-5</v>
      </c>
      <c r="AD9" s="5">
        <f t="shared" si="14"/>
        <v>2.2024231045966923E-2</v>
      </c>
      <c r="AE9" s="5">
        <f t="shared" si="15"/>
        <v>0.26808709938094055</v>
      </c>
      <c r="AF9" s="20">
        <f>Table2[[#This Row],[filter kmers2]]/Table2[[#This Row],[bp]]*1000000</f>
        <v>1.3546618127727499E-2</v>
      </c>
      <c r="AG9" s="20">
        <f>Table2[[#This Row],[collapse kmers3]]/Table2[[#This Row],[bp]]*1000000</f>
        <v>41.04433208116199</v>
      </c>
      <c r="AH9" s="20">
        <f>Table2[[#This Row],[calculate distances4]]/Table2[[#This Row],[bp]]*1000000</f>
        <v>7.6504326381964693</v>
      </c>
      <c r="AI9" s="20">
        <f>Table2[[#This Row],[Find N A5]]/Table2[[#This Row],[bp]]*1000000</f>
        <v>2.1526393181928831E-3</v>
      </c>
      <c r="AJ9" s="20">
        <f>Table2[[#This Row],[Find N B6]]/Table2[[#This Row],[bp]]*1000000</f>
        <v>53.151959273311796</v>
      </c>
      <c r="AK9" s="20">
        <f>Table2[[#This Row],[Find N C7]]/Table2[[#This Row],[bp]]*1000000</f>
        <v>3.147831264238278E-2</v>
      </c>
      <c r="AL9" s="20">
        <f>Table2[[#This Row],[Find N D8]]/Table2[[#This Row],[bp]]*1000000</f>
        <v>3.6649966856081829E-3</v>
      </c>
      <c r="AM9" s="20">
        <f>Table2[[#This Row],[identify kmers A9]]/Table2[[#This Row],[bp]]*1000000</f>
        <v>3.1613626827944734</v>
      </c>
      <c r="AN9" s="20">
        <f>Table2[[#This Row],[identify kmers B10]]/Table2[[#This Row],[bp]]*1000000</f>
        <v>38.481277732359999</v>
      </c>
    </row>
    <row r="10" spans="1:40" x14ac:dyDescent="0.45">
      <c r="A10" s="1"/>
      <c r="B10">
        <v>11131</v>
      </c>
      <c r="C10">
        <v>1709756253.4360001</v>
      </c>
      <c r="D10">
        <v>1709756253.437</v>
      </c>
      <c r="E10">
        <v>1709756254.5135901</v>
      </c>
      <c r="F10">
        <v>1709756254.55024</v>
      </c>
      <c r="G10">
        <v>1709756254.5504301</v>
      </c>
      <c r="H10">
        <v>1709756254.62166</v>
      </c>
      <c r="I10">
        <v>1709756254.6229501</v>
      </c>
      <c r="J10">
        <v>1709756254.62344</v>
      </c>
      <c r="K10">
        <v>1709756254.7165301</v>
      </c>
      <c r="L10">
        <v>1709756259.3996899</v>
      </c>
      <c r="M10" s="10">
        <f t="shared" si="16"/>
        <v>9.9992752075195313E-4</v>
      </c>
      <c r="N10" s="10">
        <f t="shared" si="0"/>
        <v>1.0765900611877441</v>
      </c>
      <c r="O10" s="10">
        <f t="shared" si="1"/>
        <v>3.6649942398071289E-2</v>
      </c>
      <c r="P10" s="10">
        <f t="shared" si="2"/>
        <v>1.9001960754394531E-4</v>
      </c>
      <c r="Q10" s="10">
        <f t="shared" si="3"/>
        <v>7.1229934692382813E-2</v>
      </c>
      <c r="R10" s="10">
        <f t="shared" si="4"/>
        <v>1.2900829315185547E-3</v>
      </c>
      <c r="S10" s="10">
        <f t="shared" si="5"/>
        <v>4.8995018005371094E-4</v>
      </c>
      <c r="T10" s="10">
        <f t="shared" si="6"/>
        <v>9.3090057373046875E-2</v>
      </c>
      <c r="U10" s="10">
        <f t="shared" si="17"/>
        <v>4.6831598281860352</v>
      </c>
      <c r="V10" s="10">
        <f>SUM(Table2[[#This Row],[filter kmers2]:[identify kmers B10]])</f>
        <v>5.9636898040771484</v>
      </c>
      <c r="W10" s="5">
        <f t="shared" si="7"/>
        <v>1.6766927080418245E-4</v>
      </c>
      <c r="X10" s="5">
        <f t="shared" si="8"/>
        <v>0.1805241547693712</v>
      </c>
      <c r="Y10" s="5">
        <f t="shared" si="9"/>
        <v>6.1455145391725629E-3</v>
      </c>
      <c r="Z10" s="5">
        <f t="shared" si="10"/>
        <v>3.1862758424161521E-5</v>
      </c>
      <c r="AA10" s="5">
        <f t="shared" si="11"/>
        <v>1.1943936896866368E-2</v>
      </c>
      <c r="AB10" s="5">
        <f t="shared" si="12"/>
        <v>2.1632294332890587E-4</v>
      </c>
      <c r="AC10" s="5">
        <f t="shared" si="13"/>
        <v>8.2155543992035027E-5</v>
      </c>
      <c r="AD10" s="5">
        <f t="shared" si="14"/>
        <v>1.5609473401752843E-2</v>
      </c>
      <c r="AE10" s="5">
        <f t="shared" si="15"/>
        <v>0.78527890987628779</v>
      </c>
      <c r="AF10" s="20">
        <f>Table2[[#This Row],[filter kmers2]]/Table2[[#This Row],[bp]]*1000000</f>
        <v>8.9832676376961032E-2</v>
      </c>
      <c r="AG10" s="20">
        <f>Table2[[#This Row],[collapse kmers3]]/Table2[[#This Row],[bp]]*1000000</f>
        <v>96.719976748517126</v>
      </c>
      <c r="AH10" s="20">
        <f>Table2[[#This Row],[calculate distances4]]/Table2[[#This Row],[bp]]*1000000</f>
        <v>3.2926010599291429</v>
      </c>
      <c r="AI10" s="20">
        <f>Table2[[#This Row],[Find N A5]]/Table2[[#This Row],[bp]]*1000000</f>
        <v>1.7071207218034797E-2</v>
      </c>
      <c r="AJ10" s="20">
        <f>Table2[[#This Row],[Find N B6]]/Table2[[#This Row],[bp]]*1000000</f>
        <v>6.3992394836387394</v>
      </c>
      <c r="AK10" s="20">
        <f>Table2[[#This Row],[Find N C7]]/Table2[[#This Row],[bp]]*1000000</f>
        <v>0.11590000283160135</v>
      </c>
      <c r="AL10" s="20">
        <f>Table2[[#This Row],[Find N D8]]/Table2[[#This Row],[bp]]*1000000</f>
        <v>4.4016726264819957E-2</v>
      </c>
      <c r="AM10" s="20">
        <f>Table2[[#This Row],[identify kmers A9]]/Table2[[#This Row],[bp]]*1000000</f>
        <v>8.3631351516527612</v>
      </c>
      <c r="AN10" s="20">
        <f>Table2[[#This Row],[identify kmers B10]]/Table2[[#This Row],[bp]]*1000000</f>
        <v>420.73127555350243</v>
      </c>
    </row>
    <row r="11" spans="1:40" x14ac:dyDescent="0.45">
      <c r="A11" s="1"/>
      <c r="M11" s="10">
        <f t="shared" si="16"/>
        <v>0</v>
      </c>
      <c r="N11" s="10">
        <f t="shared" si="0"/>
        <v>0</v>
      </c>
      <c r="O11" s="10">
        <f t="shared" si="1"/>
        <v>0</v>
      </c>
      <c r="P11" s="10">
        <f t="shared" si="2"/>
        <v>0</v>
      </c>
      <c r="Q11" s="10">
        <f t="shared" si="3"/>
        <v>0</v>
      </c>
      <c r="R11" s="10">
        <f t="shared" si="4"/>
        <v>0</v>
      </c>
      <c r="S11" s="10">
        <f t="shared" si="5"/>
        <v>0</v>
      </c>
      <c r="T11" s="10">
        <f t="shared" si="6"/>
        <v>0</v>
      </c>
      <c r="U11" s="10">
        <f t="shared" si="17"/>
        <v>0</v>
      </c>
      <c r="V11" s="10">
        <f>SUM(Table2[[#This Row],[filter kmers2]:[identify kmers B10]])</f>
        <v>0</v>
      </c>
      <c r="W11" s="5" t="e">
        <f t="shared" si="7"/>
        <v>#DIV/0!</v>
      </c>
      <c r="X11" s="5" t="e">
        <f t="shared" si="8"/>
        <v>#DIV/0!</v>
      </c>
      <c r="Y11" s="5" t="e">
        <f t="shared" si="9"/>
        <v>#DIV/0!</v>
      </c>
      <c r="Z11" s="5" t="e">
        <f t="shared" si="10"/>
        <v>#DIV/0!</v>
      </c>
      <c r="AA11" s="5" t="e">
        <f t="shared" si="11"/>
        <v>#DIV/0!</v>
      </c>
      <c r="AB11" s="5" t="e">
        <f t="shared" si="12"/>
        <v>#DIV/0!</v>
      </c>
      <c r="AC11" s="5" t="e">
        <f t="shared" si="13"/>
        <v>#DIV/0!</v>
      </c>
      <c r="AD11" s="5" t="e">
        <f t="shared" si="14"/>
        <v>#DIV/0!</v>
      </c>
      <c r="AE11" s="5" t="e">
        <f t="shared" si="15"/>
        <v>#DIV/0!</v>
      </c>
      <c r="AF11" s="20" t="e">
        <f>Table2[[#This Row],[filter kmers2]]/Table2[[#This Row],[bp]]*1000000</f>
        <v>#DIV/0!</v>
      </c>
      <c r="AG11" s="20" t="e">
        <f>Table2[[#This Row],[collapse kmers3]]/Table2[[#This Row],[bp]]*1000000</f>
        <v>#DIV/0!</v>
      </c>
      <c r="AH11" s="20" t="e">
        <f>Table2[[#This Row],[calculate distances4]]/Table2[[#This Row],[bp]]*1000000</f>
        <v>#DIV/0!</v>
      </c>
      <c r="AI11" s="20" t="e">
        <f>Table2[[#This Row],[Find N A5]]/Table2[[#This Row],[bp]]*1000000</f>
        <v>#DIV/0!</v>
      </c>
      <c r="AJ11" s="20" t="e">
        <f>Table2[[#This Row],[Find N B6]]/Table2[[#This Row],[bp]]*1000000</f>
        <v>#DIV/0!</v>
      </c>
      <c r="AK11" s="20" t="e">
        <f>Table2[[#This Row],[Find N C7]]/Table2[[#This Row],[bp]]*1000000</f>
        <v>#DIV/0!</v>
      </c>
      <c r="AL11" s="20" t="e">
        <f>Table2[[#This Row],[Find N D8]]/Table2[[#This Row],[bp]]*1000000</f>
        <v>#DIV/0!</v>
      </c>
      <c r="AM11" s="20" t="e">
        <f>Table2[[#This Row],[identify kmers A9]]/Table2[[#This Row],[bp]]*1000000</f>
        <v>#DIV/0!</v>
      </c>
      <c r="AN11" s="20" t="e">
        <f>Table2[[#This Row],[identify kmers B10]]/Table2[[#This Row],[bp]]*1000000</f>
        <v>#DIV/0!</v>
      </c>
    </row>
    <row r="12" spans="1:40" x14ac:dyDescent="0.45">
      <c r="A12" s="1"/>
      <c r="M12" s="10">
        <f t="shared" si="16"/>
        <v>0</v>
      </c>
      <c r="N12" s="10">
        <f t="shared" si="0"/>
        <v>0</v>
      </c>
      <c r="O12" s="10">
        <f t="shared" si="1"/>
        <v>0</v>
      </c>
      <c r="P12" s="10">
        <f t="shared" si="2"/>
        <v>0</v>
      </c>
      <c r="Q12" s="10">
        <f t="shared" si="3"/>
        <v>0</v>
      </c>
      <c r="R12" s="10">
        <f t="shared" si="4"/>
        <v>0</v>
      </c>
      <c r="S12" s="10">
        <f t="shared" si="5"/>
        <v>0</v>
      </c>
      <c r="T12" s="10">
        <f t="shared" si="6"/>
        <v>0</v>
      </c>
      <c r="U12" s="10">
        <f t="shared" si="17"/>
        <v>0</v>
      </c>
      <c r="V12" s="10">
        <f>SUM(Table2[[#This Row],[filter kmers2]:[identify kmers B10]])</f>
        <v>0</v>
      </c>
      <c r="W12" s="5" t="e">
        <f t="shared" si="7"/>
        <v>#DIV/0!</v>
      </c>
      <c r="X12" s="5" t="e">
        <f t="shared" si="8"/>
        <v>#DIV/0!</v>
      </c>
      <c r="Y12" s="5" t="e">
        <f t="shared" si="9"/>
        <v>#DIV/0!</v>
      </c>
      <c r="Z12" s="5" t="e">
        <f t="shared" si="10"/>
        <v>#DIV/0!</v>
      </c>
      <c r="AA12" s="5" t="e">
        <f t="shared" si="11"/>
        <v>#DIV/0!</v>
      </c>
      <c r="AB12" s="5" t="e">
        <f t="shared" si="12"/>
        <v>#DIV/0!</v>
      </c>
      <c r="AC12" s="5" t="e">
        <f t="shared" si="13"/>
        <v>#DIV/0!</v>
      </c>
      <c r="AD12" s="5" t="e">
        <f t="shared" si="14"/>
        <v>#DIV/0!</v>
      </c>
      <c r="AE12" s="5" t="e">
        <f t="shared" si="15"/>
        <v>#DIV/0!</v>
      </c>
      <c r="AF12" s="20" t="e">
        <f>Table2[[#This Row],[filter kmers2]]/Table2[[#This Row],[bp]]*1000000</f>
        <v>#DIV/0!</v>
      </c>
      <c r="AG12" s="20" t="e">
        <f>Table2[[#This Row],[collapse kmers3]]/Table2[[#This Row],[bp]]*1000000</f>
        <v>#DIV/0!</v>
      </c>
      <c r="AH12" s="20" t="e">
        <f>Table2[[#This Row],[calculate distances4]]/Table2[[#This Row],[bp]]*1000000</f>
        <v>#DIV/0!</v>
      </c>
      <c r="AI12" s="20" t="e">
        <f>Table2[[#This Row],[Find N A5]]/Table2[[#This Row],[bp]]*1000000</f>
        <v>#DIV/0!</v>
      </c>
      <c r="AJ12" s="20" t="e">
        <f>Table2[[#This Row],[Find N B6]]/Table2[[#This Row],[bp]]*1000000</f>
        <v>#DIV/0!</v>
      </c>
      <c r="AK12" s="20" t="e">
        <f>Table2[[#This Row],[Find N C7]]/Table2[[#This Row],[bp]]*1000000</f>
        <v>#DIV/0!</v>
      </c>
      <c r="AL12" s="20" t="e">
        <f>Table2[[#This Row],[Find N D8]]/Table2[[#This Row],[bp]]*1000000</f>
        <v>#DIV/0!</v>
      </c>
      <c r="AM12" s="20" t="e">
        <f>Table2[[#This Row],[identify kmers A9]]/Table2[[#This Row],[bp]]*1000000</f>
        <v>#DIV/0!</v>
      </c>
      <c r="AN12" s="20" t="e">
        <f>Table2[[#This Row],[identify kmers B10]]/Table2[[#This Row],[bp]]*1000000</f>
        <v>#DIV/0!</v>
      </c>
    </row>
    <row r="13" spans="1:40" x14ac:dyDescent="0.45">
      <c r="A13" s="1"/>
      <c r="M13" s="10">
        <f t="shared" si="16"/>
        <v>0</v>
      </c>
      <c r="N13" s="10">
        <f t="shared" si="0"/>
        <v>0</v>
      </c>
      <c r="O13" s="10">
        <f t="shared" si="1"/>
        <v>0</v>
      </c>
      <c r="P13" s="10">
        <f t="shared" si="2"/>
        <v>0</v>
      </c>
      <c r="Q13" s="10">
        <f t="shared" si="3"/>
        <v>0</v>
      </c>
      <c r="R13" s="10">
        <f t="shared" si="4"/>
        <v>0</v>
      </c>
      <c r="S13" s="10">
        <f t="shared" si="5"/>
        <v>0</v>
      </c>
      <c r="T13" s="10">
        <f t="shared" si="6"/>
        <v>0</v>
      </c>
      <c r="U13" s="10">
        <f t="shared" si="17"/>
        <v>0</v>
      </c>
      <c r="V13" s="10">
        <f>SUM(Table2[[#This Row],[filter kmers2]:[identify kmers B10]])</f>
        <v>0</v>
      </c>
      <c r="W13" s="5" t="e">
        <f t="shared" si="7"/>
        <v>#DIV/0!</v>
      </c>
      <c r="X13" s="5" t="e">
        <f t="shared" si="8"/>
        <v>#DIV/0!</v>
      </c>
      <c r="Y13" s="5" t="e">
        <f t="shared" si="9"/>
        <v>#DIV/0!</v>
      </c>
      <c r="Z13" s="5" t="e">
        <f t="shared" si="10"/>
        <v>#DIV/0!</v>
      </c>
      <c r="AA13" s="5" t="e">
        <f t="shared" si="11"/>
        <v>#DIV/0!</v>
      </c>
      <c r="AB13" s="5" t="e">
        <f t="shared" si="12"/>
        <v>#DIV/0!</v>
      </c>
      <c r="AC13" s="5" t="e">
        <f t="shared" si="13"/>
        <v>#DIV/0!</v>
      </c>
      <c r="AD13" s="5" t="e">
        <f t="shared" si="14"/>
        <v>#DIV/0!</v>
      </c>
      <c r="AE13" s="5" t="e">
        <f t="shared" si="15"/>
        <v>#DIV/0!</v>
      </c>
      <c r="AF13" s="20" t="e">
        <f>Table2[[#This Row],[filter kmers2]]/Table2[[#This Row],[bp]]*1000000</f>
        <v>#DIV/0!</v>
      </c>
      <c r="AG13" s="20" t="e">
        <f>Table2[[#This Row],[collapse kmers3]]/Table2[[#This Row],[bp]]*1000000</f>
        <v>#DIV/0!</v>
      </c>
      <c r="AH13" s="20" t="e">
        <f>Table2[[#This Row],[calculate distances4]]/Table2[[#This Row],[bp]]*1000000</f>
        <v>#DIV/0!</v>
      </c>
      <c r="AI13" s="20" t="e">
        <f>Table2[[#This Row],[Find N A5]]/Table2[[#This Row],[bp]]*1000000</f>
        <v>#DIV/0!</v>
      </c>
      <c r="AJ13" s="20" t="e">
        <f>Table2[[#This Row],[Find N B6]]/Table2[[#This Row],[bp]]*1000000</f>
        <v>#DIV/0!</v>
      </c>
      <c r="AK13" s="20" t="e">
        <f>Table2[[#This Row],[Find N C7]]/Table2[[#This Row],[bp]]*1000000</f>
        <v>#DIV/0!</v>
      </c>
      <c r="AL13" s="20" t="e">
        <f>Table2[[#This Row],[Find N D8]]/Table2[[#This Row],[bp]]*1000000</f>
        <v>#DIV/0!</v>
      </c>
      <c r="AM13" s="20" t="e">
        <f>Table2[[#This Row],[identify kmers A9]]/Table2[[#This Row],[bp]]*1000000</f>
        <v>#DIV/0!</v>
      </c>
      <c r="AN13" s="20" t="e">
        <f>Table2[[#This Row],[identify kmers B10]]/Table2[[#This Row],[bp]]*1000000</f>
        <v>#DIV/0!</v>
      </c>
    </row>
    <row r="14" spans="1:40" x14ac:dyDescent="0.45">
      <c r="A14" s="1"/>
      <c r="M14" s="10">
        <f t="shared" si="16"/>
        <v>0</v>
      </c>
      <c r="N14" s="10">
        <f t="shared" si="0"/>
        <v>0</v>
      </c>
      <c r="O14" s="10">
        <f t="shared" si="1"/>
        <v>0</v>
      </c>
      <c r="P14" s="10">
        <f t="shared" si="2"/>
        <v>0</v>
      </c>
      <c r="Q14" s="10">
        <f t="shared" si="3"/>
        <v>0</v>
      </c>
      <c r="R14" s="10">
        <f t="shared" si="4"/>
        <v>0</v>
      </c>
      <c r="S14" s="10">
        <f t="shared" si="5"/>
        <v>0</v>
      </c>
      <c r="T14" s="10">
        <f t="shared" si="6"/>
        <v>0</v>
      </c>
      <c r="U14" s="10">
        <f t="shared" si="17"/>
        <v>0</v>
      </c>
      <c r="V14" s="10">
        <f>SUM(Table2[[#This Row],[filter kmers2]:[identify kmers B10]])</f>
        <v>0</v>
      </c>
      <c r="W14" s="5" t="e">
        <f t="shared" si="7"/>
        <v>#DIV/0!</v>
      </c>
      <c r="X14" s="5" t="e">
        <f t="shared" si="8"/>
        <v>#DIV/0!</v>
      </c>
      <c r="Y14" s="5" t="e">
        <f t="shared" si="9"/>
        <v>#DIV/0!</v>
      </c>
      <c r="Z14" s="5" t="e">
        <f t="shared" si="10"/>
        <v>#DIV/0!</v>
      </c>
      <c r="AA14" s="5" t="e">
        <f t="shared" si="11"/>
        <v>#DIV/0!</v>
      </c>
      <c r="AB14" s="5" t="e">
        <f t="shared" si="12"/>
        <v>#DIV/0!</v>
      </c>
      <c r="AC14" s="5" t="e">
        <f t="shared" si="13"/>
        <v>#DIV/0!</v>
      </c>
      <c r="AD14" s="5" t="e">
        <f t="shared" si="14"/>
        <v>#DIV/0!</v>
      </c>
      <c r="AE14" s="5" t="e">
        <f t="shared" si="15"/>
        <v>#DIV/0!</v>
      </c>
      <c r="AF14" s="20" t="e">
        <f>Table2[[#This Row],[filter kmers2]]/Table2[[#This Row],[bp]]*1000000</f>
        <v>#DIV/0!</v>
      </c>
      <c r="AG14" s="20" t="e">
        <f>Table2[[#This Row],[collapse kmers3]]/Table2[[#This Row],[bp]]*1000000</f>
        <v>#DIV/0!</v>
      </c>
      <c r="AH14" s="20" t="e">
        <f>Table2[[#This Row],[calculate distances4]]/Table2[[#This Row],[bp]]*1000000</f>
        <v>#DIV/0!</v>
      </c>
      <c r="AI14" s="20" t="e">
        <f>Table2[[#This Row],[Find N A5]]/Table2[[#This Row],[bp]]*1000000</f>
        <v>#DIV/0!</v>
      </c>
      <c r="AJ14" s="20" t="e">
        <f>Table2[[#This Row],[Find N B6]]/Table2[[#This Row],[bp]]*1000000</f>
        <v>#DIV/0!</v>
      </c>
      <c r="AK14" s="20" t="e">
        <f>Table2[[#This Row],[Find N C7]]/Table2[[#This Row],[bp]]*1000000</f>
        <v>#DIV/0!</v>
      </c>
      <c r="AL14" s="20" t="e">
        <f>Table2[[#This Row],[Find N D8]]/Table2[[#This Row],[bp]]*1000000</f>
        <v>#DIV/0!</v>
      </c>
      <c r="AM14" s="20" t="e">
        <f>Table2[[#This Row],[identify kmers A9]]/Table2[[#This Row],[bp]]*1000000</f>
        <v>#DIV/0!</v>
      </c>
      <c r="AN14" s="20" t="e">
        <f>Table2[[#This Row],[identify kmers B10]]/Table2[[#This Row],[bp]]*1000000</f>
        <v>#DIV/0!</v>
      </c>
    </row>
    <row r="15" spans="1:40" x14ac:dyDescent="0.45">
      <c r="A15" s="1"/>
      <c r="M15" s="10">
        <f t="shared" si="16"/>
        <v>0</v>
      </c>
      <c r="N15" s="10">
        <f t="shared" si="0"/>
        <v>0</v>
      </c>
      <c r="O15" s="10">
        <f t="shared" si="1"/>
        <v>0</v>
      </c>
      <c r="P15" s="10">
        <f t="shared" si="2"/>
        <v>0</v>
      </c>
      <c r="Q15" s="10">
        <f t="shared" si="3"/>
        <v>0</v>
      </c>
      <c r="R15" s="10">
        <f t="shared" si="4"/>
        <v>0</v>
      </c>
      <c r="S15" s="10">
        <f t="shared" si="5"/>
        <v>0</v>
      </c>
      <c r="T15" s="10">
        <f t="shared" si="6"/>
        <v>0</v>
      </c>
      <c r="U15" s="10">
        <f t="shared" si="17"/>
        <v>0</v>
      </c>
      <c r="V15" s="10">
        <f>SUM(Table2[[#This Row],[filter kmers2]:[identify kmers B10]])</f>
        <v>0</v>
      </c>
      <c r="W15" s="5" t="e">
        <f t="shared" si="7"/>
        <v>#DIV/0!</v>
      </c>
      <c r="X15" s="5" t="e">
        <f t="shared" si="8"/>
        <v>#DIV/0!</v>
      </c>
      <c r="Y15" s="5" t="e">
        <f t="shared" si="9"/>
        <v>#DIV/0!</v>
      </c>
      <c r="Z15" s="5" t="e">
        <f t="shared" si="10"/>
        <v>#DIV/0!</v>
      </c>
      <c r="AA15" s="5" t="e">
        <f t="shared" si="11"/>
        <v>#DIV/0!</v>
      </c>
      <c r="AB15" s="5" t="e">
        <f t="shared" si="12"/>
        <v>#DIV/0!</v>
      </c>
      <c r="AC15" s="5" t="e">
        <f t="shared" si="13"/>
        <v>#DIV/0!</v>
      </c>
      <c r="AD15" s="5" t="e">
        <f t="shared" si="14"/>
        <v>#DIV/0!</v>
      </c>
      <c r="AE15" s="5" t="e">
        <f t="shared" si="15"/>
        <v>#DIV/0!</v>
      </c>
      <c r="AF15" s="20" t="e">
        <f>Table2[[#This Row],[filter kmers2]]/Table2[[#This Row],[bp]]*1000000</f>
        <v>#DIV/0!</v>
      </c>
      <c r="AG15" s="20" t="e">
        <f>Table2[[#This Row],[collapse kmers3]]/Table2[[#This Row],[bp]]*1000000</f>
        <v>#DIV/0!</v>
      </c>
      <c r="AH15" s="20" t="e">
        <f>Table2[[#This Row],[calculate distances4]]/Table2[[#This Row],[bp]]*1000000</f>
        <v>#DIV/0!</v>
      </c>
      <c r="AI15" s="20" t="e">
        <f>Table2[[#This Row],[Find N A5]]/Table2[[#This Row],[bp]]*1000000</f>
        <v>#DIV/0!</v>
      </c>
      <c r="AJ15" s="20" t="e">
        <f>Table2[[#This Row],[Find N B6]]/Table2[[#This Row],[bp]]*1000000</f>
        <v>#DIV/0!</v>
      </c>
      <c r="AK15" s="20" t="e">
        <f>Table2[[#This Row],[Find N C7]]/Table2[[#This Row],[bp]]*1000000</f>
        <v>#DIV/0!</v>
      </c>
      <c r="AL15" s="20" t="e">
        <f>Table2[[#This Row],[Find N D8]]/Table2[[#This Row],[bp]]*1000000</f>
        <v>#DIV/0!</v>
      </c>
      <c r="AM15" s="20" t="e">
        <f>Table2[[#This Row],[identify kmers A9]]/Table2[[#This Row],[bp]]*1000000</f>
        <v>#DIV/0!</v>
      </c>
      <c r="AN15" s="20" t="e">
        <f>Table2[[#This Row],[identify kmers B10]]/Table2[[#This Row],[bp]]*1000000</f>
        <v>#DIV/0!</v>
      </c>
    </row>
    <row r="16" spans="1:40" x14ac:dyDescent="0.45">
      <c r="A16" s="1"/>
      <c r="M16" s="10">
        <f t="shared" si="16"/>
        <v>0</v>
      </c>
      <c r="N16" s="10">
        <f t="shared" si="0"/>
        <v>0</v>
      </c>
      <c r="O16" s="10">
        <f t="shared" si="1"/>
        <v>0</v>
      </c>
      <c r="P16" s="10">
        <f t="shared" si="2"/>
        <v>0</v>
      </c>
      <c r="Q16" s="10">
        <f t="shared" si="3"/>
        <v>0</v>
      </c>
      <c r="R16" s="10">
        <f t="shared" si="4"/>
        <v>0</v>
      </c>
      <c r="S16" s="10">
        <f t="shared" si="5"/>
        <v>0</v>
      </c>
      <c r="T16" s="10">
        <f t="shared" si="6"/>
        <v>0</v>
      </c>
      <c r="U16" s="10">
        <f t="shared" si="17"/>
        <v>0</v>
      </c>
      <c r="V16" s="10">
        <f>SUM(Table2[[#This Row],[filter kmers2]:[identify kmers B10]])</f>
        <v>0</v>
      </c>
      <c r="W16" s="5" t="e">
        <f t="shared" si="7"/>
        <v>#DIV/0!</v>
      </c>
      <c r="X16" s="5" t="e">
        <f t="shared" si="8"/>
        <v>#DIV/0!</v>
      </c>
      <c r="Y16" s="5" t="e">
        <f t="shared" si="9"/>
        <v>#DIV/0!</v>
      </c>
      <c r="Z16" s="5" t="e">
        <f t="shared" si="10"/>
        <v>#DIV/0!</v>
      </c>
      <c r="AA16" s="5" t="e">
        <f t="shared" si="11"/>
        <v>#DIV/0!</v>
      </c>
      <c r="AB16" s="5" t="e">
        <f t="shared" si="12"/>
        <v>#DIV/0!</v>
      </c>
      <c r="AC16" s="5" t="e">
        <f t="shared" si="13"/>
        <v>#DIV/0!</v>
      </c>
      <c r="AD16" s="5" t="e">
        <f t="shared" si="14"/>
        <v>#DIV/0!</v>
      </c>
      <c r="AE16" s="5" t="e">
        <f t="shared" si="15"/>
        <v>#DIV/0!</v>
      </c>
      <c r="AF16" s="20" t="e">
        <f>Table2[[#This Row],[filter kmers2]]/Table2[[#This Row],[bp]]*1000000</f>
        <v>#DIV/0!</v>
      </c>
      <c r="AG16" s="20" t="e">
        <f>Table2[[#This Row],[collapse kmers3]]/Table2[[#This Row],[bp]]*1000000</f>
        <v>#DIV/0!</v>
      </c>
      <c r="AH16" s="20" t="e">
        <f>Table2[[#This Row],[calculate distances4]]/Table2[[#This Row],[bp]]*1000000</f>
        <v>#DIV/0!</v>
      </c>
      <c r="AI16" s="20" t="e">
        <f>Table2[[#This Row],[Find N A5]]/Table2[[#This Row],[bp]]*1000000</f>
        <v>#DIV/0!</v>
      </c>
      <c r="AJ16" s="20" t="e">
        <f>Table2[[#This Row],[Find N B6]]/Table2[[#This Row],[bp]]*1000000</f>
        <v>#DIV/0!</v>
      </c>
      <c r="AK16" s="20" t="e">
        <f>Table2[[#This Row],[Find N C7]]/Table2[[#This Row],[bp]]*1000000</f>
        <v>#DIV/0!</v>
      </c>
      <c r="AL16" s="20" t="e">
        <f>Table2[[#This Row],[Find N D8]]/Table2[[#This Row],[bp]]*1000000</f>
        <v>#DIV/0!</v>
      </c>
      <c r="AM16" s="20" t="e">
        <f>Table2[[#This Row],[identify kmers A9]]/Table2[[#This Row],[bp]]*1000000</f>
        <v>#DIV/0!</v>
      </c>
      <c r="AN16" s="20" t="e">
        <f>Table2[[#This Row],[identify kmers B10]]/Table2[[#This Row],[bp]]*1000000</f>
        <v>#DIV/0!</v>
      </c>
    </row>
    <row r="17" spans="1:40" x14ac:dyDescent="0.45">
      <c r="A17" s="1"/>
      <c r="M17" s="10">
        <f t="shared" si="16"/>
        <v>0</v>
      </c>
      <c r="N17" s="10">
        <f t="shared" si="0"/>
        <v>0</v>
      </c>
      <c r="O17" s="10">
        <f t="shared" si="1"/>
        <v>0</v>
      </c>
      <c r="P17" s="10">
        <f t="shared" si="2"/>
        <v>0</v>
      </c>
      <c r="Q17" s="10">
        <f t="shared" si="3"/>
        <v>0</v>
      </c>
      <c r="R17" s="10">
        <f t="shared" si="4"/>
        <v>0</v>
      </c>
      <c r="S17" s="10">
        <f t="shared" si="5"/>
        <v>0</v>
      </c>
      <c r="T17" s="10">
        <f t="shared" si="6"/>
        <v>0</v>
      </c>
      <c r="U17" s="10">
        <f t="shared" si="17"/>
        <v>0</v>
      </c>
      <c r="V17" s="10">
        <f>SUM(Table2[[#This Row],[filter kmers2]:[identify kmers B10]])</f>
        <v>0</v>
      </c>
      <c r="W17" s="5" t="e">
        <f t="shared" si="7"/>
        <v>#DIV/0!</v>
      </c>
      <c r="X17" s="5" t="e">
        <f t="shared" si="8"/>
        <v>#DIV/0!</v>
      </c>
      <c r="Y17" s="5" t="e">
        <f t="shared" si="9"/>
        <v>#DIV/0!</v>
      </c>
      <c r="Z17" s="5" t="e">
        <f t="shared" si="10"/>
        <v>#DIV/0!</v>
      </c>
      <c r="AA17" s="5" t="e">
        <f t="shared" si="11"/>
        <v>#DIV/0!</v>
      </c>
      <c r="AB17" s="5" t="e">
        <f t="shared" si="12"/>
        <v>#DIV/0!</v>
      </c>
      <c r="AC17" s="5" t="e">
        <f t="shared" si="13"/>
        <v>#DIV/0!</v>
      </c>
      <c r="AD17" s="5" t="e">
        <f t="shared" si="14"/>
        <v>#DIV/0!</v>
      </c>
      <c r="AE17" s="5" t="e">
        <f t="shared" si="15"/>
        <v>#DIV/0!</v>
      </c>
      <c r="AF17" s="20" t="e">
        <f>Table2[[#This Row],[filter kmers2]]/Table2[[#This Row],[bp]]*1000000</f>
        <v>#DIV/0!</v>
      </c>
      <c r="AG17" s="20" t="e">
        <f>Table2[[#This Row],[collapse kmers3]]/Table2[[#This Row],[bp]]*1000000</f>
        <v>#DIV/0!</v>
      </c>
      <c r="AH17" s="20" t="e">
        <f>Table2[[#This Row],[calculate distances4]]/Table2[[#This Row],[bp]]*1000000</f>
        <v>#DIV/0!</v>
      </c>
      <c r="AI17" s="20" t="e">
        <f>Table2[[#This Row],[Find N A5]]/Table2[[#This Row],[bp]]*1000000</f>
        <v>#DIV/0!</v>
      </c>
      <c r="AJ17" s="20" t="e">
        <f>Table2[[#This Row],[Find N B6]]/Table2[[#This Row],[bp]]*1000000</f>
        <v>#DIV/0!</v>
      </c>
      <c r="AK17" s="20" t="e">
        <f>Table2[[#This Row],[Find N C7]]/Table2[[#This Row],[bp]]*1000000</f>
        <v>#DIV/0!</v>
      </c>
      <c r="AL17" s="20" t="e">
        <f>Table2[[#This Row],[Find N D8]]/Table2[[#This Row],[bp]]*1000000</f>
        <v>#DIV/0!</v>
      </c>
      <c r="AM17" s="20" t="e">
        <f>Table2[[#This Row],[identify kmers A9]]/Table2[[#This Row],[bp]]*1000000</f>
        <v>#DIV/0!</v>
      </c>
      <c r="AN17" s="20" t="e">
        <f>Table2[[#This Row],[identify kmers B10]]/Table2[[#This Row],[bp]]*1000000</f>
        <v>#DIV/0!</v>
      </c>
    </row>
    <row r="18" spans="1:40" x14ac:dyDescent="0.45">
      <c r="A18" s="1"/>
      <c r="M18" s="10">
        <f t="shared" si="16"/>
        <v>0</v>
      </c>
      <c r="N18" s="10">
        <f t="shared" si="0"/>
        <v>0</v>
      </c>
      <c r="O18" s="10">
        <f t="shared" si="1"/>
        <v>0</v>
      </c>
      <c r="P18" s="10">
        <f t="shared" si="2"/>
        <v>0</v>
      </c>
      <c r="Q18" s="10">
        <f t="shared" si="3"/>
        <v>0</v>
      </c>
      <c r="R18" s="10">
        <f t="shared" si="4"/>
        <v>0</v>
      </c>
      <c r="S18" s="10">
        <f t="shared" si="5"/>
        <v>0</v>
      </c>
      <c r="T18" s="10">
        <f t="shared" si="6"/>
        <v>0</v>
      </c>
      <c r="U18" s="10">
        <f t="shared" si="17"/>
        <v>0</v>
      </c>
      <c r="V18" s="10">
        <f>SUM(Table2[[#This Row],[filter kmers2]:[identify kmers B10]])</f>
        <v>0</v>
      </c>
      <c r="W18" s="5" t="e">
        <f t="shared" si="7"/>
        <v>#DIV/0!</v>
      </c>
      <c r="X18" s="5" t="e">
        <f t="shared" si="8"/>
        <v>#DIV/0!</v>
      </c>
      <c r="Y18" s="5" t="e">
        <f t="shared" si="9"/>
        <v>#DIV/0!</v>
      </c>
      <c r="Z18" s="5" t="e">
        <f t="shared" si="10"/>
        <v>#DIV/0!</v>
      </c>
      <c r="AA18" s="5" t="e">
        <f t="shared" si="11"/>
        <v>#DIV/0!</v>
      </c>
      <c r="AB18" s="5" t="e">
        <f t="shared" si="12"/>
        <v>#DIV/0!</v>
      </c>
      <c r="AC18" s="5" t="e">
        <f t="shared" si="13"/>
        <v>#DIV/0!</v>
      </c>
      <c r="AD18" s="5" t="e">
        <f t="shared" si="14"/>
        <v>#DIV/0!</v>
      </c>
      <c r="AE18" s="5" t="e">
        <f t="shared" si="15"/>
        <v>#DIV/0!</v>
      </c>
      <c r="AF18" s="20" t="e">
        <f>Table2[[#This Row],[filter kmers2]]/Table2[[#This Row],[bp]]*1000000</f>
        <v>#DIV/0!</v>
      </c>
      <c r="AG18" s="20" t="e">
        <f>Table2[[#This Row],[collapse kmers3]]/Table2[[#This Row],[bp]]*1000000</f>
        <v>#DIV/0!</v>
      </c>
      <c r="AH18" s="20" t="e">
        <f>Table2[[#This Row],[calculate distances4]]/Table2[[#This Row],[bp]]*1000000</f>
        <v>#DIV/0!</v>
      </c>
      <c r="AI18" s="20" t="e">
        <f>Table2[[#This Row],[Find N A5]]/Table2[[#This Row],[bp]]*1000000</f>
        <v>#DIV/0!</v>
      </c>
      <c r="AJ18" s="20" t="e">
        <f>Table2[[#This Row],[Find N B6]]/Table2[[#This Row],[bp]]*1000000</f>
        <v>#DIV/0!</v>
      </c>
      <c r="AK18" s="20" t="e">
        <f>Table2[[#This Row],[Find N C7]]/Table2[[#This Row],[bp]]*1000000</f>
        <v>#DIV/0!</v>
      </c>
      <c r="AL18" s="20" t="e">
        <f>Table2[[#This Row],[Find N D8]]/Table2[[#This Row],[bp]]*1000000</f>
        <v>#DIV/0!</v>
      </c>
      <c r="AM18" s="20" t="e">
        <f>Table2[[#This Row],[identify kmers A9]]/Table2[[#This Row],[bp]]*1000000</f>
        <v>#DIV/0!</v>
      </c>
      <c r="AN18" s="20" t="e">
        <f>Table2[[#This Row],[identify kmers B10]]/Table2[[#This Row],[bp]]*1000000</f>
        <v>#DIV/0!</v>
      </c>
    </row>
    <row r="19" spans="1:40" x14ac:dyDescent="0.45">
      <c r="A19" s="1"/>
      <c r="M19" s="10">
        <f t="shared" si="16"/>
        <v>0</v>
      </c>
      <c r="N19" s="10">
        <f t="shared" si="0"/>
        <v>0</v>
      </c>
      <c r="O19" s="10">
        <f t="shared" si="1"/>
        <v>0</v>
      </c>
      <c r="P19" s="10">
        <f t="shared" si="2"/>
        <v>0</v>
      </c>
      <c r="Q19" s="10">
        <f t="shared" si="3"/>
        <v>0</v>
      </c>
      <c r="R19" s="10">
        <f t="shared" si="4"/>
        <v>0</v>
      </c>
      <c r="S19" s="10">
        <f t="shared" si="5"/>
        <v>0</v>
      </c>
      <c r="T19" s="10">
        <f t="shared" si="6"/>
        <v>0</v>
      </c>
      <c r="U19" s="10">
        <f t="shared" si="17"/>
        <v>0</v>
      </c>
      <c r="V19" s="10">
        <f>SUM(Table2[[#This Row],[filter kmers2]:[identify kmers B10]])</f>
        <v>0</v>
      </c>
      <c r="W19" s="5" t="e">
        <f t="shared" si="7"/>
        <v>#DIV/0!</v>
      </c>
      <c r="X19" s="5" t="e">
        <f t="shared" si="8"/>
        <v>#DIV/0!</v>
      </c>
      <c r="Y19" s="5" t="e">
        <f t="shared" si="9"/>
        <v>#DIV/0!</v>
      </c>
      <c r="Z19" s="5" t="e">
        <f t="shared" si="10"/>
        <v>#DIV/0!</v>
      </c>
      <c r="AA19" s="5" t="e">
        <f t="shared" si="11"/>
        <v>#DIV/0!</v>
      </c>
      <c r="AB19" s="5" t="e">
        <f t="shared" si="12"/>
        <v>#DIV/0!</v>
      </c>
      <c r="AC19" s="5" t="e">
        <f t="shared" si="13"/>
        <v>#DIV/0!</v>
      </c>
      <c r="AD19" s="5" t="e">
        <f t="shared" si="14"/>
        <v>#DIV/0!</v>
      </c>
      <c r="AE19" s="5" t="e">
        <f t="shared" si="15"/>
        <v>#DIV/0!</v>
      </c>
      <c r="AF19" s="20" t="e">
        <f>Table2[[#This Row],[filter kmers2]]/Table2[[#This Row],[bp]]*1000000</f>
        <v>#DIV/0!</v>
      </c>
      <c r="AG19" s="20" t="e">
        <f>Table2[[#This Row],[collapse kmers3]]/Table2[[#This Row],[bp]]*1000000</f>
        <v>#DIV/0!</v>
      </c>
      <c r="AH19" s="20" t="e">
        <f>Table2[[#This Row],[calculate distances4]]/Table2[[#This Row],[bp]]*1000000</f>
        <v>#DIV/0!</v>
      </c>
      <c r="AI19" s="20" t="e">
        <f>Table2[[#This Row],[Find N A5]]/Table2[[#This Row],[bp]]*1000000</f>
        <v>#DIV/0!</v>
      </c>
      <c r="AJ19" s="20" t="e">
        <f>Table2[[#This Row],[Find N B6]]/Table2[[#This Row],[bp]]*1000000</f>
        <v>#DIV/0!</v>
      </c>
      <c r="AK19" s="20" t="e">
        <f>Table2[[#This Row],[Find N C7]]/Table2[[#This Row],[bp]]*1000000</f>
        <v>#DIV/0!</v>
      </c>
      <c r="AL19" s="20" t="e">
        <f>Table2[[#This Row],[Find N D8]]/Table2[[#This Row],[bp]]*1000000</f>
        <v>#DIV/0!</v>
      </c>
      <c r="AM19" s="20" t="e">
        <f>Table2[[#This Row],[identify kmers A9]]/Table2[[#This Row],[bp]]*1000000</f>
        <v>#DIV/0!</v>
      </c>
      <c r="AN19" s="20" t="e">
        <f>Table2[[#This Row],[identify kmers B10]]/Table2[[#This Row],[bp]]*1000000</f>
        <v>#DIV/0!</v>
      </c>
    </row>
    <row r="20" spans="1:40" x14ac:dyDescent="0.45">
      <c r="A20" s="1"/>
      <c r="M20" s="10">
        <f t="shared" si="16"/>
        <v>0</v>
      </c>
      <c r="N20" s="10">
        <f t="shared" si="0"/>
        <v>0</v>
      </c>
      <c r="O20" s="10">
        <f t="shared" si="1"/>
        <v>0</v>
      </c>
      <c r="P20" s="10">
        <f t="shared" si="2"/>
        <v>0</v>
      </c>
      <c r="Q20" s="10">
        <f t="shared" si="3"/>
        <v>0</v>
      </c>
      <c r="R20" s="10">
        <f t="shared" si="4"/>
        <v>0</v>
      </c>
      <c r="S20" s="10">
        <f t="shared" si="5"/>
        <v>0</v>
      </c>
      <c r="T20" s="10">
        <f t="shared" si="6"/>
        <v>0</v>
      </c>
      <c r="U20" s="10">
        <f t="shared" si="17"/>
        <v>0</v>
      </c>
      <c r="V20" s="10">
        <f>SUM(Table2[[#This Row],[filter kmers2]:[identify kmers B10]])</f>
        <v>0</v>
      </c>
      <c r="W20" s="5" t="e">
        <f t="shared" si="7"/>
        <v>#DIV/0!</v>
      </c>
      <c r="X20" s="5" t="e">
        <f t="shared" si="8"/>
        <v>#DIV/0!</v>
      </c>
      <c r="Y20" s="5" t="e">
        <f t="shared" si="9"/>
        <v>#DIV/0!</v>
      </c>
      <c r="Z20" s="5" t="e">
        <f t="shared" si="10"/>
        <v>#DIV/0!</v>
      </c>
      <c r="AA20" s="5" t="e">
        <f t="shared" si="11"/>
        <v>#DIV/0!</v>
      </c>
      <c r="AB20" s="5" t="e">
        <f t="shared" si="12"/>
        <v>#DIV/0!</v>
      </c>
      <c r="AC20" s="5" t="e">
        <f t="shared" si="13"/>
        <v>#DIV/0!</v>
      </c>
      <c r="AD20" s="5" t="e">
        <f t="shared" si="14"/>
        <v>#DIV/0!</v>
      </c>
      <c r="AE20" s="5" t="e">
        <f t="shared" si="15"/>
        <v>#DIV/0!</v>
      </c>
      <c r="AF20" s="20" t="e">
        <f>Table2[[#This Row],[filter kmers2]]/Table2[[#This Row],[bp]]*1000000</f>
        <v>#DIV/0!</v>
      </c>
      <c r="AG20" s="20" t="e">
        <f>Table2[[#This Row],[collapse kmers3]]/Table2[[#This Row],[bp]]*1000000</f>
        <v>#DIV/0!</v>
      </c>
      <c r="AH20" s="20" t="e">
        <f>Table2[[#This Row],[calculate distances4]]/Table2[[#This Row],[bp]]*1000000</f>
        <v>#DIV/0!</v>
      </c>
      <c r="AI20" s="20" t="e">
        <f>Table2[[#This Row],[Find N A5]]/Table2[[#This Row],[bp]]*1000000</f>
        <v>#DIV/0!</v>
      </c>
      <c r="AJ20" s="20" t="e">
        <f>Table2[[#This Row],[Find N B6]]/Table2[[#This Row],[bp]]*1000000</f>
        <v>#DIV/0!</v>
      </c>
      <c r="AK20" s="20" t="e">
        <f>Table2[[#This Row],[Find N C7]]/Table2[[#This Row],[bp]]*1000000</f>
        <v>#DIV/0!</v>
      </c>
      <c r="AL20" s="20" t="e">
        <f>Table2[[#This Row],[Find N D8]]/Table2[[#This Row],[bp]]*1000000</f>
        <v>#DIV/0!</v>
      </c>
      <c r="AM20" s="20" t="e">
        <f>Table2[[#This Row],[identify kmers A9]]/Table2[[#This Row],[bp]]*1000000</f>
        <v>#DIV/0!</v>
      </c>
      <c r="AN20" s="20" t="e">
        <f>Table2[[#This Row],[identify kmers B10]]/Table2[[#This Row],[bp]]*1000000</f>
        <v>#DIV/0!</v>
      </c>
    </row>
    <row r="21" spans="1:40" x14ac:dyDescent="0.45">
      <c r="A21" s="1"/>
      <c r="M21" s="10">
        <f t="shared" si="16"/>
        <v>0</v>
      </c>
      <c r="N21" s="10">
        <f t="shared" si="0"/>
        <v>0</v>
      </c>
      <c r="O21" s="10">
        <f t="shared" si="1"/>
        <v>0</v>
      </c>
      <c r="P21" s="10">
        <f t="shared" si="2"/>
        <v>0</v>
      </c>
      <c r="Q21" s="10">
        <f t="shared" si="3"/>
        <v>0</v>
      </c>
      <c r="R21" s="10">
        <f t="shared" si="4"/>
        <v>0</v>
      </c>
      <c r="S21" s="10">
        <f t="shared" si="5"/>
        <v>0</v>
      </c>
      <c r="T21" s="10">
        <f t="shared" si="6"/>
        <v>0</v>
      </c>
      <c r="U21" s="10">
        <f t="shared" si="17"/>
        <v>0</v>
      </c>
      <c r="V21" s="10">
        <f>SUM(Table2[[#This Row],[filter kmers2]:[identify kmers B10]])</f>
        <v>0</v>
      </c>
      <c r="W21" s="5" t="e">
        <f t="shared" si="7"/>
        <v>#DIV/0!</v>
      </c>
      <c r="X21" s="5" t="e">
        <f t="shared" si="8"/>
        <v>#DIV/0!</v>
      </c>
      <c r="Y21" s="5" t="e">
        <f t="shared" si="9"/>
        <v>#DIV/0!</v>
      </c>
      <c r="Z21" s="5" t="e">
        <f t="shared" si="10"/>
        <v>#DIV/0!</v>
      </c>
      <c r="AA21" s="5" t="e">
        <f t="shared" si="11"/>
        <v>#DIV/0!</v>
      </c>
      <c r="AB21" s="5" t="e">
        <f t="shared" si="12"/>
        <v>#DIV/0!</v>
      </c>
      <c r="AC21" s="5" t="e">
        <f t="shared" si="13"/>
        <v>#DIV/0!</v>
      </c>
      <c r="AD21" s="5" t="e">
        <f t="shared" si="14"/>
        <v>#DIV/0!</v>
      </c>
      <c r="AE21" s="5" t="e">
        <f t="shared" si="15"/>
        <v>#DIV/0!</v>
      </c>
      <c r="AF21" s="20" t="e">
        <f>Table2[[#This Row],[filter kmers2]]/Table2[[#This Row],[bp]]*1000000</f>
        <v>#DIV/0!</v>
      </c>
      <c r="AG21" s="20" t="e">
        <f>Table2[[#This Row],[collapse kmers3]]/Table2[[#This Row],[bp]]*1000000</f>
        <v>#DIV/0!</v>
      </c>
      <c r="AH21" s="20" t="e">
        <f>Table2[[#This Row],[calculate distances4]]/Table2[[#This Row],[bp]]*1000000</f>
        <v>#DIV/0!</v>
      </c>
      <c r="AI21" s="20" t="e">
        <f>Table2[[#This Row],[Find N A5]]/Table2[[#This Row],[bp]]*1000000</f>
        <v>#DIV/0!</v>
      </c>
      <c r="AJ21" s="20" t="e">
        <f>Table2[[#This Row],[Find N B6]]/Table2[[#This Row],[bp]]*1000000</f>
        <v>#DIV/0!</v>
      </c>
      <c r="AK21" s="20" t="e">
        <f>Table2[[#This Row],[Find N C7]]/Table2[[#This Row],[bp]]*1000000</f>
        <v>#DIV/0!</v>
      </c>
      <c r="AL21" s="20" t="e">
        <f>Table2[[#This Row],[Find N D8]]/Table2[[#This Row],[bp]]*1000000</f>
        <v>#DIV/0!</v>
      </c>
      <c r="AM21" s="20" t="e">
        <f>Table2[[#This Row],[identify kmers A9]]/Table2[[#This Row],[bp]]*1000000</f>
        <v>#DIV/0!</v>
      </c>
      <c r="AN21" s="20" t="e">
        <f>Table2[[#This Row],[identify kmers B10]]/Table2[[#This Row],[bp]]*1000000</f>
        <v>#DIV/0!</v>
      </c>
    </row>
    <row r="22" spans="1:40" x14ac:dyDescent="0.45">
      <c r="A22" s="1"/>
      <c r="M22" s="10">
        <f t="shared" si="16"/>
        <v>0</v>
      </c>
      <c r="N22" s="10">
        <f t="shared" si="0"/>
        <v>0</v>
      </c>
      <c r="O22" s="10">
        <f t="shared" si="1"/>
        <v>0</v>
      </c>
      <c r="P22" s="10">
        <f t="shared" si="2"/>
        <v>0</v>
      </c>
      <c r="Q22" s="10">
        <f t="shared" si="3"/>
        <v>0</v>
      </c>
      <c r="R22" s="10">
        <f t="shared" si="4"/>
        <v>0</v>
      </c>
      <c r="S22" s="10">
        <f t="shared" si="5"/>
        <v>0</v>
      </c>
      <c r="T22" s="10">
        <f t="shared" si="6"/>
        <v>0</v>
      </c>
      <c r="U22" s="10">
        <f t="shared" si="17"/>
        <v>0</v>
      </c>
      <c r="V22" s="10">
        <f>SUM(Table2[[#This Row],[filter kmers2]:[identify kmers B10]])</f>
        <v>0</v>
      </c>
      <c r="W22" s="5" t="e">
        <f t="shared" si="7"/>
        <v>#DIV/0!</v>
      </c>
      <c r="X22" s="5" t="e">
        <f t="shared" si="8"/>
        <v>#DIV/0!</v>
      </c>
      <c r="Y22" s="5" t="e">
        <f t="shared" si="9"/>
        <v>#DIV/0!</v>
      </c>
      <c r="Z22" s="5" t="e">
        <f t="shared" si="10"/>
        <v>#DIV/0!</v>
      </c>
      <c r="AA22" s="5" t="e">
        <f t="shared" si="11"/>
        <v>#DIV/0!</v>
      </c>
      <c r="AB22" s="5" t="e">
        <f t="shared" si="12"/>
        <v>#DIV/0!</v>
      </c>
      <c r="AC22" s="5" t="e">
        <f t="shared" si="13"/>
        <v>#DIV/0!</v>
      </c>
      <c r="AD22" s="5" t="e">
        <f t="shared" si="14"/>
        <v>#DIV/0!</v>
      </c>
      <c r="AE22" s="5" t="e">
        <f t="shared" si="15"/>
        <v>#DIV/0!</v>
      </c>
      <c r="AF22" s="20" t="e">
        <f>Table2[[#This Row],[filter kmers2]]/Table2[[#This Row],[bp]]*1000000</f>
        <v>#DIV/0!</v>
      </c>
      <c r="AG22" s="20" t="e">
        <f>Table2[[#This Row],[collapse kmers3]]/Table2[[#This Row],[bp]]*1000000</f>
        <v>#DIV/0!</v>
      </c>
      <c r="AH22" s="20" t="e">
        <f>Table2[[#This Row],[calculate distances4]]/Table2[[#This Row],[bp]]*1000000</f>
        <v>#DIV/0!</v>
      </c>
      <c r="AI22" s="20" t="e">
        <f>Table2[[#This Row],[Find N A5]]/Table2[[#This Row],[bp]]*1000000</f>
        <v>#DIV/0!</v>
      </c>
      <c r="AJ22" s="20" t="e">
        <f>Table2[[#This Row],[Find N B6]]/Table2[[#This Row],[bp]]*1000000</f>
        <v>#DIV/0!</v>
      </c>
      <c r="AK22" s="20" t="e">
        <f>Table2[[#This Row],[Find N C7]]/Table2[[#This Row],[bp]]*1000000</f>
        <v>#DIV/0!</v>
      </c>
      <c r="AL22" s="20" t="e">
        <f>Table2[[#This Row],[Find N D8]]/Table2[[#This Row],[bp]]*1000000</f>
        <v>#DIV/0!</v>
      </c>
      <c r="AM22" s="20" t="e">
        <f>Table2[[#This Row],[identify kmers A9]]/Table2[[#This Row],[bp]]*1000000</f>
        <v>#DIV/0!</v>
      </c>
      <c r="AN22" s="20" t="e">
        <f>Table2[[#This Row],[identify kmers B10]]/Table2[[#This Row],[bp]]*1000000</f>
        <v>#DIV/0!</v>
      </c>
    </row>
    <row r="23" spans="1:40" x14ac:dyDescent="0.45">
      <c r="A23" s="1"/>
      <c r="M23" s="10">
        <f t="shared" si="16"/>
        <v>0</v>
      </c>
      <c r="N23" s="10">
        <f t="shared" si="0"/>
        <v>0</v>
      </c>
      <c r="O23" s="10">
        <f t="shared" si="1"/>
        <v>0</v>
      </c>
      <c r="P23" s="10">
        <f t="shared" si="2"/>
        <v>0</v>
      </c>
      <c r="Q23" s="10">
        <f t="shared" si="3"/>
        <v>0</v>
      </c>
      <c r="R23" s="10">
        <f t="shared" si="4"/>
        <v>0</v>
      </c>
      <c r="S23" s="10">
        <f t="shared" si="5"/>
        <v>0</v>
      </c>
      <c r="T23" s="10">
        <f t="shared" si="6"/>
        <v>0</v>
      </c>
      <c r="U23" s="10">
        <f t="shared" si="17"/>
        <v>0</v>
      </c>
      <c r="V23" s="10">
        <f>SUM(Table2[[#This Row],[filter kmers2]:[identify kmers B10]])</f>
        <v>0</v>
      </c>
      <c r="W23" s="5" t="e">
        <f t="shared" si="7"/>
        <v>#DIV/0!</v>
      </c>
      <c r="X23" s="5" t="e">
        <f t="shared" si="8"/>
        <v>#DIV/0!</v>
      </c>
      <c r="Y23" s="5" t="e">
        <f t="shared" si="9"/>
        <v>#DIV/0!</v>
      </c>
      <c r="Z23" s="5" t="e">
        <f t="shared" si="10"/>
        <v>#DIV/0!</v>
      </c>
      <c r="AA23" s="5" t="e">
        <f t="shared" si="11"/>
        <v>#DIV/0!</v>
      </c>
      <c r="AB23" s="5" t="e">
        <f t="shared" si="12"/>
        <v>#DIV/0!</v>
      </c>
      <c r="AC23" s="5" t="e">
        <f t="shared" si="13"/>
        <v>#DIV/0!</v>
      </c>
      <c r="AD23" s="5" t="e">
        <f t="shared" si="14"/>
        <v>#DIV/0!</v>
      </c>
      <c r="AE23" s="5" t="e">
        <f t="shared" si="15"/>
        <v>#DIV/0!</v>
      </c>
      <c r="AF23" s="20" t="e">
        <f>Table2[[#This Row],[filter kmers2]]/Table2[[#This Row],[bp]]*1000000</f>
        <v>#DIV/0!</v>
      </c>
      <c r="AG23" s="20" t="e">
        <f>Table2[[#This Row],[collapse kmers3]]/Table2[[#This Row],[bp]]*1000000</f>
        <v>#DIV/0!</v>
      </c>
      <c r="AH23" s="20" t="e">
        <f>Table2[[#This Row],[calculate distances4]]/Table2[[#This Row],[bp]]*1000000</f>
        <v>#DIV/0!</v>
      </c>
      <c r="AI23" s="20" t="e">
        <f>Table2[[#This Row],[Find N A5]]/Table2[[#This Row],[bp]]*1000000</f>
        <v>#DIV/0!</v>
      </c>
      <c r="AJ23" s="20" t="e">
        <f>Table2[[#This Row],[Find N B6]]/Table2[[#This Row],[bp]]*1000000</f>
        <v>#DIV/0!</v>
      </c>
      <c r="AK23" s="20" t="e">
        <f>Table2[[#This Row],[Find N C7]]/Table2[[#This Row],[bp]]*1000000</f>
        <v>#DIV/0!</v>
      </c>
      <c r="AL23" s="20" t="e">
        <f>Table2[[#This Row],[Find N D8]]/Table2[[#This Row],[bp]]*1000000</f>
        <v>#DIV/0!</v>
      </c>
      <c r="AM23" s="20" t="e">
        <f>Table2[[#This Row],[identify kmers A9]]/Table2[[#This Row],[bp]]*1000000</f>
        <v>#DIV/0!</v>
      </c>
      <c r="AN23" s="20" t="e">
        <f>Table2[[#This Row],[identify kmers B10]]/Table2[[#This Row],[bp]]*1000000</f>
        <v>#DIV/0!</v>
      </c>
    </row>
    <row r="24" spans="1:40" x14ac:dyDescent="0.45">
      <c r="A24" s="1"/>
      <c r="M24" s="10">
        <f t="shared" si="16"/>
        <v>0</v>
      </c>
      <c r="N24" s="10">
        <f t="shared" si="0"/>
        <v>0</v>
      </c>
      <c r="O24" s="10">
        <f t="shared" si="1"/>
        <v>0</v>
      </c>
      <c r="P24" s="10">
        <f t="shared" si="2"/>
        <v>0</v>
      </c>
      <c r="Q24" s="10">
        <f t="shared" si="3"/>
        <v>0</v>
      </c>
      <c r="R24" s="10">
        <f t="shared" si="4"/>
        <v>0</v>
      </c>
      <c r="S24" s="10">
        <f t="shared" si="5"/>
        <v>0</v>
      </c>
      <c r="T24" s="10">
        <f t="shared" si="6"/>
        <v>0</v>
      </c>
      <c r="U24" s="10">
        <f t="shared" si="17"/>
        <v>0</v>
      </c>
      <c r="V24" s="10">
        <f>SUM(Table2[[#This Row],[filter kmers2]:[identify kmers B10]])</f>
        <v>0</v>
      </c>
      <c r="W24" s="5" t="e">
        <f t="shared" si="7"/>
        <v>#DIV/0!</v>
      </c>
      <c r="X24" s="5" t="e">
        <f t="shared" si="8"/>
        <v>#DIV/0!</v>
      </c>
      <c r="Y24" s="5" t="e">
        <f t="shared" si="9"/>
        <v>#DIV/0!</v>
      </c>
      <c r="Z24" s="5" t="e">
        <f t="shared" si="10"/>
        <v>#DIV/0!</v>
      </c>
      <c r="AA24" s="5" t="e">
        <f t="shared" si="11"/>
        <v>#DIV/0!</v>
      </c>
      <c r="AB24" s="5" t="e">
        <f t="shared" si="12"/>
        <v>#DIV/0!</v>
      </c>
      <c r="AC24" s="5" t="e">
        <f t="shared" si="13"/>
        <v>#DIV/0!</v>
      </c>
      <c r="AD24" s="5" t="e">
        <f t="shared" si="14"/>
        <v>#DIV/0!</v>
      </c>
      <c r="AE24" s="5" t="e">
        <f t="shared" si="15"/>
        <v>#DIV/0!</v>
      </c>
      <c r="AF24" s="20" t="e">
        <f>Table2[[#This Row],[filter kmers2]]/Table2[[#This Row],[bp]]*1000000</f>
        <v>#DIV/0!</v>
      </c>
      <c r="AG24" s="20" t="e">
        <f>Table2[[#This Row],[collapse kmers3]]/Table2[[#This Row],[bp]]*1000000</f>
        <v>#DIV/0!</v>
      </c>
      <c r="AH24" s="20" t="e">
        <f>Table2[[#This Row],[calculate distances4]]/Table2[[#This Row],[bp]]*1000000</f>
        <v>#DIV/0!</v>
      </c>
      <c r="AI24" s="20" t="e">
        <f>Table2[[#This Row],[Find N A5]]/Table2[[#This Row],[bp]]*1000000</f>
        <v>#DIV/0!</v>
      </c>
      <c r="AJ24" s="20" t="e">
        <f>Table2[[#This Row],[Find N B6]]/Table2[[#This Row],[bp]]*1000000</f>
        <v>#DIV/0!</v>
      </c>
      <c r="AK24" s="20" t="e">
        <f>Table2[[#This Row],[Find N C7]]/Table2[[#This Row],[bp]]*1000000</f>
        <v>#DIV/0!</v>
      </c>
      <c r="AL24" s="20" t="e">
        <f>Table2[[#This Row],[Find N D8]]/Table2[[#This Row],[bp]]*1000000</f>
        <v>#DIV/0!</v>
      </c>
      <c r="AM24" s="20" t="e">
        <f>Table2[[#This Row],[identify kmers A9]]/Table2[[#This Row],[bp]]*1000000</f>
        <v>#DIV/0!</v>
      </c>
      <c r="AN24" s="20" t="e">
        <f>Table2[[#This Row],[identify kmers B10]]/Table2[[#This Row],[bp]]*1000000</f>
        <v>#DIV/0!</v>
      </c>
    </row>
    <row r="25" spans="1:40" x14ac:dyDescent="0.45">
      <c r="A25" s="1"/>
      <c r="M25" s="10">
        <f t="shared" si="16"/>
        <v>0</v>
      </c>
      <c r="N25" s="10">
        <f t="shared" si="0"/>
        <v>0</v>
      </c>
      <c r="O25" s="10">
        <f t="shared" si="1"/>
        <v>0</v>
      </c>
      <c r="P25" s="10">
        <f t="shared" si="2"/>
        <v>0</v>
      </c>
      <c r="Q25" s="10">
        <f t="shared" si="3"/>
        <v>0</v>
      </c>
      <c r="R25" s="10">
        <f t="shared" si="4"/>
        <v>0</v>
      </c>
      <c r="S25" s="10">
        <f t="shared" si="5"/>
        <v>0</v>
      </c>
      <c r="T25" s="10">
        <f t="shared" si="6"/>
        <v>0</v>
      </c>
      <c r="U25" s="10">
        <f t="shared" si="17"/>
        <v>0</v>
      </c>
      <c r="V25" s="10">
        <f>SUM(Table2[[#This Row],[filter kmers2]:[identify kmers B10]])</f>
        <v>0</v>
      </c>
      <c r="W25" s="5" t="e">
        <f t="shared" si="7"/>
        <v>#DIV/0!</v>
      </c>
      <c r="X25" s="5" t="e">
        <f t="shared" si="8"/>
        <v>#DIV/0!</v>
      </c>
      <c r="Y25" s="5" t="e">
        <f t="shared" si="9"/>
        <v>#DIV/0!</v>
      </c>
      <c r="Z25" s="5" t="e">
        <f t="shared" si="10"/>
        <v>#DIV/0!</v>
      </c>
      <c r="AA25" s="5" t="e">
        <f t="shared" si="11"/>
        <v>#DIV/0!</v>
      </c>
      <c r="AB25" s="5" t="e">
        <f t="shared" si="12"/>
        <v>#DIV/0!</v>
      </c>
      <c r="AC25" s="5" t="e">
        <f t="shared" si="13"/>
        <v>#DIV/0!</v>
      </c>
      <c r="AD25" s="5" t="e">
        <f t="shared" si="14"/>
        <v>#DIV/0!</v>
      </c>
      <c r="AE25" s="5" t="e">
        <f t="shared" si="15"/>
        <v>#DIV/0!</v>
      </c>
      <c r="AF25" s="20" t="e">
        <f>Table2[[#This Row],[filter kmers2]]/Table2[[#This Row],[bp]]*1000000</f>
        <v>#DIV/0!</v>
      </c>
      <c r="AG25" s="20" t="e">
        <f>Table2[[#This Row],[collapse kmers3]]/Table2[[#This Row],[bp]]*1000000</f>
        <v>#DIV/0!</v>
      </c>
      <c r="AH25" s="20" t="e">
        <f>Table2[[#This Row],[calculate distances4]]/Table2[[#This Row],[bp]]*1000000</f>
        <v>#DIV/0!</v>
      </c>
      <c r="AI25" s="20" t="e">
        <f>Table2[[#This Row],[Find N A5]]/Table2[[#This Row],[bp]]*1000000</f>
        <v>#DIV/0!</v>
      </c>
      <c r="AJ25" s="20" t="e">
        <f>Table2[[#This Row],[Find N B6]]/Table2[[#This Row],[bp]]*1000000</f>
        <v>#DIV/0!</v>
      </c>
      <c r="AK25" s="20" t="e">
        <f>Table2[[#This Row],[Find N C7]]/Table2[[#This Row],[bp]]*1000000</f>
        <v>#DIV/0!</v>
      </c>
      <c r="AL25" s="20" t="e">
        <f>Table2[[#This Row],[Find N D8]]/Table2[[#This Row],[bp]]*1000000</f>
        <v>#DIV/0!</v>
      </c>
      <c r="AM25" s="20" t="e">
        <f>Table2[[#This Row],[identify kmers A9]]/Table2[[#This Row],[bp]]*1000000</f>
        <v>#DIV/0!</v>
      </c>
      <c r="AN25" s="20" t="e">
        <f>Table2[[#This Row],[identify kmers B10]]/Table2[[#This Row],[bp]]*1000000</f>
        <v>#DIV/0!</v>
      </c>
    </row>
    <row r="26" spans="1:40" x14ac:dyDescent="0.45">
      <c r="A26" s="1"/>
      <c r="M26" s="10">
        <f t="shared" si="16"/>
        <v>0</v>
      </c>
      <c r="N26" s="10">
        <f t="shared" si="0"/>
        <v>0</v>
      </c>
      <c r="O26" s="10">
        <f t="shared" si="1"/>
        <v>0</v>
      </c>
      <c r="P26" s="10">
        <f t="shared" si="2"/>
        <v>0</v>
      </c>
      <c r="Q26" s="10">
        <f t="shared" si="3"/>
        <v>0</v>
      </c>
      <c r="R26" s="10">
        <f t="shared" si="4"/>
        <v>0</v>
      </c>
      <c r="S26" s="10">
        <f t="shared" si="5"/>
        <v>0</v>
      </c>
      <c r="T26" s="10">
        <f t="shared" si="6"/>
        <v>0</v>
      </c>
      <c r="U26" s="10">
        <f t="shared" si="17"/>
        <v>0</v>
      </c>
      <c r="V26" s="10">
        <f>SUM(Table2[[#This Row],[filter kmers2]:[identify kmers B10]])</f>
        <v>0</v>
      </c>
      <c r="W26" s="5" t="e">
        <f t="shared" si="7"/>
        <v>#DIV/0!</v>
      </c>
      <c r="X26" s="5" t="e">
        <f t="shared" si="8"/>
        <v>#DIV/0!</v>
      </c>
      <c r="Y26" s="5" t="e">
        <f t="shared" si="9"/>
        <v>#DIV/0!</v>
      </c>
      <c r="Z26" s="5" t="e">
        <f t="shared" si="10"/>
        <v>#DIV/0!</v>
      </c>
      <c r="AA26" s="5" t="e">
        <f t="shared" si="11"/>
        <v>#DIV/0!</v>
      </c>
      <c r="AB26" s="5" t="e">
        <f t="shared" si="12"/>
        <v>#DIV/0!</v>
      </c>
      <c r="AC26" s="5" t="e">
        <f t="shared" si="13"/>
        <v>#DIV/0!</v>
      </c>
      <c r="AD26" s="5" t="e">
        <f t="shared" si="14"/>
        <v>#DIV/0!</v>
      </c>
      <c r="AE26" s="5" t="e">
        <f t="shared" si="15"/>
        <v>#DIV/0!</v>
      </c>
      <c r="AF26" s="20" t="e">
        <f>Table2[[#This Row],[filter kmers2]]/Table2[[#This Row],[bp]]*1000000</f>
        <v>#DIV/0!</v>
      </c>
      <c r="AG26" s="20" t="e">
        <f>Table2[[#This Row],[collapse kmers3]]/Table2[[#This Row],[bp]]*1000000</f>
        <v>#DIV/0!</v>
      </c>
      <c r="AH26" s="20" t="e">
        <f>Table2[[#This Row],[calculate distances4]]/Table2[[#This Row],[bp]]*1000000</f>
        <v>#DIV/0!</v>
      </c>
      <c r="AI26" s="20" t="e">
        <f>Table2[[#This Row],[Find N A5]]/Table2[[#This Row],[bp]]*1000000</f>
        <v>#DIV/0!</v>
      </c>
      <c r="AJ26" s="20" t="e">
        <f>Table2[[#This Row],[Find N B6]]/Table2[[#This Row],[bp]]*1000000</f>
        <v>#DIV/0!</v>
      </c>
      <c r="AK26" s="20" t="e">
        <f>Table2[[#This Row],[Find N C7]]/Table2[[#This Row],[bp]]*1000000</f>
        <v>#DIV/0!</v>
      </c>
      <c r="AL26" s="20" t="e">
        <f>Table2[[#This Row],[Find N D8]]/Table2[[#This Row],[bp]]*1000000</f>
        <v>#DIV/0!</v>
      </c>
      <c r="AM26" s="20" t="e">
        <f>Table2[[#This Row],[identify kmers A9]]/Table2[[#This Row],[bp]]*1000000</f>
        <v>#DIV/0!</v>
      </c>
      <c r="AN26" s="20" t="e">
        <f>Table2[[#This Row],[identify kmers B10]]/Table2[[#This Row],[bp]]*1000000</f>
        <v>#DIV/0!</v>
      </c>
    </row>
    <row r="27" spans="1:40" x14ac:dyDescent="0.45">
      <c r="A27" s="1"/>
      <c r="M27" s="10">
        <f t="shared" si="16"/>
        <v>0</v>
      </c>
      <c r="N27" s="10">
        <f t="shared" si="0"/>
        <v>0</v>
      </c>
      <c r="O27" s="10">
        <f t="shared" si="1"/>
        <v>0</v>
      </c>
      <c r="P27" s="10">
        <f t="shared" si="2"/>
        <v>0</v>
      </c>
      <c r="Q27" s="10">
        <f t="shared" si="3"/>
        <v>0</v>
      </c>
      <c r="R27" s="10">
        <f t="shared" si="4"/>
        <v>0</v>
      </c>
      <c r="S27" s="10">
        <f t="shared" si="5"/>
        <v>0</v>
      </c>
      <c r="T27" s="10">
        <f t="shared" si="6"/>
        <v>0</v>
      </c>
      <c r="U27" s="10">
        <f t="shared" si="17"/>
        <v>0</v>
      </c>
      <c r="V27" s="10">
        <f>SUM(Table2[[#This Row],[filter kmers2]:[identify kmers B10]])</f>
        <v>0</v>
      </c>
      <c r="W27" s="5" t="e">
        <f t="shared" si="7"/>
        <v>#DIV/0!</v>
      </c>
      <c r="X27" s="5" t="e">
        <f t="shared" si="8"/>
        <v>#DIV/0!</v>
      </c>
      <c r="Y27" s="5" t="e">
        <f t="shared" si="9"/>
        <v>#DIV/0!</v>
      </c>
      <c r="Z27" s="5" t="e">
        <f t="shared" si="10"/>
        <v>#DIV/0!</v>
      </c>
      <c r="AA27" s="5" t="e">
        <f t="shared" si="11"/>
        <v>#DIV/0!</v>
      </c>
      <c r="AB27" s="5" t="e">
        <f t="shared" si="12"/>
        <v>#DIV/0!</v>
      </c>
      <c r="AC27" s="5" t="e">
        <f t="shared" si="13"/>
        <v>#DIV/0!</v>
      </c>
      <c r="AD27" s="5" t="e">
        <f t="shared" si="14"/>
        <v>#DIV/0!</v>
      </c>
      <c r="AE27" s="5" t="e">
        <f t="shared" si="15"/>
        <v>#DIV/0!</v>
      </c>
      <c r="AF27" s="20" t="e">
        <f>Table2[[#This Row],[filter kmers2]]/Table2[[#This Row],[bp]]*1000000</f>
        <v>#DIV/0!</v>
      </c>
      <c r="AG27" s="20" t="e">
        <f>Table2[[#This Row],[collapse kmers3]]/Table2[[#This Row],[bp]]*1000000</f>
        <v>#DIV/0!</v>
      </c>
      <c r="AH27" s="20" t="e">
        <f>Table2[[#This Row],[calculate distances4]]/Table2[[#This Row],[bp]]*1000000</f>
        <v>#DIV/0!</v>
      </c>
      <c r="AI27" s="20" t="e">
        <f>Table2[[#This Row],[Find N A5]]/Table2[[#This Row],[bp]]*1000000</f>
        <v>#DIV/0!</v>
      </c>
      <c r="AJ27" s="20" t="e">
        <f>Table2[[#This Row],[Find N B6]]/Table2[[#This Row],[bp]]*1000000</f>
        <v>#DIV/0!</v>
      </c>
      <c r="AK27" s="20" t="e">
        <f>Table2[[#This Row],[Find N C7]]/Table2[[#This Row],[bp]]*1000000</f>
        <v>#DIV/0!</v>
      </c>
      <c r="AL27" s="20" t="e">
        <f>Table2[[#This Row],[Find N D8]]/Table2[[#This Row],[bp]]*1000000</f>
        <v>#DIV/0!</v>
      </c>
      <c r="AM27" s="20" t="e">
        <f>Table2[[#This Row],[identify kmers A9]]/Table2[[#This Row],[bp]]*1000000</f>
        <v>#DIV/0!</v>
      </c>
      <c r="AN27" s="20" t="e">
        <f>Table2[[#This Row],[identify kmers B10]]/Table2[[#This Row],[bp]]*1000000</f>
        <v>#DIV/0!</v>
      </c>
    </row>
    <row r="28" spans="1:40" x14ac:dyDescent="0.45">
      <c r="A28" s="1"/>
      <c r="M28" s="10">
        <f t="shared" si="16"/>
        <v>0</v>
      </c>
      <c r="N28" s="10">
        <f t="shared" si="0"/>
        <v>0</v>
      </c>
      <c r="O28" s="10">
        <f t="shared" si="1"/>
        <v>0</v>
      </c>
      <c r="P28" s="10">
        <f t="shared" si="2"/>
        <v>0</v>
      </c>
      <c r="Q28" s="10">
        <f t="shared" si="3"/>
        <v>0</v>
      </c>
      <c r="R28" s="10">
        <f t="shared" si="4"/>
        <v>0</v>
      </c>
      <c r="S28" s="10">
        <f t="shared" si="5"/>
        <v>0</v>
      </c>
      <c r="T28" s="10">
        <f t="shared" si="6"/>
        <v>0</v>
      </c>
      <c r="U28" s="10">
        <f t="shared" si="17"/>
        <v>0</v>
      </c>
      <c r="V28" s="10">
        <f>SUM(Table2[[#This Row],[filter kmers2]:[identify kmers B10]])</f>
        <v>0</v>
      </c>
      <c r="W28" s="5" t="e">
        <f t="shared" si="7"/>
        <v>#DIV/0!</v>
      </c>
      <c r="X28" s="5" t="e">
        <f t="shared" si="8"/>
        <v>#DIV/0!</v>
      </c>
      <c r="Y28" s="5" t="e">
        <f t="shared" si="9"/>
        <v>#DIV/0!</v>
      </c>
      <c r="Z28" s="5" t="e">
        <f t="shared" si="10"/>
        <v>#DIV/0!</v>
      </c>
      <c r="AA28" s="5" t="e">
        <f t="shared" si="11"/>
        <v>#DIV/0!</v>
      </c>
      <c r="AB28" s="5" t="e">
        <f t="shared" si="12"/>
        <v>#DIV/0!</v>
      </c>
      <c r="AC28" s="5" t="e">
        <f t="shared" si="13"/>
        <v>#DIV/0!</v>
      </c>
      <c r="AD28" s="5" t="e">
        <f t="shared" si="14"/>
        <v>#DIV/0!</v>
      </c>
      <c r="AE28" s="5" t="e">
        <f t="shared" si="15"/>
        <v>#DIV/0!</v>
      </c>
      <c r="AF28" s="20" t="e">
        <f>Table2[[#This Row],[filter kmers2]]/Table2[[#This Row],[bp]]*1000000</f>
        <v>#DIV/0!</v>
      </c>
      <c r="AG28" s="20" t="e">
        <f>Table2[[#This Row],[collapse kmers3]]/Table2[[#This Row],[bp]]*1000000</f>
        <v>#DIV/0!</v>
      </c>
      <c r="AH28" s="20" t="e">
        <f>Table2[[#This Row],[calculate distances4]]/Table2[[#This Row],[bp]]*1000000</f>
        <v>#DIV/0!</v>
      </c>
      <c r="AI28" s="20" t="e">
        <f>Table2[[#This Row],[Find N A5]]/Table2[[#This Row],[bp]]*1000000</f>
        <v>#DIV/0!</v>
      </c>
      <c r="AJ28" s="20" t="e">
        <f>Table2[[#This Row],[Find N B6]]/Table2[[#This Row],[bp]]*1000000</f>
        <v>#DIV/0!</v>
      </c>
      <c r="AK28" s="20" t="e">
        <f>Table2[[#This Row],[Find N C7]]/Table2[[#This Row],[bp]]*1000000</f>
        <v>#DIV/0!</v>
      </c>
      <c r="AL28" s="20" t="e">
        <f>Table2[[#This Row],[Find N D8]]/Table2[[#This Row],[bp]]*1000000</f>
        <v>#DIV/0!</v>
      </c>
      <c r="AM28" s="20" t="e">
        <f>Table2[[#This Row],[identify kmers A9]]/Table2[[#This Row],[bp]]*1000000</f>
        <v>#DIV/0!</v>
      </c>
      <c r="AN28" s="20" t="e">
        <f>Table2[[#This Row],[identify kmers B10]]/Table2[[#This Row],[bp]]*1000000</f>
        <v>#DIV/0!</v>
      </c>
    </row>
    <row r="29" spans="1:40" x14ac:dyDescent="0.45">
      <c r="A29" s="1"/>
      <c r="M29" s="10">
        <f t="shared" si="16"/>
        <v>0</v>
      </c>
      <c r="N29" s="10">
        <f t="shared" si="0"/>
        <v>0</v>
      </c>
      <c r="O29" s="10">
        <f t="shared" si="1"/>
        <v>0</v>
      </c>
      <c r="P29" s="10">
        <f t="shared" si="2"/>
        <v>0</v>
      </c>
      <c r="Q29" s="10">
        <f t="shared" si="3"/>
        <v>0</v>
      </c>
      <c r="R29" s="10">
        <f t="shared" si="4"/>
        <v>0</v>
      </c>
      <c r="S29" s="10">
        <f t="shared" si="5"/>
        <v>0</v>
      </c>
      <c r="T29" s="10">
        <f t="shared" si="6"/>
        <v>0</v>
      </c>
      <c r="U29" s="10">
        <f t="shared" si="17"/>
        <v>0</v>
      </c>
      <c r="V29" s="10">
        <f>SUM(Table2[[#This Row],[filter kmers2]:[identify kmers B10]])</f>
        <v>0</v>
      </c>
      <c r="W29" s="5" t="e">
        <f t="shared" si="7"/>
        <v>#DIV/0!</v>
      </c>
      <c r="X29" s="5" t="e">
        <f t="shared" si="8"/>
        <v>#DIV/0!</v>
      </c>
      <c r="Y29" s="5" t="e">
        <f t="shared" si="9"/>
        <v>#DIV/0!</v>
      </c>
      <c r="Z29" s="5" t="e">
        <f t="shared" si="10"/>
        <v>#DIV/0!</v>
      </c>
      <c r="AA29" s="5" t="e">
        <f t="shared" si="11"/>
        <v>#DIV/0!</v>
      </c>
      <c r="AB29" s="5" t="e">
        <f t="shared" si="12"/>
        <v>#DIV/0!</v>
      </c>
      <c r="AC29" s="5" t="e">
        <f t="shared" si="13"/>
        <v>#DIV/0!</v>
      </c>
      <c r="AD29" s="5" t="e">
        <f t="shared" si="14"/>
        <v>#DIV/0!</v>
      </c>
      <c r="AE29" s="5" t="e">
        <f t="shared" si="15"/>
        <v>#DIV/0!</v>
      </c>
      <c r="AF29" s="20" t="e">
        <f>Table2[[#This Row],[filter kmers2]]/Table2[[#This Row],[bp]]*1000000</f>
        <v>#DIV/0!</v>
      </c>
      <c r="AG29" s="20" t="e">
        <f>Table2[[#This Row],[collapse kmers3]]/Table2[[#This Row],[bp]]*1000000</f>
        <v>#DIV/0!</v>
      </c>
      <c r="AH29" s="20" t="e">
        <f>Table2[[#This Row],[calculate distances4]]/Table2[[#This Row],[bp]]*1000000</f>
        <v>#DIV/0!</v>
      </c>
      <c r="AI29" s="20" t="e">
        <f>Table2[[#This Row],[Find N A5]]/Table2[[#This Row],[bp]]*1000000</f>
        <v>#DIV/0!</v>
      </c>
      <c r="AJ29" s="20" t="e">
        <f>Table2[[#This Row],[Find N B6]]/Table2[[#This Row],[bp]]*1000000</f>
        <v>#DIV/0!</v>
      </c>
      <c r="AK29" s="20" t="e">
        <f>Table2[[#This Row],[Find N C7]]/Table2[[#This Row],[bp]]*1000000</f>
        <v>#DIV/0!</v>
      </c>
      <c r="AL29" s="20" t="e">
        <f>Table2[[#This Row],[Find N D8]]/Table2[[#This Row],[bp]]*1000000</f>
        <v>#DIV/0!</v>
      </c>
      <c r="AM29" s="20" t="e">
        <f>Table2[[#This Row],[identify kmers A9]]/Table2[[#This Row],[bp]]*1000000</f>
        <v>#DIV/0!</v>
      </c>
      <c r="AN29" s="20" t="e">
        <f>Table2[[#This Row],[identify kmers B10]]/Table2[[#This Row],[bp]]*1000000</f>
        <v>#DIV/0!</v>
      </c>
    </row>
    <row r="30" spans="1:40" x14ac:dyDescent="0.45">
      <c r="A30" s="1"/>
      <c r="M30" s="10">
        <f t="shared" si="16"/>
        <v>0</v>
      </c>
      <c r="N30" s="10">
        <f t="shared" si="0"/>
        <v>0</v>
      </c>
      <c r="O30" s="10">
        <f t="shared" si="1"/>
        <v>0</v>
      </c>
      <c r="P30" s="10">
        <f t="shared" si="2"/>
        <v>0</v>
      </c>
      <c r="Q30" s="10">
        <f t="shared" si="3"/>
        <v>0</v>
      </c>
      <c r="R30" s="10">
        <f t="shared" si="4"/>
        <v>0</v>
      </c>
      <c r="S30" s="10">
        <f t="shared" si="5"/>
        <v>0</v>
      </c>
      <c r="T30" s="10">
        <f t="shared" si="6"/>
        <v>0</v>
      </c>
      <c r="U30" s="10">
        <f t="shared" si="17"/>
        <v>0</v>
      </c>
      <c r="V30" s="10">
        <f>SUM(Table2[[#This Row],[filter kmers2]:[identify kmers B10]])</f>
        <v>0</v>
      </c>
      <c r="W30" s="5" t="e">
        <f t="shared" si="7"/>
        <v>#DIV/0!</v>
      </c>
      <c r="X30" s="5" t="e">
        <f t="shared" si="8"/>
        <v>#DIV/0!</v>
      </c>
      <c r="Y30" s="5" t="e">
        <f t="shared" si="9"/>
        <v>#DIV/0!</v>
      </c>
      <c r="Z30" s="5" t="e">
        <f t="shared" si="10"/>
        <v>#DIV/0!</v>
      </c>
      <c r="AA30" s="5" t="e">
        <f t="shared" si="11"/>
        <v>#DIV/0!</v>
      </c>
      <c r="AB30" s="5" t="e">
        <f t="shared" si="12"/>
        <v>#DIV/0!</v>
      </c>
      <c r="AC30" s="5" t="e">
        <f t="shared" si="13"/>
        <v>#DIV/0!</v>
      </c>
      <c r="AD30" s="5" t="e">
        <f t="shared" si="14"/>
        <v>#DIV/0!</v>
      </c>
      <c r="AE30" s="5" t="e">
        <f t="shared" si="15"/>
        <v>#DIV/0!</v>
      </c>
      <c r="AF30" s="20" t="e">
        <f>Table2[[#This Row],[filter kmers2]]/Table2[[#This Row],[bp]]*1000000</f>
        <v>#DIV/0!</v>
      </c>
      <c r="AG30" s="20" t="e">
        <f>Table2[[#This Row],[collapse kmers3]]/Table2[[#This Row],[bp]]*1000000</f>
        <v>#DIV/0!</v>
      </c>
      <c r="AH30" s="20" t="e">
        <f>Table2[[#This Row],[calculate distances4]]/Table2[[#This Row],[bp]]*1000000</f>
        <v>#DIV/0!</v>
      </c>
      <c r="AI30" s="20" t="e">
        <f>Table2[[#This Row],[Find N A5]]/Table2[[#This Row],[bp]]*1000000</f>
        <v>#DIV/0!</v>
      </c>
      <c r="AJ30" s="20" t="e">
        <f>Table2[[#This Row],[Find N B6]]/Table2[[#This Row],[bp]]*1000000</f>
        <v>#DIV/0!</v>
      </c>
      <c r="AK30" s="20" t="e">
        <f>Table2[[#This Row],[Find N C7]]/Table2[[#This Row],[bp]]*1000000</f>
        <v>#DIV/0!</v>
      </c>
      <c r="AL30" s="20" t="e">
        <f>Table2[[#This Row],[Find N D8]]/Table2[[#This Row],[bp]]*1000000</f>
        <v>#DIV/0!</v>
      </c>
      <c r="AM30" s="20" t="e">
        <f>Table2[[#This Row],[identify kmers A9]]/Table2[[#This Row],[bp]]*1000000</f>
        <v>#DIV/0!</v>
      </c>
      <c r="AN30" s="20" t="e">
        <f>Table2[[#This Row],[identify kmers B10]]/Table2[[#This Row],[bp]]*1000000</f>
        <v>#DIV/0!</v>
      </c>
    </row>
    <row r="31" spans="1:40" x14ac:dyDescent="0.45">
      <c r="A31" s="1"/>
      <c r="M31" s="10">
        <f t="shared" si="16"/>
        <v>0</v>
      </c>
      <c r="N31" s="10">
        <f t="shared" si="0"/>
        <v>0</v>
      </c>
      <c r="O31" s="10">
        <f t="shared" si="1"/>
        <v>0</v>
      </c>
      <c r="P31" s="10">
        <f t="shared" si="2"/>
        <v>0</v>
      </c>
      <c r="Q31" s="10">
        <f t="shared" si="3"/>
        <v>0</v>
      </c>
      <c r="R31" s="10">
        <f t="shared" si="4"/>
        <v>0</v>
      </c>
      <c r="S31" s="10">
        <f t="shared" si="5"/>
        <v>0</v>
      </c>
      <c r="T31" s="10">
        <f t="shared" si="6"/>
        <v>0</v>
      </c>
      <c r="U31" s="10">
        <f t="shared" si="17"/>
        <v>0</v>
      </c>
      <c r="V31" s="10">
        <f>SUM(Table2[[#This Row],[filter kmers2]:[identify kmers B10]])</f>
        <v>0</v>
      </c>
      <c r="W31" s="5" t="e">
        <f t="shared" si="7"/>
        <v>#DIV/0!</v>
      </c>
      <c r="X31" s="5" t="e">
        <f t="shared" si="8"/>
        <v>#DIV/0!</v>
      </c>
      <c r="Y31" s="5" t="e">
        <f t="shared" si="9"/>
        <v>#DIV/0!</v>
      </c>
      <c r="Z31" s="5" t="e">
        <f t="shared" si="10"/>
        <v>#DIV/0!</v>
      </c>
      <c r="AA31" s="5" t="e">
        <f t="shared" si="11"/>
        <v>#DIV/0!</v>
      </c>
      <c r="AB31" s="5" t="e">
        <f t="shared" si="12"/>
        <v>#DIV/0!</v>
      </c>
      <c r="AC31" s="5" t="e">
        <f t="shared" si="13"/>
        <v>#DIV/0!</v>
      </c>
      <c r="AD31" s="5" t="e">
        <f t="shared" si="14"/>
        <v>#DIV/0!</v>
      </c>
      <c r="AE31" s="5" t="e">
        <f t="shared" si="15"/>
        <v>#DIV/0!</v>
      </c>
      <c r="AF31" s="20" t="e">
        <f>Table2[[#This Row],[filter kmers2]]/Table2[[#This Row],[bp]]*1000000</f>
        <v>#DIV/0!</v>
      </c>
      <c r="AG31" s="20" t="e">
        <f>Table2[[#This Row],[collapse kmers3]]/Table2[[#This Row],[bp]]*1000000</f>
        <v>#DIV/0!</v>
      </c>
      <c r="AH31" s="20" t="e">
        <f>Table2[[#This Row],[calculate distances4]]/Table2[[#This Row],[bp]]*1000000</f>
        <v>#DIV/0!</v>
      </c>
      <c r="AI31" s="20" t="e">
        <f>Table2[[#This Row],[Find N A5]]/Table2[[#This Row],[bp]]*1000000</f>
        <v>#DIV/0!</v>
      </c>
      <c r="AJ31" s="20" t="e">
        <f>Table2[[#This Row],[Find N B6]]/Table2[[#This Row],[bp]]*1000000</f>
        <v>#DIV/0!</v>
      </c>
      <c r="AK31" s="20" t="e">
        <f>Table2[[#This Row],[Find N C7]]/Table2[[#This Row],[bp]]*1000000</f>
        <v>#DIV/0!</v>
      </c>
      <c r="AL31" s="20" t="e">
        <f>Table2[[#This Row],[Find N D8]]/Table2[[#This Row],[bp]]*1000000</f>
        <v>#DIV/0!</v>
      </c>
      <c r="AM31" s="20" t="e">
        <f>Table2[[#This Row],[identify kmers A9]]/Table2[[#This Row],[bp]]*1000000</f>
        <v>#DIV/0!</v>
      </c>
      <c r="AN31" s="20" t="e">
        <f>Table2[[#This Row],[identify kmers B10]]/Table2[[#This Row],[bp]]*1000000</f>
        <v>#DIV/0!</v>
      </c>
    </row>
    <row r="32" spans="1:40" x14ac:dyDescent="0.45">
      <c r="A32" s="1"/>
      <c r="M32" s="10">
        <f t="shared" si="16"/>
        <v>0</v>
      </c>
      <c r="N32" s="10">
        <f t="shared" si="0"/>
        <v>0</v>
      </c>
      <c r="O32" s="10">
        <f t="shared" si="1"/>
        <v>0</v>
      </c>
      <c r="P32" s="10">
        <f t="shared" si="2"/>
        <v>0</v>
      </c>
      <c r="Q32" s="10">
        <f t="shared" si="3"/>
        <v>0</v>
      </c>
      <c r="R32" s="10">
        <f t="shared" si="4"/>
        <v>0</v>
      </c>
      <c r="S32" s="10">
        <f t="shared" si="5"/>
        <v>0</v>
      </c>
      <c r="T32" s="10">
        <f t="shared" si="6"/>
        <v>0</v>
      </c>
      <c r="U32" s="10">
        <f t="shared" si="17"/>
        <v>0</v>
      </c>
      <c r="V32" s="10">
        <f>SUM(Table2[[#This Row],[filter kmers2]:[identify kmers B10]])</f>
        <v>0</v>
      </c>
      <c r="W32" s="5" t="e">
        <f t="shared" si="7"/>
        <v>#DIV/0!</v>
      </c>
      <c r="X32" s="5" t="e">
        <f t="shared" si="8"/>
        <v>#DIV/0!</v>
      </c>
      <c r="Y32" s="5" t="e">
        <f t="shared" si="9"/>
        <v>#DIV/0!</v>
      </c>
      <c r="Z32" s="5" t="e">
        <f t="shared" si="10"/>
        <v>#DIV/0!</v>
      </c>
      <c r="AA32" s="5" t="e">
        <f t="shared" si="11"/>
        <v>#DIV/0!</v>
      </c>
      <c r="AB32" s="5" t="e">
        <f t="shared" si="12"/>
        <v>#DIV/0!</v>
      </c>
      <c r="AC32" s="5" t="e">
        <f t="shared" si="13"/>
        <v>#DIV/0!</v>
      </c>
      <c r="AD32" s="5" t="e">
        <f t="shared" si="14"/>
        <v>#DIV/0!</v>
      </c>
      <c r="AE32" s="5" t="e">
        <f t="shared" si="15"/>
        <v>#DIV/0!</v>
      </c>
      <c r="AF32" s="20" t="e">
        <f>Table2[[#This Row],[filter kmers2]]/Table2[[#This Row],[bp]]*1000000</f>
        <v>#DIV/0!</v>
      </c>
      <c r="AG32" s="20" t="e">
        <f>Table2[[#This Row],[collapse kmers3]]/Table2[[#This Row],[bp]]*1000000</f>
        <v>#DIV/0!</v>
      </c>
      <c r="AH32" s="20" t="e">
        <f>Table2[[#This Row],[calculate distances4]]/Table2[[#This Row],[bp]]*1000000</f>
        <v>#DIV/0!</v>
      </c>
      <c r="AI32" s="20" t="e">
        <f>Table2[[#This Row],[Find N A5]]/Table2[[#This Row],[bp]]*1000000</f>
        <v>#DIV/0!</v>
      </c>
      <c r="AJ32" s="20" t="e">
        <f>Table2[[#This Row],[Find N B6]]/Table2[[#This Row],[bp]]*1000000</f>
        <v>#DIV/0!</v>
      </c>
      <c r="AK32" s="20" t="e">
        <f>Table2[[#This Row],[Find N C7]]/Table2[[#This Row],[bp]]*1000000</f>
        <v>#DIV/0!</v>
      </c>
      <c r="AL32" s="20" t="e">
        <f>Table2[[#This Row],[Find N D8]]/Table2[[#This Row],[bp]]*1000000</f>
        <v>#DIV/0!</v>
      </c>
      <c r="AM32" s="20" t="e">
        <f>Table2[[#This Row],[identify kmers A9]]/Table2[[#This Row],[bp]]*1000000</f>
        <v>#DIV/0!</v>
      </c>
      <c r="AN32" s="20" t="e">
        <f>Table2[[#This Row],[identify kmers B10]]/Table2[[#This Row],[bp]]*1000000</f>
        <v>#DIV/0!</v>
      </c>
    </row>
    <row r="33" spans="1:40" x14ac:dyDescent="0.45">
      <c r="A33" s="1"/>
      <c r="M33" s="10">
        <f t="shared" si="16"/>
        <v>0</v>
      </c>
      <c r="N33" s="10">
        <f t="shared" si="0"/>
        <v>0</v>
      </c>
      <c r="O33" s="10">
        <f t="shared" si="1"/>
        <v>0</v>
      </c>
      <c r="P33" s="10">
        <f t="shared" si="2"/>
        <v>0</v>
      </c>
      <c r="Q33" s="10">
        <f t="shared" si="3"/>
        <v>0</v>
      </c>
      <c r="R33" s="10">
        <f t="shared" si="4"/>
        <v>0</v>
      </c>
      <c r="S33" s="10">
        <f t="shared" si="5"/>
        <v>0</v>
      </c>
      <c r="T33" s="10">
        <f t="shared" si="6"/>
        <v>0</v>
      </c>
      <c r="U33" s="10">
        <f t="shared" si="17"/>
        <v>0</v>
      </c>
      <c r="V33" s="10">
        <f>SUM(Table2[[#This Row],[filter kmers2]:[identify kmers B10]])</f>
        <v>0</v>
      </c>
      <c r="W33" s="5" t="e">
        <f t="shared" si="7"/>
        <v>#DIV/0!</v>
      </c>
      <c r="X33" s="5" t="e">
        <f t="shared" si="8"/>
        <v>#DIV/0!</v>
      </c>
      <c r="Y33" s="5" t="e">
        <f t="shared" si="9"/>
        <v>#DIV/0!</v>
      </c>
      <c r="Z33" s="5" t="e">
        <f t="shared" si="10"/>
        <v>#DIV/0!</v>
      </c>
      <c r="AA33" s="5" t="e">
        <f t="shared" si="11"/>
        <v>#DIV/0!</v>
      </c>
      <c r="AB33" s="5" t="e">
        <f t="shared" si="12"/>
        <v>#DIV/0!</v>
      </c>
      <c r="AC33" s="5" t="e">
        <f t="shared" si="13"/>
        <v>#DIV/0!</v>
      </c>
      <c r="AD33" s="5" t="e">
        <f t="shared" si="14"/>
        <v>#DIV/0!</v>
      </c>
      <c r="AE33" s="5" t="e">
        <f t="shared" si="15"/>
        <v>#DIV/0!</v>
      </c>
      <c r="AF33" s="20" t="e">
        <f>Table2[[#This Row],[filter kmers2]]/Table2[[#This Row],[bp]]*1000000</f>
        <v>#DIV/0!</v>
      </c>
      <c r="AG33" s="20" t="e">
        <f>Table2[[#This Row],[collapse kmers3]]/Table2[[#This Row],[bp]]*1000000</f>
        <v>#DIV/0!</v>
      </c>
      <c r="AH33" s="20" t="e">
        <f>Table2[[#This Row],[calculate distances4]]/Table2[[#This Row],[bp]]*1000000</f>
        <v>#DIV/0!</v>
      </c>
      <c r="AI33" s="20" t="e">
        <f>Table2[[#This Row],[Find N A5]]/Table2[[#This Row],[bp]]*1000000</f>
        <v>#DIV/0!</v>
      </c>
      <c r="AJ33" s="20" t="e">
        <f>Table2[[#This Row],[Find N B6]]/Table2[[#This Row],[bp]]*1000000</f>
        <v>#DIV/0!</v>
      </c>
      <c r="AK33" s="20" t="e">
        <f>Table2[[#This Row],[Find N C7]]/Table2[[#This Row],[bp]]*1000000</f>
        <v>#DIV/0!</v>
      </c>
      <c r="AL33" s="20" t="e">
        <f>Table2[[#This Row],[Find N D8]]/Table2[[#This Row],[bp]]*1000000</f>
        <v>#DIV/0!</v>
      </c>
      <c r="AM33" s="20" t="e">
        <f>Table2[[#This Row],[identify kmers A9]]/Table2[[#This Row],[bp]]*1000000</f>
        <v>#DIV/0!</v>
      </c>
      <c r="AN33" s="20" t="e">
        <f>Table2[[#This Row],[identify kmers B10]]/Table2[[#This Row],[bp]]*1000000</f>
        <v>#DIV/0!</v>
      </c>
    </row>
    <row r="34" spans="1:40" x14ac:dyDescent="0.45">
      <c r="A34" s="1"/>
      <c r="M34" s="10">
        <f t="shared" si="16"/>
        <v>0</v>
      </c>
      <c r="N34" s="10">
        <f t="shared" si="0"/>
        <v>0</v>
      </c>
      <c r="O34" s="10">
        <f t="shared" si="1"/>
        <v>0</v>
      </c>
      <c r="P34" s="10">
        <f t="shared" si="2"/>
        <v>0</v>
      </c>
      <c r="Q34" s="10">
        <f t="shared" si="3"/>
        <v>0</v>
      </c>
      <c r="R34" s="10">
        <f t="shared" si="4"/>
        <v>0</v>
      </c>
      <c r="S34" s="10">
        <f t="shared" si="5"/>
        <v>0</v>
      </c>
      <c r="T34" s="10">
        <f t="shared" si="6"/>
        <v>0</v>
      </c>
      <c r="U34" s="10">
        <f t="shared" si="17"/>
        <v>0</v>
      </c>
      <c r="V34" s="10">
        <f>SUM(Table2[[#This Row],[filter kmers2]:[identify kmers B10]])</f>
        <v>0</v>
      </c>
      <c r="W34" s="5" t="e">
        <f t="shared" si="7"/>
        <v>#DIV/0!</v>
      </c>
      <c r="X34" s="5" t="e">
        <f t="shared" si="8"/>
        <v>#DIV/0!</v>
      </c>
      <c r="Y34" s="5" t="e">
        <f t="shared" si="9"/>
        <v>#DIV/0!</v>
      </c>
      <c r="Z34" s="5" t="e">
        <f t="shared" si="10"/>
        <v>#DIV/0!</v>
      </c>
      <c r="AA34" s="5" t="e">
        <f t="shared" si="11"/>
        <v>#DIV/0!</v>
      </c>
      <c r="AB34" s="5" t="e">
        <f t="shared" si="12"/>
        <v>#DIV/0!</v>
      </c>
      <c r="AC34" s="5" t="e">
        <f t="shared" si="13"/>
        <v>#DIV/0!</v>
      </c>
      <c r="AD34" s="5" t="e">
        <f t="shared" si="14"/>
        <v>#DIV/0!</v>
      </c>
      <c r="AE34" s="5" t="e">
        <f t="shared" si="15"/>
        <v>#DIV/0!</v>
      </c>
      <c r="AF34" s="20" t="e">
        <f>Table2[[#This Row],[filter kmers2]]/Table2[[#This Row],[bp]]*1000000</f>
        <v>#DIV/0!</v>
      </c>
      <c r="AG34" s="20" t="e">
        <f>Table2[[#This Row],[collapse kmers3]]/Table2[[#This Row],[bp]]*1000000</f>
        <v>#DIV/0!</v>
      </c>
      <c r="AH34" s="20" t="e">
        <f>Table2[[#This Row],[calculate distances4]]/Table2[[#This Row],[bp]]*1000000</f>
        <v>#DIV/0!</v>
      </c>
      <c r="AI34" s="20" t="e">
        <f>Table2[[#This Row],[Find N A5]]/Table2[[#This Row],[bp]]*1000000</f>
        <v>#DIV/0!</v>
      </c>
      <c r="AJ34" s="20" t="e">
        <f>Table2[[#This Row],[Find N B6]]/Table2[[#This Row],[bp]]*1000000</f>
        <v>#DIV/0!</v>
      </c>
      <c r="AK34" s="20" t="e">
        <f>Table2[[#This Row],[Find N C7]]/Table2[[#This Row],[bp]]*1000000</f>
        <v>#DIV/0!</v>
      </c>
      <c r="AL34" s="20" t="e">
        <f>Table2[[#This Row],[Find N D8]]/Table2[[#This Row],[bp]]*1000000</f>
        <v>#DIV/0!</v>
      </c>
      <c r="AM34" s="20" t="e">
        <f>Table2[[#This Row],[identify kmers A9]]/Table2[[#This Row],[bp]]*1000000</f>
        <v>#DIV/0!</v>
      </c>
      <c r="AN34" s="20" t="e">
        <f>Table2[[#This Row],[identify kmers B10]]/Table2[[#This Row],[bp]]*1000000</f>
        <v>#DIV/0!</v>
      </c>
    </row>
    <row r="35" spans="1:40" x14ac:dyDescent="0.45">
      <c r="A35" s="1"/>
      <c r="M35" s="10">
        <f t="shared" si="16"/>
        <v>0</v>
      </c>
      <c r="N35" s="10">
        <f t="shared" si="0"/>
        <v>0</v>
      </c>
      <c r="O35" s="10">
        <f t="shared" si="1"/>
        <v>0</v>
      </c>
      <c r="P35" s="10">
        <f t="shared" si="2"/>
        <v>0</v>
      </c>
      <c r="Q35" s="10">
        <f t="shared" si="3"/>
        <v>0</v>
      </c>
      <c r="R35" s="10">
        <f t="shared" si="4"/>
        <v>0</v>
      </c>
      <c r="S35" s="10">
        <f t="shared" si="5"/>
        <v>0</v>
      </c>
      <c r="T35" s="10">
        <f t="shared" si="6"/>
        <v>0</v>
      </c>
      <c r="U35" s="10">
        <f t="shared" si="17"/>
        <v>0</v>
      </c>
      <c r="V35" s="10">
        <f>SUM(Table2[[#This Row],[filter kmers2]:[identify kmers B10]])</f>
        <v>0</v>
      </c>
      <c r="W35" s="5" t="e">
        <f t="shared" si="7"/>
        <v>#DIV/0!</v>
      </c>
      <c r="X35" s="5" t="e">
        <f t="shared" si="8"/>
        <v>#DIV/0!</v>
      </c>
      <c r="Y35" s="5" t="e">
        <f t="shared" si="9"/>
        <v>#DIV/0!</v>
      </c>
      <c r="Z35" s="5" t="e">
        <f t="shared" si="10"/>
        <v>#DIV/0!</v>
      </c>
      <c r="AA35" s="5" t="e">
        <f t="shared" si="11"/>
        <v>#DIV/0!</v>
      </c>
      <c r="AB35" s="5" t="e">
        <f t="shared" si="12"/>
        <v>#DIV/0!</v>
      </c>
      <c r="AC35" s="5" t="e">
        <f t="shared" si="13"/>
        <v>#DIV/0!</v>
      </c>
      <c r="AD35" s="5" t="e">
        <f t="shared" si="14"/>
        <v>#DIV/0!</v>
      </c>
      <c r="AE35" s="5" t="e">
        <f t="shared" si="15"/>
        <v>#DIV/0!</v>
      </c>
      <c r="AF35" s="20" t="e">
        <f>Table2[[#This Row],[filter kmers2]]/Table2[[#This Row],[bp]]*1000000</f>
        <v>#DIV/0!</v>
      </c>
      <c r="AG35" s="20" t="e">
        <f>Table2[[#This Row],[collapse kmers3]]/Table2[[#This Row],[bp]]*1000000</f>
        <v>#DIV/0!</v>
      </c>
      <c r="AH35" s="20" t="e">
        <f>Table2[[#This Row],[calculate distances4]]/Table2[[#This Row],[bp]]*1000000</f>
        <v>#DIV/0!</v>
      </c>
      <c r="AI35" s="20" t="e">
        <f>Table2[[#This Row],[Find N A5]]/Table2[[#This Row],[bp]]*1000000</f>
        <v>#DIV/0!</v>
      </c>
      <c r="AJ35" s="20" t="e">
        <f>Table2[[#This Row],[Find N B6]]/Table2[[#This Row],[bp]]*1000000</f>
        <v>#DIV/0!</v>
      </c>
      <c r="AK35" s="20" t="e">
        <f>Table2[[#This Row],[Find N C7]]/Table2[[#This Row],[bp]]*1000000</f>
        <v>#DIV/0!</v>
      </c>
      <c r="AL35" s="20" t="e">
        <f>Table2[[#This Row],[Find N D8]]/Table2[[#This Row],[bp]]*1000000</f>
        <v>#DIV/0!</v>
      </c>
      <c r="AM35" s="20" t="e">
        <f>Table2[[#This Row],[identify kmers A9]]/Table2[[#This Row],[bp]]*1000000</f>
        <v>#DIV/0!</v>
      </c>
      <c r="AN35" s="20" t="e">
        <f>Table2[[#This Row],[identify kmers B10]]/Table2[[#This Row],[bp]]*1000000</f>
        <v>#DIV/0!</v>
      </c>
    </row>
    <row r="36" spans="1:40" x14ac:dyDescent="0.45">
      <c r="A36" s="1"/>
      <c r="M36" s="10">
        <f t="shared" si="16"/>
        <v>0</v>
      </c>
      <c r="N36" s="10">
        <f t="shared" si="0"/>
        <v>0</v>
      </c>
      <c r="O36" s="10">
        <f t="shared" si="1"/>
        <v>0</v>
      </c>
      <c r="P36" s="10">
        <f t="shared" si="2"/>
        <v>0</v>
      </c>
      <c r="Q36" s="10">
        <f t="shared" si="3"/>
        <v>0</v>
      </c>
      <c r="R36" s="10">
        <f t="shared" si="4"/>
        <v>0</v>
      </c>
      <c r="S36" s="10">
        <f t="shared" si="5"/>
        <v>0</v>
      </c>
      <c r="T36" s="10">
        <f t="shared" si="6"/>
        <v>0</v>
      </c>
      <c r="U36" s="10">
        <f t="shared" si="17"/>
        <v>0</v>
      </c>
      <c r="V36" s="10">
        <f>SUM(Table2[[#This Row],[filter kmers2]:[identify kmers B10]])</f>
        <v>0</v>
      </c>
      <c r="W36" s="5" t="e">
        <f t="shared" si="7"/>
        <v>#DIV/0!</v>
      </c>
      <c r="X36" s="5" t="e">
        <f t="shared" si="8"/>
        <v>#DIV/0!</v>
      </c>
      <c r="Y36" s="5" t="e">
        <f t="shared" si="9"/>
        <v>#DIV/0!</v>
      </c>
      <c r="Z36" s="5" t="e">
        <f t="shared" si="10"/>
        <v>#DIV/0!</v>
      </c>
      <c r="AA36" s="5" t="e">
        <f t="shared" si="11"/>
        <v>#DIV/0!</v>
      </c>
      <c r="AB36" s="5" t="e">
        <f t="shared" si="12"/>
        <v>#DIV/0!</v>
      </c>
      <c r="AC36" s="5" t="e">
        <f t="shared" si="13"/>
        <v>#DIV/0!</v>
      </c>
      <c r="AD36" s="5" t="e">
        <f t="shared" si="14"/>
        <v>#DIV/0!</v>
      </c>
      <c r="AE36" s="5" t="e">
        <f t="shared" si="15"/>
        <v>#DIV/0!</v>
      </c>
      <c r="AF36" s="20" t="e">
        <f>Table2[[#This Row],[filter kmers2]]/Table2[[#This Row],[bp]]*1000000</f>
        <v>#DIV/0!</v>
      </c>
      <c r="AG36" s="20" t="e">
        <f>Table2[[#This Row],[collapse kmers3]]/Table2[[#This Row],[bp]]*1000000</f>
        <v>#DIV/0!</v>
      </c>
      <c r="AH36" s="20" t="e">
        <f>Table2[[#This Row],[calculate distances4]]/Table2[[#This Row],[bp]]*1000000</f>
        <v>#DIV/0!</v>
      </c>
      <c r="AI36" s="20" t="e">
        <f>Table2[[#This Row],[Find N A5]]/Table2[[#This Row],[bp]]*1000000</f>
        <v>#DIV/0!</v>
      </c>
      <c r="AJ36" s="20" t="e">
        <f>Table2[[#This Row],[Find N B6]]/Table2[[#This Row],[bp]]*1000000</f>
        <v>#DIV/0!</v>
      </c>
      <c r="AK36" s="20" t="e">
        <f>Table2[[#This Row],[Find N C7]]/Table2[[#This Row],[bp]]*1000000</f>
        <v>#DIV/0!</v>
      </c>
      <c r="AL36" s="20" t="e">
        <f>Table2[[#This Row],[Find N D8]]/Table2[[#This Row],[bp]]*1000000</f>
        <v>#DIV/0!</v>
      </c>
      <c r="AM36" s="20" t="e">
        <f>Table2[[#This Row],[identify kmers A9]]/Table2[[#This Row],[bp]]*1000000</f>
        <v>#DIV/0!</v>
      </c>
      <c r="AN36" s="20" t="e">
        <f>Table2[[#This Row],[identify kmers B10]]/Table2[[#This Row],[bp]]*1000000</f>
        <v>#DIV/0!</v>
      </c>
    </row>
    <row r="37" spans="1:40" x14ac:dyDescent="0.45">
      <c r="A37" s="1"/>
      <c r="M37" s="10">
        <f t="shared" si="16"/>
        <v>0</v>
      </c>
      <c r="N37" s="10">
        <f t="shared" si="0"/>
        <v>0</v>
      </c>
      <c r="O37" s="10">
        <f t="shared" si="1"/>
        <v>0</v>
      </c>
      <c r="P37" s="10">
        <f t="shared" si="2"/>
        <v>0</v>
      </c>
      <c r="Q37" s="10">
        <f t="shared" si="3"/>
        <v>0</v>
      </c>
      <c r="R37" s="10">
        <f t="shared" si="4"/>
        <v>0</v>
      </c>
      <c r="S37" s="10">
        <f t="shared" si="5"/>
        <v>0</v>
      </c>
      <c r="T37" s="10">
        <f t="shared" si="6"/>
        <v>0</v>
      </c>
      <c r="U37" s="10">
        <f t="shared" si="17"/>
        <v>0</v>
      </c>
      <c r="V37" s="10">
        <f>SUM(Table2[[#This Row],[filter kmers2]:[identify kmers B10]])</f>
        <v>0</v>
      </c>
      <c r="W37" s="5" t="e">
        <f t="shared" si="7"/>
        <v>#DIV/0!</v>
      </c>
      <c r="X37" s="5" t="e">
        <f t="shared" si="8"/>
        <v>#DIV/0!</v>
      </c>
      <c r="Y37" s="5" t="e">
        <f t="shared" si="9"/>
        <v>#DIV/0!</v>
      </c>
      <c r="Z37" s="5" t="e">
        <f t="shared" si="10"/>
        <v>#DIV/0!</v>
      </c>
      <c r="AA37" s="5" t="e">
        <f t="shared" si="11"/>
        <v>#DIV/0!</v>
      </c>
      <c r="AB37" s="5" t="e">
        <f t="shared" si="12"/>
        <v>#DIV/0!</v>
      </c>
      <c r="AC37" s="5" t="e">
        <f t="shared" si="13"/>
        <v>#DIV/0!</v>
      </c>
      <c r="AD37" s="5" t="e">
        <f t="shared" si="14"/>
        <v>#DIV/0!</v>
      </c>
      <c r="AE37" s="5" t="e">
        <f t="shared" si="15"/>
        <v>#DIV/0!</v>
      </c>
      <c r="AF37" s="20" t="e">
        <f>Table2[[#This Row],[filter kmers2]]/Table2[[#This Row],[bp]]*1000000</f>
        <v>#DIV/0!</v>
      </c>
      <c r="AG37" s="20" t="e">
        <f>Table2[[#This Row],[collapse kmers3]]/Table2[[#This Row],[bp]]*1000000</f>
        <v>#DIV/0!</v>
      </c>
      <c r="AH37" s="20" t="e">
        <f>Table2[[#This Row],[calculate distances4]]/Table2[[#This Row],[bp]]*1000000</f>
        <v>#DIV/0!</v>
      </c>
      <c r="AI37" s="20" t="e">
        <f>Table2[[#This Row],[Find N A5]]/Table2[[#This Row],[bp]]*1000000</f>
        <v>#DIV/0!</v>
      </c>
      <c r="AJ37" s="20" t="e">
        <f>Table2[[#This Row],[Find N B6]]/Table2[[#This Row],[bp]]*1000000</f>
        <v>#DIV/0!</v>
      </c>
      <c r="AK37" s="20" t="e">
        <f>Table2[[#This Row],[Find N C7]]/Table2[[#This Row],[bp]]*1000000</f>
        <v>#DIV/0!</v>
      </c>
      <c r="AL37" s="20" t="e">
        <f>Table2[[#This Row],[Find N D8]]/Table2[[#This Row],[bp]]*1000000</f>
        <v>#DIV/0!</v>
      </c>
      <c r="AM37" s="20" t="e">
        <f>Table2[[#This Row],[identify kmers A9]]/Table2[[#This Row],[bp]]*1000000</f>
        <v>#DIV/0!</v>
      </c>
      <c r="AN37" s="20" t="e">
        <f>Table2[[#This Row],[identify kmers B10]]/Table2[[#This Row],[bp]]*1000000</f>
        <v>#DIV/0!</v>
      </c>
    </row>
    <row r="38" spans="1:40" x14ac:dyDescent="0.45">
      <c r="A38" s="1"/>
      <c r="M38" s="10">
        <f t="shared" si="16"/>
        <v>0</v>
      </c>
      <c r="N38" s="10">
        <f t="shared" si="0"/>
        <v>0</v>
      </c>
      <c r="O38" s="10">
        <f t="shared" si="1"/>
        <v>0</v>
      </c>
      <c r="P38" s="10">
        <f t="shared" si="2"/>
        <v>0</v>
      </c>
      <c r="Q38" s="10">
        <f t="shared" si="3"/>
        <v>0</v>
      </c>
      <c r="R38" s="10">
        <f t="shared" si="4"/>
        <v>0</v>
      </c>
      <c r="S38" s="10">
        <f t="shared" si="5"/>
        <v>0</v>
      </c>
      <c r="T38" s="10">
        <f t="shared" si="6"/>
        <v>0</v>
      </c>
      <c r="U38" s="10">
        <f t="shared" si="17"/>
        <v>0</v>
      </c>
      <c r="V38" s="10">
        <f>SUM(Table2[[#This Row],[filter kmers2]:[identify kmers B10]])</f>
        <v>0</v>
      </c>
      <c r="W38" s="5" t="e">
        <f t="shared" si="7"/>
        <v>#DIV/0!</v>
      </c>
      <c r="X38" s="5" t="e">
        <f t="shared" si="8"/>
        <v>#DIV/0!</v>
      </c>
      <c r="Y38" s="5" t="e">
        <f t="shared" si="9"/>
        <v>#DIV/0!</v>
      </c>
      <c r="Z38" s="5" t="e">
        <f t="shared" si="10"/>
        <v>#DIV/0!</v>
      </c>
      <c r="AA38" s="5" t="e">
        <f t="shared" si="11"/>
        <v>#DIV/0!</v>
      </c>
      <c r="AB38" s="5" t="e">
        <f t="shared" si="12"/>
        <v>#DIV/0!</v>
      </c>
      <c r="AC38" s="5" t="e">
        <f t="shared" si="13"/>
        <v>#DIV/0!</v>
      </c>
      <c r="AD38" s="5" t="e">
        <f t="shared" si="14"/>
        <v>#DIV/0!</v>
      </c>
      <c r="AE38" s="5" t="e">
        <f t="shared" si="15"/>
        <v>#DIV/0!</v>
      </c>
      <c r="AF38" s="20" t="e">
        <f>Table2[[#This Row],[filter kmers2]]/Table2[[#This Row],[bp]]*1000000</f>
        <v>#DIV/0!</v>
      </c>
      <c r="AG38" s="20" t="e">
        <f>Table2[[#This Row],[collapse kmers3]]/Table2[[#This Row],[bp]]*1000000</f>
        <v>#DIV/0!</v>
      </c>
      <c r="AH38" s="20" t="e">
        <f>Table2[[#This Row],[calculate distances4]]/Table2[[#This Row],[bp]]*1000000</f>
        <v>#DIV/0!</v>
      </c>
      <c r="AI38" s="20" t="e">
        <f>Table2[[#This Row],[Find N A5]]/Table2[[#This Row],[bp]]*1000000</f>
        <v>#DIV/0!</v>
      </c>
      <c r="AJ38" s="20" t="e">
        <f>Table2[[#This Row],[Find N B6]]/Table2[[#This Row],[bp]]*1000000</f>
        <v>#DIV/0!</v>
      </c>
      <c r="AK38" s="20" t="e">
        <f>Table2[[#This Row],[Find N C7]]/Table2[[#This Row],[bp]]*1000000</f>
        <v>#DIV/0!</v>
      </c>
      <c r="AL38" s="20" t="e">
        <f>Table2[[#This Row],[Find N D8]]/Table2[[#This Row],[bp]]*1000000</f>
        <v>#DIV/0!</v>
      </c>
      <c r="AM38" s="20" t="e">
        <f>Table2[[#This Row],[identify kmers A9]]/Table2[[#This Row],[bp]]*1000000</f>
        <v>#DIV/0!</v>
      </c>
      <c r="AN38" s="20" t="e">
        <f>Table2[[#This Row],[identify kmers B10]]/Table2[[#This Row],[bp]]*1000000</f>
        <v>#DIV/0!</v>
      </c>
    </row>
    <row r="39" spans="1:40" x14ac:dyDescent="0.45">
      <c r="A39" s="1"/>
      <c r="M39" s="10">
        <f t="shared" si="16"/>
        <v>0</v>
      </c>
      <c r="N39" s="10">
        <f t="shared" si="0"/>
        <v>0</v>
      </c>
      <c r="O39" s="10">
        <f t="shared" si="1"/>
        <v>0</v>
      </c>
      <c r="P39" s="10">
        <f t="shared" si="2"/>
        <v>0</v>
      </c>
      <c r="Q39" s="10">
        <f t="shared" si="3"/>
        <v>0</v>
      </c>
      <c r="R39" s="10">
        <f t="shared" si="4"/>
        <v>0</v>
      </c>
      <c r="S39" s="10">
        <f t="shared" si="5"/>
        <v>0</v>
      </c>
      <c r="T39" s="10">
        <f t="shared" si="6"/>
        <v>0</v>
      </c>
      <c r="U39" s="10">
        <f t="shared" si="17"/>
        <v>0</v>
      </c>
      <c r="V39" s="10">
        <f>SUM(Table2[[#This Row],[filter kmers2]:[identify kmers B10]])</f>
        <v>0</v>
      </c>
      <c r="W39" s="5" t="e">
        <f t="shared" si="7"/>
        <v>#DIV/0!</v>
      </c>
      <c r="X39" s="5" t="e">
        <f t="shared" si="8"/>
        <v>#DIV/0!</v>
      </c>
      <c r="Y39" s="5" t="e">
        <f t="shared" si="9"/>
        <v>#DIV/0!</v>
      </c>
      <c r="Z39" s="5" t="e">
        <f t="shared" si="10"/>
        <v>#DIV/0!</v>
      </c>
      <c r="AA39" s="5" t="e">
        <f t="shared" si="11"/>
        <v>#DIV/0!</v>
      </c>
      <c r="AB39" s="5" t="e">
        <f t="shared" si="12"/>
        <v>#DIV/0!</v>
      </c>
      <c r="AC39" s="5" t="e">
        <f t="shared" si="13"/>
        <v>#DIV/0!</v>
      </c>
      <c r="AD39" s="5" t="e">
        <f t="shared" si="14"/>
        <v>#DIV/0!</v>
      </c>
      <c r="AE39" s="5" t="e">
        <f t="shared" si="15"/>
        <v>#DIV/0!</v>
      </c>
      <c r="AF39" s="20" t="e">
        <f>Table2[[#This Row],[filter kmers2]]/Table2[[#This Row],[bp]]*1000000</f>
        <v>#DIV/0!</v>
      </c>
      <c r="AG39" s="20" t="e">
        <f>Table2[[#This Row],[collapse kmers3]]/Table2[[#This Row],[bp]]*1000000</f>
        <v>#DIV/0!</v>
      </c>
      <c r="AH39" s="20" t="e">
        <f>Table2[[#This Row],[calculate distances4]]/Table2[[#This Row],[bp]]*1000000</f>
        <v>#DIV/0!</v>
      </c>
      <c r="AI39" s="20" t="e">
        <f>Table2[[#This Row],[Find N A5]]/Table2[[#This Row],[bp]]*1000000</f>
        <v>#DIV/0!</v>
      </c>
      <c r="AJ39" s="20" t="e">
        <f>Table2[[#This Row],[Find N B6]]/Table2[[#This Row],[bp]]*1000000</f>
        <v>#DIV/0!</v>
      </c>
      <c r="AK39" s="20" t="e">
        <f>Table2[[#This Row],[Find N C7]]/Table2[[#This Row],[bp]]*1000000</f>
        <v>#DIV/0!</v>
      </c>
      <c r="AL39" s="20" t="e">
        <f>Table2[[#This Row],[Find N D8]]/Table2[[#This Row],[bp]]*1000000</f>
        <v>#DIV/0!</v>
      </c>
      <c r="AM39" s="20" t="e">
        <f>Table2[[#This Row],[identify kmers A9]]/Table2[[#This Row],[bp]]*1000000</f>
        <v>#DIV/0!</v>
      </c>
      <c r="AN39" s="20" t="e">
        <f>Table2[[#This Row],[identify kmers B10]]/Table2[[#This Row],[bp]]*1000000</f>
        <v>#DIV/0!</v>
      </c>
    </row>
    <row r="40" spans="1:40" x14ac:dyDescent="0.45">
      <c r="A40" s="1"/>
      <c r="M40" s="10">
        <f t="shared" si="16"/>
        <v>0</v>
      </c>
      <c r="N40" s="10">
        <f t="shared" si="0"/>
        <v>0</v>
      </c>
      <c r="O40" s="10">
        <f t="shared" si="1"/>
        <v>0</v>
      </c>
      <c r="P40" s="10">
        <f t="shared" si="2"/>
        <v>0</v>
      </c>
      <c r="Q40" s="10">
        <f t="shared" si="3"/>
        <v>0</v>
      </c>
      <c r="R40" s="10">
        <f t="shared" si="4"/>
        <v>0</v>
      </c>
      <c r="S40" s="10">
        <f t="shared" si="5"/>
        <v>0</v>
      </c>
      <c r="T40" s="10">
        <f t="shared" si="6"/>
        <v>0</v>
      </c>
      <c r="U40" s="10">
        <f t="shared" si="17"/>
        <v>0</v>
      </c>
      <c r="V40" s="10">
        <f>SUM(Table2[[#This Row],[filter kmers2]:[identify kmers B10]])</f>
        <v>0</v>
      </c>
      <c r="W40" s="5" t="e">
        <f t="shared" si="7"/>
        <v>#DIV/0!</v>
      </c>
      <c r="X40" s="5" t="e">
        <f t="shared" si="8"/>
        <v>#DIV/0!</v>
      </c>
      <c r="Y40" s="5" t="e">
        <f t="shared" si="9"/>
        <v>#DIV/0!</v>
      </c>
      <c r="Z40" s="5" t="e">
        <f t="shared" si="10"/>
        <v>#DIV/0!</v>
      </c>
      <c r="AA40" s="5" t="e">
        <f t="shared" si="11"/>
        <v>#DIV/0!</v>
      </c>
      <c r="AB40" s="5" t="e">
        <f t="shared" si="12"/>
        <v>#DIV/0!</v>
      </c>
      <c r="AC40" s="5" t="e">
        <f t="shared" si="13"/>
        <v>#DIV/0!</v>
      </c>
      <c r="AD40" s="5" t="e">
        <f t="shared" si="14"/>
        <v>#DIV/0!</v>
      </c>
      <c r="AE40" s="5" t="e">
        <f t="shared" si="15"/>
        <v>#DIV/0!</v>
      </c>
      <c r="AF40" s="20" t="e">
        <f>Table2[[#This Row],[filter kmers2]]/Table2[[#This Row],[bp]]*1000000</f>
        <v>#DIV/0!</v>
      </c>
      <c r="AG40" s="20" t="e">
        <f>Table2[[#This Row],[collapse kmers3]]/Table2[[#This Row],[bp]]*1000000</f>
        <v>#DIV/0!</v>
      </c>
      <c r="AH40" s="20" t="e">
        <f>Table2[[#This Row],[calculate distances4]]/Table2[[#This Row],[bp]]*1000000</f>
        <v>#DIV/0!</v>
      </c>
      <c r="AI40" s="20" t="e">
        <f>Table2[[#This Row],[Find N A5]]/Table2[[#This Row],[bp]]*1000000</f>
        <v>#DIV/0!</v>
      </c>
      <c r="AJ40" s="20" t="e">
        <f>Table2[[#This Row],[Find N B6]]/Table2[[#This Row],[bp]]*1000000</f>
        <v>#DIV/0!</v>
      </c>
      <c r="AK40" s="20" t="e">
        <f>Table2[[#This Row],[Find N C7]]/Table2[[#This Row],[bp]]*1000000</f>
        <v>#DIV/0!</v>
      </c>
      <c r="AL40" s="20" t="e">
        <f>Table2[[#This Row],[Find N D8]]/Table2[[#This Row],[bp]]*1000000</f>
        <v>#DIV/0!</v>
      </c>
      <c r="AM40" s="20" t="e">
        <f>Table2[[#This Row],[identify kmers A9]]/Table2[[#This Row],[bp]]*1000000</f>
        <v>#DIV/0!</v>
      </c>
      <c r="AN40" s="20" t="e">
        <f>Table2[[#This Row],[identify kmers B10]]/Table2[[#This Row],[bp]]*1000000</f>
        <v>#DIV/0!</v>
      </c>
    </row>
    <row r="41" spans="1:40" x14ac:dyDescent="0.45">
      <c r="A41" s="1"/>
      <c r="M41" s="10">
        <f t="shared" si="16"/>
        <v>0</v>
      </c>
      <c r="N41" s="10">
        <f t="shared" si="0"/>
        <v>0</v>
      </c>
      <c r="O41" s="10">
        <f t="shared" si="1"/>
        <v>0</v>
      </c>
      <c r="P41" s="10">
        <f t="shared" si="2"/>
        <v>0</v>
      </c>
      <c r="Q41" s="10">
        <f t="shared" si="3"/>
        <v>0</v>
      </c>
      <c r="R41" s="10">
        <f t="shared" si="4"/>
        <v>0</v>
      </c>
      <c r="S41" s="10">
        <f t="shared" si="5"/>
        <v>0</v>
      </c>
      <c r="T41" s="10">
        <f t="shared" si="6"/>
        <v>0</v>
      </c>
      <c r="U41" s="10">
        <f t="shared" si="17"/>
        <v>0</v>
      </c>
      <c r="V41" s="10">
        <f>SUM(Table2[[#This Row],[filter kmers2]:[identify kmers B10]])</f>
        <v>0</v>
      </c>
      <c r="W41" s="5" t="e">
        <f t="shared" si="7"/>
        <v>#DIV/0!</v>
      </c>
      <c r="X41" s="5" t="e">
        <f t="shared" si="8"/>
        <v>#DIV/0!</v>
      </c>
      <c r="Y41" s="5" t="e">
        <f t="shared" si="9"/>
        <v>#DIV/0!</v>
      </c>
      <c r="Z41" s="5" t="e">
        <f t="shared" si="10"/>
        <v>#DIV/0!</v>
      </c>
      <c r="AA41" s="5" t="e">
        <f t="shared" si="11"/>
        <v>#DIV/0!</v>
      </c>
      <c r="AB41" s="5" t="e">
        <f t="shared" si="12"/>
        <v>#DIV/0!</v>
      </c>
      <c r="AC41" s="5" t="e">
        <f t="shared" si="13"/>
        <v>#DIV/0!</v>
      </c>
      <c r="AD41" s="5" t="e">
        <f t="shared" si="14"/>
        <v>#DIV/0!</v>
      </c>
      <c r="AE41" s="5" t="e">
        <f t="shared" si="15"/>
        <v>#DIV/0!</v>
      </c>
      <c r="AF41" s="20" t="e">
        <f>Table2[[#This Row],[filter kmers2]]/Table2[[#This Row],[bp]]*1000000</f>
        <v>#DIV/0!</v>
      </c>
      <c r="AG41" s="20" t="e">
        <f>Table2[[#This Row],[collapse kmers3]]/Table2[[#This Row],[bp]]*1000000</f>
        <v>#DIV/0!</v>
      </c>
      <c r="AH41" s="20" t="e">
        <f>Table2[[#This Row],[calculate distances4]]/Table2[[#This Row],[bp]]*1000000</f>
        <v>#DIV/0!</v>
      </c>
      <c r="AI41" s="20" t="e">
        <f>Table2[[#This Row],[Find N A5]]/Table2[[#This Row],[bp]]*1000000</f>
        <v>#DIV/0!</v>
      </c>
      <c r="AJ41" s="20" t="e">
        <f>Table2[[#This Row],[Find N B6]]/Table2[[#This Row],[bp]]*1000000</f>
        <v>#DIV/0!</v>
      </c>
      <c r="AK41" s="20" t="e">
        <f>Table2[[#This Row],[Find N C7]]/Table2[[#This Row],[bp]]*1000000</f>
        <v>#DIV/0!</v>
      </c>
      <c r="AL41" s="20" t="e">
        <f>Table2[[#This Row],[Find N D8]]/Table2[[#This Row],[bp]]*1000000</f>
        <v>#DIV/0!</v>
      </c>
      <c r="AM41" s="20" t="e">
        <f>Table2[[#This Row],[identify kmers A9]]/Table2[[#This Row],[bp]]*1000000</f>
        <v>#DIV/0!</v>
      </c>
      <c r="AN41" s="20" t="e">
        <f>Table2[[#This Row],[identify kmers B10]]/Table2[[#This Row],[bp]]*1000000</f>
        <v>#DIV/0!</v>
      </c>
    </row>
    <row r="42" spans="1:40" x14ac:dyDescent="0.45">
      <c r="A42" s="1"/>
      <c r="M42" s="10">
        <f t="shared" si="16"/>
        <v>0</v>
      </c>
      <c r="N42" s="10">
        <f t="shared" si="0"/>
        <v>0</v>
      </c>
      <c r="O42" s="10">
        <f t="shared" si="1"/>
        <v>0</v>
      </c>
      <c r="P42" s="10">
        <f t="shared" si="2"/>
        <v>0</v>
      </c>
      <c r="Q42" s="10">
        <f t="shared" si="3"/>
        <v>0</v>
      </c>
      <c r="R42" s="10">
        <f t="shared" si="4"/>
        <v>0</v>
      </c>
      <c r="S42" s="10">
        <f t="shared" si="5"/>
        <v>0</v>
      </c>
      <c r="T42" s="10">
        <f t="shared" si="6"/>
        <v>0</v>
      </c>
      <c r="U42" s="10">
        <f t="shared" si="17"/>
        <v>0</v>
      </c>
      <c r="V42" s="10">
        <f>SUM(Table2[[#This Row],[filter kmers2]:[identify kmers B10]])</f>
        <v>0</v>
      </c>
      <c r="W42" s="5" t="e">
        <f t="shared" si="7"/>
        <v>#DIV/0!</v>
      </c>
      <c r="X42" s="5" t="e">
        <f t="shared" si="8"/>
        <v>#DIV/0!</v>
      </c>
      <c r="Y42" s="5" t="e">
        <f t="shared" si="9"/>
        <v>#DIV/0!</v>
      </c>
      <c r="Z42" s="5" t="e">
        <f t="shared" si="10"/>
        <v>#DIV/0!</v>
      </c>
      <c r="AA42" s="5" t="e">
        <f t="shared" si="11"/>
        <v>#DIV/0!</v>
      </c>
      <c r="AB42" s="5" t="e">
        <f t="shared" si="12"/>
        <v>#DIV/0!</v>
      </c>
      <c r="AC42" s="5" t="e">
        <f t="shared" si="13"/>
        <v>#DIV/0!</v>
      </c>
      <c r="AD42" s="5" t="e">
        <f t="shared" si="14"/>
        <v>#DIV/0!</v>
      </c>
      <c r="AE42" s="5" t="e">
        <f t="shared" si="15"/>
        <v>#DIV/0!</v>
      </c>
      <c r="AF42" s="20" t="e">
        <f>Table2[[#This Row],[filter kmers2]]/Table2[[#This Row],[bp]]*1000000</f>
        <v>#DIV/0!</v>
      </c>
      <c r="AG42" s="20" t="e">
        <f>Table2[[#This Row],[collapse kmers3]]/Table2[[#This Row],[bp]]*1000000</f>
        <v>#DIV/0!</v>
      </c>
      <c r="AH42" s="20" t="e">
        <f>Table2[[#This Row],[calculate distances4]]/Table2[[#This Row],[bp]]*1000000</f>
        <v>#DIV/0!</v>
      </c>
      <c r="AI42" s="20" t="e">
        <f>Table2[[#This Row],[Find N A5]]/Table2[[#This Row],[bp]]*1000000</f>
        <v>#DIV/0!</v>
      </c>
      <c r="AJ42" s="20" t="e">
        <f>Table2[[#This Row],[Find N B6]]/Table2[[#This Row],[bp]]*1000000</f>
        <v>#DIV/0!</v>
      </c>
      <c r="AK42" s="20" t="e">
        <f>Table2[[#This Row],[Find N C7]]/Table2[[#This Row],[bp]]*1000000</f>
        <v>#DIV/0!</v>
      </c>
      <c r="AL42" s="20" t="e">
        <f>Table2[[#This Row],[Find N D8]]/Table2[[#This Row],[bp]]*1000000</f>
        <v>#DIV/0!</v>
      </c>
      <c r="AM42" s="20" t="e">
        <f>Table2[[#This Row],[identify kmers A9]]/Table2[[#This Row],[bp]]*1000000</f>
        <v>#DIV/0!</v>
      </c>
      <c r="AN42" s="20" t="e">
        <f>Table2[[#This Row],[identify kmers B10]]/Table2[[#This Row],[bp]]*1000000</f>
        <v>#DIV/0!</v>
      </c>
    </row>
    <row r="43" spans="1:40" x14ac:dyDescent="0.45">
      <c r="A43" s="1"/>
      <c r="M43" s="10">
        <f t="shared" si="16"/>
        <v>0</v>
      </c>
      <c r="N43" s="10">
        <f t="shared" si="0"/>
        <v>0</v>
      </c>
      <c r="O43" s="10">
        <f t="shared" si="1"/>
        <v>0</v>
      </c>
      <c r="P43" s="10">
        <f t="shared" si="2"/>
        <v>0</v>
      </c>
      <c r="Q43" s="10">
        <f t="shared" si="3"/>
        <v>0</v>
      </c>
      <c r="R43" s="10">
        <f t="shared" si="4"/>
        <v>0</v>
      </c>
      <c r="S43" s="10">
        <f t="shared" si="5"/>
        <v>0</v>
      </c>
      <c r="T43" s="10">
        <f t="shared" si="6"/>
        <v>0</v>
      </c>
      <c r="U43" s="10">
        <f t="shared" si="17"/>
        <v>0</v>
      </c>
      <c r="V43" s="10">
        <f>SUM(Table2[[#This Row],[filter kmers2]:[identify kmers B10]])</f>
        <v>0</v>
      </c>
      <c r="W43" s="5" t="e">
        <f t="shared" si="7"/>
        <v>#DIV/0!</v>
      </c>
      <c r="X43" s="5" t="e">
        <f t="shared" si="8"/>
        <v>#DIV/0!</v>
      </c>
      <c r="Y43" s="5" t="e">
        <f t="shared" si="9"/>
        <v>#DIV/0!</v>
      </c>
      <c r="Z43" s="5" t="e">
        <f t="shared" si="10"/>
        <v>#DIV/0!</v>
      </c>
      <c r="AA43" s="5" t="e">
        <f t="shared" si="11"/>
        <v>#DIV/0!</v>
      </c>
      <c r="AB43" s="5" t="e">
        <f t="shared" si="12"/>
        <v>#DIV/0!</v>
      </c>
      <c r="AC43" s="5" t="e">
        <f t="shared" si="13"/>
        <v>#DIV/0!</v>
      </c>
      <c r="AD43" s="5" t="e">
        <f t="shared" si="14"/>
        <v>#DIV/0!</v>
      </c>
      <c r="AE43" s="5" t="e">
        <f t="shared" si="15"/>
        <v>#DIV/0!</v>
      </c>
      <c r="AF43" s="20" t="e">
        <f>Table2[[#This Row],[filter kmers2]]/Table2[[#This Row],[bp]]*1000000</f>
        <v>#DIV/0!</v>
      </c>
      <c r="AG43" s="20" t="e">
        <f>Table2[[#This Row],[collapse kmers3]]/Table2[[#This Row],[bp]]*1000000</f>
        <v>#DIV/0!</v>
      </c>
      <c r="AH43" s="20" t="e">
        <f>Table2[[#This Row],[calculate distances4]]/Table2[[#This Row],[bp]]*1000000</f>
        <v>#DIV/0!</v>
      </c>
      <c r="AI43" s="20" t="e">
        <f>Table2[[#This Row],[Find N A5]]/Table2[[#This Row],[bp]]*1000000</f>
        <v>#DIV/0!</v>
      </c>
      <c r="AJ43" s="20" t="e">
        <f>Table2[[#This Row],[Find N B6]]/Table2[[#This Row],[bp]]*1000000</f>
        <v>#DIV/0!</v>
      </c>
      <c r="AK43" s="20" t="e">
        <f>Table2[[#This Row],[Find N C7]]/Table2[[#This Row],[bp]]*1000000</f>
        <v>#DIV/0!</v>
      </c>
      <c r="AL43" s="20" t="e">
        <f>Table2[[#This Row],[Find N D8]]/Table2[[#This Row],[bp]]*1000000</f>
        <v>#DIV/0!</v>
      </c>
      <c r="AM43" s="20" t="e">
        <f>Table2[[#This Row],[identify kmers A9]]/Table2[[#This Row],[bp]]*1000000</f>
        <v>#DIV/0!</v>
      </c>
      <c r="AN43" s="20" t="e">
        <f>Table2[[#This Row],[identify kmers B10]]/Table2[[#This Row],[bp]]*1000000</f>
        <v>#DIV/0!</v>
      </c>
    </row>
    <row r="44" spans="1:40" x14ac:dyDescent="0.45">
      <c r="A44" s="1"/>
      <c r="M44" s="10">
        <f t="shared" si="16"/>
        <v>0</v>
      </c>
      <c r="N44" s="10">
        <f t="shared" si="0"/>
        <v>0</v>
      </c>
      <c r="O44" s="10">
        <f t="shared" si="1"/>
        <v>0</v>
      </c>
      <c r="P44" s="10">
        <f t="shared" si="2"/>
        <v>0</v>
      </c>
      <c r="Q44" s="10">
        <f t="shared" si="3"/>
        <v>0</v>
      </c>
      <c r="R44" s="10">
        <f t="shared" si="4"/>
        <v>0</v>
      </c>
      <c r="S44" s="10">
        <f t="shared" si="5"/>
        <v>0</v>
      </c>
      <c r="T44" s="10">
        <f t="shared" si="6"/>
        <v>0</v>
      </c>
      <c r="U44" s="10">
        <f t="shared" si="17"/>
        <v>0</v>
      </c>
      <c r="V44" s="10">
        <f>SUM(Table2[[#This Row],[filter kmers2]:[identify kmers B10]])</f>
        <v>0</v>
      </c>
      <c r="W44" s="5" t="e">
        <f t="shared" si="7"/>
        <v>#DIV/0!</v>
      </c>
      <c r="X44" s="5" t="e">
        <f t="shared" si="8"/>
        <v>#DIV/0!</v>
      </c>
      <c r="Y44" s="5" t="e">
        <f t="shared" si="9"/>
        <v>#DIV/0!</v>
      </c>
      <c r="Z44" s="5" t="e">
        <f t="shared" si="10"/>
        <v>#DIV/0!</v>
      </c>
      <c r="AA44" s="5" t="e">
        <f t="shared" si="11"/>
        <v>#DIV/0!</v>
      </c>
      <c r="AB44" s="5" t="e">
        <f t="shared" si="12"/>
        <v>#DIV/0!</v>
      </c>
      <c r="AC44" s="5" t="e">
        <f t="shared" si="13"/>
        <v>#DIV/0!</v>
      </c>
      <c r="AD44" s="5" t="e">
        <f t="shared" si="14"/>
        <v>#DIV/0!</v>
      </c>
      <c r="AE44" s="5" t="e">
        <f t="shared" si="15"/>
        <v>#DIV/0!</v>
      </c>
      <c r="AF44" s="20" t="e">
        <f>Table2[[#This Row],[filter kmers2]]/Table2[[#This Row],[bp]]*1000000</f>
        <v>#DIV/0!</v>
      </c>
      <c r="AG44" s="20" t="e">
        <f>Table2[[#This Row],[collapse kmers3]]/Table2[[#This Row],[bp]]*1000000</f>
        <v>#DIV/0!</v>
      </c>
      <c r="AH44" s="20" t="e">
        <f>Table2[[#This Row],[calculate distances4]]/Table2[[#This Row],[bp]]*1000000</f>
        <v>#DIV/0!</v>
      </c>
      <c r="AI44" s="20" t="e">
        <f>Table2[[#This Row],[Find N A5]]/Table2[[#This Row],[bp]]*1000000</f>
        <v>#DIV/0!</v>
      </c>
      <c r="AJ44" s="20" t="e">
        <f>Table2[[#This Row],[Find N B6]]/Table2[[#This Row],[bp]]*1000000</f>
        <v>#DIV/0!</v>
      </c>
      <c r="AK44" s="20" t="e">
        <f>Table2[[#This Row],[Find N C7]]/Table2[[#This Row],[bp]]*1000000</f>
        <v>#DIV/0!</v>
      </c>
      <c r="AL44" s="20" t="e">
        <f>Table2[[#This Row],[Find N D8]]/Table2[[#This Row],[bp]]*1000000</f>
        <v>#DIV/0!</v>
      </c>
      <c r="AM44" s="20" t="e">
        <f>Table2[[#This Row],[identify kmers A9]]/Table2[[#This Row],[bp]]*1000000</f>
        <v>#DIV/0!</v>
      </c>
      <c r="AN44" s="20" t="e">
        <f>Table2[[#This Row],[identify kmers B10]]/Table2[[#This Row],[bp]]*1000000</f>
        <v>#DIV/0!</v>
      </c>
    </row>
    <row r="45" spans="1:40" x14ac:dyDescent="0.45">
      <c r="A45" s="1"/>
      <c r="M45" s="10">
        <f t="shared" si="16"/>
        <v>0</v>
      </c>
      <c r="N45" s="10">
        <f t="shared" si="0"/>
        <v>0</v>
      </c>
      <c r="O45" s="10">
        <f t="shared" si="1"/>
        <v>0</v>
      </c>
      <c r="P45" s="10">
        <f t="shared" si="2"/>
        <v>0</v>
      </c>
      <c r="Q45" s="10">
        <f t="shared" si="3"/>
        <v>0</v>
      </c>
      <c r="R45" s="10">
        <f t="shared" si="4"/>
        <v>0</v>
      </c>
      <c r="S45" s="10">
        <f t="shared" si="5"/>
        <v>0</v>
      </c>
      <c r="T45" s="10">
        <f t="shared" si="6"/>
        <v>0</v>
      </c>
      <c r="U45" s="10">
        <f t="shared" si="17"/>
        <v>0</v>
      </c>
      <c r="V45" s="10">
        <f>SUM(Table2[[#This Row],[filter kmers2]:[identify kmers B10]])</f>
        <v>0</v>
      </c>
      <c r="W45" s="5" t="e">
        <f t="shared" si="7"/>
        <v>#DIV/0!</v>
      </c>
      <c r="X45" s="5" t="e">
        <f t="shared" si="8"/>
        <v>#DIV/0!</v>
      </c>
      <c r="Y45" s="5" t="e">
        <f t="shared" si="9"/>
        <v>#DIV/0!</v>
      </c>
      <c r="Z45" s="5" t="e">
        <f t="shared" si="10"/>
        <v>#DIV/0!</v>
      </c>
      <c r="AA45" s="5" t="e">
        <f t="shared" si="11"/>
        <v>#DIV/0!</v>
      </c>
      <c r="AB45" s="5" t="e">
        <f t="shared" si="12"/>
        <v>#DIV/0!</v>
      </c>
      <c r="AC45" s="5" t="e">
        <f t="shared" si="13"/>
        <v>#DIV/0!</v>
      </c>
      <c r="AD45" s="5" t="e">
        <f t="shared" si="14"/>
        <v>#DIV/0!</v>
      </c>
      <c r="AE45" s="5" t="e">
        <f t="shared" si="15"/>
        <v>#DIV/0!</v>
      </c>
      <c r="AF45" s="20" t="e">
        <f>Table2[[#This Row],[filter kmers2]]/Table2[[#This Row],[bp]]*1000000</f>
        <v>#DIV/0!</v>
      </c>
      <c r="AG45" s="20" t="e">
        <f>Table2[[#This Row],[collapse kmers3]]/Table2[[#This Row],[bp]]*1000000</f>
        <v>#DIV/0!</v>
      </c>
      <c r="AH45" s="20" t="e">
        <f>Table2[[#This Row],[calculate distances4]]/Table2[[#This Row],[bp]]*1000000</f>
        <v>#DIV/0!</v>
      </c>
      <c r="AI45" s="20" t="e">
        <f>Table2[[#This Row],[Find N A5]]/Table2[[#This Row],[bp]]*1000000</f>
        <v>#DIV/0!</v>
      </c>
      <c r="AJ45" s="20" t="e">
        <f>Table2[[#This Row],[Find N B6]]/Table2[[#This Row],[bp]]*1000000</f>
        <v>#DIV/0!</v>
      </c>
      <c r="AK45" s="20" t="e">
        <f>Table2[[#This Row],[Find N C7]]/Table2[[#This Row],[bp]]*1000000</f>
        <v>#DIV/0!</v>
      </c>
      <c r="AL45" s="20" t="e">
        <f>Table2[[#This Row],[Find N D8]]/Table2[[#This Row],[bp]]*1000000</f>
        <v>#DIV/0!</v>
      </c>
      <c r="AM45" s="20" t="e">
        <f>Table2[[#This Row],[identify kmers A9]]/Table2[[#This Row],[bp]]*1000000</f>
        <v>#DIV/0!</v>
      </c>
      <c r="AN45" s="20" t="e">
        <f>Table2[[#This Row],[identify kmers B10]]/Table2[[#This Row],[bp]]*1000000</f>
        <v>#DIV/0!</v>
      </c>
    </row>
    <row r="46" spans="1:40" x14ac:dyDescent="0.45">
      <c r="A46" s="1"/>
      <c r="M46" s="10">
        <f t="shared" si="16"/>
        <v>0</v>
      </c>
      <c r="N46" s="10">
        <f t="shared" si="0"/>
        <v>0</v>
      </c>
      <c r="O46" s="10">
        <f t="shared" si="1"/>
        <v>0</v>
      </c>
      <c r="P46" s="10">
        <f t="shared" si="2"/>
        <v>0</v>
      </c>
      <c r="Q46" s="10">
        <f t="shared" si="3"/>
        <v>0</v>
      </c>
      <c r="R46" s="10">
        <f t="shared" si="4"/>
        <v>0</v>
      </c>
      <c r="S46" s="10">
        <f t="shared" si="5"/>
        <v>0</v>
      </c>
      <c r="T46" s="10">
        <f t="shared" si="6"/>
        <v>0</v>
      </c>
      <c r="U46" s="10">
        <f t="shared" si="17"/>
        <v>0</v>
      </c>
      <c r="V46" s="10">
        <f>SUM(Table2[[#This Row],[filter kmers2]:[identify kmers B10]])</f>
        <v>0</v>
      </c>
      <c r="W46" s="5" t="e">
        <f t="shared" si="7"/>
        <v>#DIV/0!</v>
      </c>
      <c r="X46" s="5" t="e">
        <f t="shared" si="8"/>
        <v>#DIV/0!</v>
      </c>
      <c r="Y46" s="5" t="e">
        <f t="shared" si="9"/>
        <v>#DIV/0!</v>
      </c>
      <c r="Z46" s="5" t="e">
        <f t="shared" si="10"/>
        <v>#DIV/0!</v>
      </c>
      <c r="AA46" s="5" t="e">
        <f t="shared" si="11"/>
        <v>#DIV/0!</v>
      </c>
      <c r="AB46" s="5" t="e">
        <f t="shared" si="12"/>
        <v>#DIV/0!</v>
      </c>
      <c r="AC46" s="5" t="e">
        <f t="shared" si="13"/>
        <v>#DIV/0!</v>
      </c>
      <c r="AD46" s="5" t="e">
        <f t="shared" si="14"/>
        <v>#DIV/0!</v>
      </c>
      <c r="AE46" s="5" t="e">
        <f t="shared" si="15"/>
        <v>#DIV/0!</v>
      </c>
      <c r="AF46" s="20" t="e">
        <f>Table2[[#This Row],[filter kmers2]]/Table2[[#This Row],[bp]]*1000000</f>
        <v>#DIV/0!</v>
      </c>
      <c r="AG46" s="20" t="e">
        <f>Table2[[#This Row],[collapse kmers3]]/Table2[[#This Row],[bp]]*1000000</f>
        <v>#DIV/0!</v>
      </c>
      <c r="AH46" s="20" t="e">
        <f>Table2[[#This Row],[calculate distances4]]/Table2[[#This Row],[bp]]*1000000</f>
        <v>#DIV/0!</v>
      </c>
      <c r="AI46" s="20" t="e">
        <f>Table2[[#This Row],[Find N A5]]/Table2[[#This Row],[bp]]*1000000</f>
        <v>#DIV/0!</v>
      </c>
      <c r="AJ46" s="20" t="e">
        <f>Table2[[#This Row],[Find N B6]]/Table2[[#This Row],[bp]]*1000000</f>
        <v>#DIV/0!</v>
      </c>
      <c r="AK46" s="20" t="e">
        <f>Table2[[#This Row],[Find N C7]]/Table2[[#This Row],[bp]]*1000000</f>
        <v>#DIV/0!</v>
      </c>
      <c r="AL46" s="20" t="e">
        <f>Table2[[#This Row],[Find N D8]]/Table2[[#This Row],[bp]]*1000000</f>
        <v>#DIV/0!</v>
      </c>
      <c r="AM46" s="20" t="e">
        <f>Table2[[#This Row],[identify kmers A9]]/Table2[[#This Row],[bp]]*1000000</f>
        <v>#DIV/0!</v>
      </c>
      <c r="AN46" s="20" t="e">
        <f>Table2[[#This Row],[identify kmers B10]]/Table2[[#This Row],[bp]]*1000000</f>
        <v>#DIV/0!</v>
      </c>
    </row>
    <row r="47" spans="1:40" x14ac:dyDescent="0.45">
      <c r="A47" s="1"/>
      <c r="M47" s="10">
        <f t="shared" si="16"/>
        <v>0</v>
      </c>
      <c r="N47" s="10">
        <f t="shared" si="0"/>
        <v>0</v>
      </c>
      <c r="O47" s="10">
        <f t="shared" si="1"/>
        <v>0</v>
      </c>
      <c r="P47" s="10">
        <f t="shared" si="2"/>
        <v>0</v>
      </c>
      <c r="Q47" s="10">
        <f t="shared" si="3"/>
        <v>0</v>
      </c>
      <c r="R47" s="10">
        <f t="shared" si="4"/>
        <v>0</v>
      </c>
      <c r="S47" s="10">
        <f t="shared" si="5"/>
        <v>0</v>
      </c>
      <c r="T47" s="10">
        <f t="shared" si="6"/>
        <v>0</v>
      </c>
      <c r="U47" s="10">
        <f t="shared" si="17"/>
        <v>0</v>
      </c>
      <c r="V47" s="10">
        <f>SUM(Table2[[#This Row],[filter kmers2]:[identify kmers B10]])</f>
        <v>0</v>
      </c>
      <c r="W47" s="5" t="e">
        <f t="shared" si="7"/>
        <v>#DIV/0!</v>
      </c>
      <c r="X47" s="5" t="e">
        <f t="shared" si="8"/>
        <v>#DIV/0!</v>
      </c>
      <c r="Y47" s="5" t="e">
        <f t="shared" si="9"/>
        <v>#DIV/0!</v>
      </c>
      <c r="Z47" s="5" t="e">
        <f t="shared" si="10"/>
        <v>#DIV/0!</v>
      </c>
      <c r="AA47" s="5" t="e">
        <f t="shared" si="11"/>
        <v>#DIV/0!</v>
      </c>
      <c r="AB47" s="5" t="e">
        <f t="shared" si="12"/>
        <v>#DIV/0!</v>
      </c>
      <c r="AC47" s="5" t="e">
        <f t="shared" si="13"/>
        <v>#DIV/0!</v>
      </c>
      <c r="AD47" s="5" t="e">
        <f t="shared" si="14"/>
        <v>#DIV/0!</v>
      </c>
      <c r="AE47" s="5" t="e">
        <f t="shared" si="15"/>
        <v>#DIV/0!</v>
      </c>
      <c r="AF47" s="20" t="e">
        <f>Table2[[#This Row],[filter kmers2]]/Table2[[#This Row],[bp]]*1000000</f>
        <v>#DIV/0!</v>
      </c>
      <c r="AG47" s="20" t="e">
        <f>Table2[[#This Row],[collapse kmers3]]/Table2[[#This Row],[bp]]*1000000</f>
        <v>#DIV/0!</v>
      </c>
      <c r="AH47" s="20" t="e">
        <f>Table2[[#This Row],[calculate distances4]]/Table2[[#This Row],[bp]]*1000000</f>
        <v>#DIV/0!</v>
      </c>
      <c r="AI47" s="20" t="e">
        <f>Table2[[#This Row],[Find N A5]]/Table2[[#This Row],[bp]]*1000000</f>
        <v>#DIV/0!</v>
      </c>
      <c r="AJ47" s="20" t="e">
        <f>Table2[[#This Row],[Find N B6]]/Table2[[#This Row],[bp]]*1000000</f>
        <v>#DIV/0!</v>
      </c>
      <c r="AK47" s="20" t="e">
        <f>Table2[[#This Row],[Find N C7]]/Table2[[#This Row],[bp]]*1000000</f>
        <v>#DIV/0!</v>
      </c>
      <c r="AL47" s="20" t="e">
        <f>Table2[[#This Row],[Find N D8]]/Table2[[#This Row],[bp]]*1000000</f>
        <v>#DIV/0!</v>
      </c>
      <c r="AM47" s="20" t="e">
        <f>Table2[[#This Row],[identify kmers A9]]/Table2[[#This Row],[bp]]*1000000</f>
        <v>#DIV/0!</v>
      </c>
      <c r="AN47" s="20" t="e">
        <f>Table2[[#This Row],[identify kmers B10]]/Table2[[#This Row],[bp]]*1000000</f>
        <v>#DIV/0!</v>
      </c>
    </row>
    <row r="48" spans="1:40" x14ac:dyDescent="0.45">
      <c r="A48" s="1"/>
      <c r="M48" s="10">
        <f t="shared" si="16"/>
        <v>0</v>
      </c>
      <c r="N48" s="10">
        <f t="shared" si="0"/>
        <v>0</v>
      </c>
      <c r="O48" s="10">
        <f t="shared" si="1"/>
        <v>0</v>
      </c>
      <c r="P48" s="10">
        <f t="shared" si="2"/>
        <v>0</v>
      </c>
      <c r="Q48" s="10">
        <f t="shared" si="3"/>
        <v>0</v>
      </c>
      <c r="R48" s="10">
        <f t="shared" si="4"/>
        <v>0</v>
      </c>
      <c r="S48" s="10">
        <f t="shared" si="5"/>
        <v>0</v>
      </c>
      <c r="T48" s="10">
        <f t="shared" si="6"/>
        <v>0</v>
      </c>
      <c r="U48" s="10">
        <f t="shared" si="17"/>
        <v>0</v>
      </c>
      <c r="V48" s="10">
        <f>SUM(Table2[[#This Row],[filter kmers2]:[identify kmers B10]])</f>
        <v>0</v>
      </c>
      <c r="W48" s="5" t="e">
        <f t="shared" si="7"/>
        <v>#DIV/0!</v>
      </c>
      <c r="X48" s="5" t="e">
        <f t="shared" si="8"/>
        <v>#DIV/0!</v>
      </c>
      <c r="Y48" s="5" t="e">
        <f t="shared" si="9"/>
        <v>#DIV/0!</v>
      </c>
      <c r="Z48" s="5" t="e">
        <f t="shared" si="10"/>
        <v>#DIV/0!</v>
      </c>
      <c r="AA48" s="5" t="e">
        <f t="shared" si="11"/>
        <v>#DIV/0!</v>
      </c>
      <c r="AB48" s="5" t="e">
        <f t="shared" si="12"/>
        <v>#DIV/0!</v>
      </c>
      <c r="AC48" s="5" t="e">
        <f t="shared" si="13"/>
        <v>#DIV/0!</v>
      </c>
      <c r="AD48" s="5" t="e">
        <f t="shared" si="14"/>
        <v>#DIV/0!</v>
      </c>
      <c r="AE48" s="5" t="e">
        <f t="shared" si="15"/>
        <v>#DIV/0!</v>
      </c>
      <c r="AF48" s="20" t="e">
        <f>Table2[[#This Row],[filter kmers2]]/Table2[[#This Row],[bp]]*1000000</f>
        <v>#DIV/0!</v>
      </c>
      <c r="AG48" s="20" t="e">
        <f>Table2[[#This Row],[collapse kmers3]]/Table2[[#This Row],[bp]]*1000000</f>
        <v>#DIV/0!</v>
      </c>
      <c r="AH48" s="20" t="e">
        <f>Table2[[#This Row],[calculate distances4]]/Table2[[#This Row],[bp]]*1000000</f>
        <v>#DIV/0!</v>
      </c>
      <c r="AI48" s="20" t="e">
        <f>Table2[[#This Row],[Find N A5]]/Table2[[#This Row],[bp]]*1000000</f>
        <v>#DIV/0!</v>
      </c>
      <c r="AJ48" s="20" t="e">
        <f>Table2[[#This Row],[Find N B6]]/Table2[[#This Row],[bp]]*1000000</f>
        <v>#DIV/0!</v>
      </c>
      <c r="AK48" s="20" t="e">
        <f>Table2[[#This Row],[Find N C7]]/Table2[[#This Row],[bp]]*1000000</f>
        <v>#DIV/0!</v>
      </c>
      <c r="AL48" s="20" t="e">
        <f>Table2[[#This Row],[Find N D8]]/Table2[[#This Row],[bp]]*1000000</f>
        <v>#DIV/0!</v>
      </c>
      <c r="AM48" s="20" t="e">
        <f>Table2[[#This Row],[identify kmers A9]]/Table2[[#This Row],[bp]]*1000000</f>
        <v>#DIV/0!</v>
      </c>
      <c r="AN48" s="20" t="e">
        <f>Table2[[#This Row],[identify kmers B10]]/Table2[[#This Row],[bp]]*1000000</f>
        <v>#DIV/0!</v>
      </c>
    </row>
    <row r="49" spans="1:40" x14ac:dyDescent="0.45">
      <c r="A49" s="1"/>
      <c r="M49" s="10">
        <f t="shared" si="16"/>
        <v>0</v>
      </c>
      <c r="N49" s="10">
        <f t="shared" si="0"/>
        <v>0</v>
      </c>
      <c r="O49" s="10">
        <f t="shared" si="1"/>
        <v>0</v>
      </c>
      <c r="P49" s="10">
        <f t="shared" si="2"/>
        <v>0</v>
      </c>
      <c r="Q49" s="10">
        <f t="shared" si="3"/>
        <v>0</v>
      </c>
      <c r="R49" s="10">
        <f t="shared" si="4"/>
        <v>0</v>
      </c>
      <c r="S49" s="10">
        <f t="shared" si="5"/>
        <v>0</v>
      </c>
      <c r="T49" s="10">
        <f t="shared" si="6"/>
        <v>0</v>
      </c>
      <c r="U49" s="10">
        <f t="shared" si="17"/>
        <v>0</v>
      </c>
      <c r="V49" s="10">
        <f>SUM(Table2[[#This Row],[filter kmers2]:[identify kmers B10]])</f>
        <v>0</v>
      </c>
      <c r="W49" s="5" t="e">
        <f t="shared" si="7"/>
        <v>#DIV/0!</v>
      </c>
      <c r="X49" s="5" t="e">
        <f t="shared" si="8"/>
        <v>#DIV/0!</v>
      </c>
      <c r="Y49" s="5" t="e">
        <f t="shared" si="9"/>
        <v>#DIV/0!</v>
      </c>
      <c r="Z49" s="5" t="e">
        <f t="shared" si="10"/>
        <v>#DIV/0!</v>
      </c>
      <c r="AA49" s="5" t="e">
        <f t="shared" si="11"/>
        <v>#DIV/0!</v>
      </c>
      <c r="AB49" s="5" t="e">
        <f t="shared" si="12"/>
        <v>#DIV/0!</v>
      </c>
      <c r="AC49" s="5" t="e">
        <f t="shared" si="13"/>
        <v>#DIV/0!</v>
      </c>
      <c r="AD49" s="5" t="e">
        <f t="shared" si="14"/>
        <v>#DIV/0!</v>
      </c>
      <c r="AE49" s="5" t="e">
        <f t="shared" si="15"/>
        <v>#DIV/0!</v>
      </c>
      <c r="AF49" s="20" t="e">
        <f>Table2[[#This Row],[filter kmers2]]/Table2[[#This Row],[bp]]*1000000</f>
        <v>#DIV/0!</v>
      </c>
      <c r="AG49" s="20" t="e">
        <f>Table2[[#This Row],[collapse kmers3]]/Table2[[#This Row],[bp]]*1000000</f>
        <v>#DIV/0!</v>
      </c>
      <c r="AH49" s="20" t="e">
        <f>Table2[[#This Row],[calculate distances4]]/Table2[[#This Row],[bp]]*1000000</f>
        <v>#DIV/0!</v>
      </c>
      <c r="AI49" s="20" t="e">
        <f>Table2[[#This Row],[Find N A5]]/Table2[[#This Row],[bp]]*1000000</f>
        <v>#DIV/0!</v>
      </c>
      <c r="AJ49" s="20" t="e">
        <f>Table2[[#This Row],[Find N B6]]/Table2[[#This Row],[bp]]*1000000</f>
        <v>#DIV/0!</v>
      </c>
      <c r="AK49" s="20" t="e">
        <f>Table2[[#This Row],[Find N C7]]/Table2[[#This Row],[bp]]*1000000</f>
        <v>#DIV/0!</v>
      </c>
      <c r="AL49" s="20" t="e">
        <f>Table2[[#This Row],[Find N D8]]/Table2[[#This Row],[bp]]*1000000</f>
        <v>#DIV/0!</v>
      </c>
      <c r="AM49" s="20" t="e">
        <f>Table2[[#This Row],[identify kmers A9]]/Table2[[#This Row],[bp]]*1000000</f>
        <v>#DIV/0!</v>
      </c>
      <c r="AN49" s="20" t="e">
        <f>Table2[[#This Row],[identify kmers B10]]/Table2[[#This Row],[bp]]*1000000</f>
        <v>#DIV/0!</v>
      </c>
    </row>
    <row r="50" spans="1:40" x14ac:dyDescent="0.45">
      <c r="A50" s="1"/>
      <c r="M50" s="10">
        <f t="shared" si="16"/>
        <v>0</v>
      </c>
      <c r="N50" s="10">
        <f t="shared" si="0"/>
        <v>0</v>
      </c>
      <c r="O50" s="10">
        <f t="shared" si="1"/>
        <v>0</v>
      </c>
      <c r="P50" s="10">
        <f t="shared" si="2"/>
        <v>0</v>
      </c>
      <c r="Q50" s="10">
        <f t="shared" si="3"/>
        <v>0</v>
      </c>
      <c r="R50" s="10">
        <f t="shared" si="4"/>
        <v>0</v>
      </c>
      <c r="S50" s="10">
        <f t="shared" si="5"/>
        <v>0</v>
      </c>
      <c r="T50" s="10">
        <f t="shared" si="6"/>
        <v>0</v>
      </c>
      <c r="U50" s="10">
        <f t="shared" si="17"/>
        <v>0</v>
      </c>
      <c r="V50" s="10">
        <f>SUM(Table2[[#This Row],[filter kmers2]:[identify kmers B10]])</f>
        <v>0</v>
      </c>
      <c r="W50" s="5" t="e">
        <f t="shared" si="7"/>
        <v>#DIV/0!</v>
      </c>
      <c r="X50" s="5" t="e">
        <f t="shared" si="8"/>
        <v>#DIV/0!</v>
      </c>
      <c r="Y50" s="5" t="e">
        <f t="shared" si="9"/>
        <v>#DIV/0!</v>
      </c>
      <c r="Z50" s="5" t="e">
        <f t="shared" si="10"/>
        <v>#DIV/0!</v>
      </c>
      <c r="AA50" s="5" t="e">
        <f t="shared" si="11"/>
        <v>#DIV/0!</v>
      </c>
      <c r="AB50" s="5" t="e">
        <f t="shared" si="12"/>
        <v>#DIV/0!</v>
      </c>
      <c r="AC50" s="5" t="e">
        <f t="shared" si="13"/>
        <v>#DIV/0!</v>
      </c>
      <c r="AD50" s="5" t="e">
        <f t="shared" si="14"/>
        <v>#DIV/0!</v>
      </c>
      <c r="AE50" s="5" t="e">
        <f t="shared" si="15"/>
        <v>#DIV/0!</v>
      </c>
      <c r="AF50" s="20" t="e">
        <f>Table2[[#This Row],[filter kmers2]]/Table2[[#This Row],[bp]]*1000000</f>
        <v>#DIV/0!</v>
      </c>
      <c r="AG50" s="20" t="e">
        <f>Table2[[#This Row],[collapse kmers3]]/Table2[[#This Row],[bp]]*1000000</f>
        <v>#DIV/0!</v>
      </c>
      <c r="AH50" s="20" t="e">
        <f>Table2[[#This Row],[calculate distances4]]/Table2[[#This Row],[bp]]*1000000</f>
        <v>#DIV/0!</v>
      </c>
      <c r="AI50" s="20" t="e">
        <f>Table2[[#This Row],[Find N A5]]/Table2[[#This Row],[bp]]*1000000</f>
        <v>#DIV/0!</v>
      </c>
      <c r="AJ50" s="20" t="e">
        <f>Table2[[#This Row],[Find N B6]]/Table2[[#This Row],[bp]]*1000000</f>
        <v>#DIV/0!</v>
      </c>
      <c r="AK50" s="20" t="e">
        <f>Table2[[#This Row],[Find N C7]]/Table2[[#This Row],[bp]]*1000000</f>
        <v>#DIV/0!</v>
      </c>
      <c r="AL50" s="20" t="e">
        <f>Table2[[#This Row],[Find N D8]]/Table2[[#This Row],[bp]]*1000000</f>
        <v>#DIV/0!</v>
      </c>
      <c r="AM50" s="20" t="e">
        <f>Table2[[#This Row],[identify kmers A9]]/Table2[[#This Row],[bp]]*1000000</f>
        <v>#DIV/0!</v>
      </c>
      <c r="AN50" s="20" t="e">
        <f>Table2[[#This Row],[identify kmers B10]]/Table2[[#This Row],[bp]]*1000000</f>
        <v>#DIV/0!</v>
      </c>
    </row>
    <row r="51" spans="1:40" x14ac:dyDescent="0.45">
      <c r="A51" s="1"/>
      <c r="M51" s="10">
        <f t="shared" si="16"/>
        <v>0</v>
      </c>
      <c r="N51" s="10">
        <f t="shared" si="0"/>
        <v>0</v>
      </c>
      <c r="O51" s="10">
        <f t="shared" si="1"/>
        <v>0</v>
      </c>
      <c r="P51" s="10">
        <f t="shared" si="2"/>
        <v>0</v>
      </c>
      <c r="Q51" s="10">
        <f t="shared" si="3"/>
        <v>0</v>
      </c>
      <c r="R51" s="10">
        <f t="shared" si="4"/>
        <v>0</v>
      </c>
      <c r="S51" s="10">
        <f t="shared" si="5"/>
        <v>0</v>
      </c>
      <c r="T51" s="10">
        <f t="shared" si="6"/>
        <v>0</v>
      </c>
      <c r="U51" s="10">
        <f t="shared" si="17"/>
        <v>0</v>
      </c>
      <c r="V51" s="10">
        <f>SUM(Table2[[#This Row],[filter kmers2]:[identify kmers B10]])</f>
        <v>0</v>
      </c>
      <c r="W51" s="5" t="e">
        <f t="shared" si="7"/>
        <v>#DIV/0!</v>
      </c>
      <c r="X51" s="5" t="e">
        <f t="shared" si="8"/>
        <v>#DIV/0!</v>
      </c>
      <c r="Y51" s="5" t="e">
        <f t="shared" si="9"/>
        <v>#DIV/0!</v>
      </c>
      <c r="Z51" s="5" t="e">
        <f t="shared" si="10"/>
        <v>#DIV/0!</v>
      </c>
      <c r="AA51" s="5" t="e">
        <f t="shared" si="11"/>
        <v>#DIV/0!</v>
      </c>
      <c r="AB51" s="5" t="e">
        <f t="shared" si="12"/>
        <v>#DIV/0!</v>
      </c>
      <c r="AC51" s="5" t="e">
        <f t="shared" si="13"/>
        <v>#DIV/0!</v>
      </c>
      <c r="AD51" s="5" t="e">
        <f t="shared" si="14"/>
        <v>#DIV/0!</v>
      </c>
      <c r="AE51" s="5" t="e">
        <f t="shared" si="15"/>
        <v>#DIV/0!</v>
      </c>
      <c r="AF51" s="20" t="e">
        <f>Table2[[#This Row],[filter kmers2]]/Table2[[#This Row],[bp]]*1000000</f>
        <v>#DIV/0!</v>
      </c>
      <c r="AG51" s="20" t="e">
        <f>Table2[[#This Row],[collapse kmers3]]/Table2[[#This Row],[bp]]*1000000</f>
        <v>#DIV/0!</v>
      </c>
      <c r="AH51" s="20" t="e">
        <f>Table2[[#This Row],[calculate distances4]]/Table2[[#This Row],[bp]]*1000000</f>
        <v>#DIV/0!</v>
      </c>
      <c r="AI51" s="20" t="e">
        <f>Table2[[#This Row],[Find N A5]]/Table2[[#This Row],[bp]]*1000000</f>
        <v>#DIV/0!</v>
      </c>
      <c r="AJ51" s="20" t="e">
        <f>Table2[[#This Row],[Find N B6]]/Table2[[#This Row],[bp]]*1000000</f>
        <v>#DIV/0!</v>
      </c>
      <c r="AK51" s="20" t="e">
        <f>Table2[[#This Row],[Find N C7]]/Table2[[#This Row],[bp]]*1000000</f>
        <v>#DIV/0!</v>
      </c>
      <c r="AL51" s="20" t="e">
        <f>Table2[[#This Row],[Find N D8]]/Table2[[#This Row],[bp]]*1000000</f>
        <v>#DIV/0!</v>
      </c>
      <c r="AM51" s="20" t="e">
        <f>Table2[[#This Row],[identify kmers A9]]/Table2[[#This Row],[bp]]*1000000</f>
        <v>#DIV/0!</v>
      </c>
      <c r="AN51" s="20" t="e">
        <f>Table2[[#This Row],[identify kmers B10]]/Table2[[#This Row],[bp]]*1000000</f>
        <v>#DIV/0!</v>
      </c>
    </row>
    <row r="52" spans="1:40" x14ac:dyDescent="0.45">
      <c r="A52" s="1"/>
      <c r="M52" s="10">
        <f t="shared" si="16"/>
        <v>0</v>
      </c>
      <c r="N52" s="10">
        <f t="shared" si="0"/>
        <v>0</v>
      </c>
      <c r="O52" s="10">
        <f t="shared" si="1"/>
        <v>0</v>
      </c>
      <c r="P52" s="10">
        <f t="shared" si="2"/>
        <v>0</v>
      </c>
      <c r="Q52" s="10">
        <f t="shared" si="3"/>
        <v>0</v>
      </c>
      <c r="R52" s="10">
        <f t="shared" si="4"/>
        <v>0</v>
      </c>
      <c r="S52" s="10">
        <f t="shared" si="5"/>
        <v>0</v>
      </c>
      <c r="T52" s="10">
        <f t="shared" si="6"/>
        <v>0</v>
      </c>
      <c r="U52" s="10">
        <f t="shared" si="17"/>
        <v>0</v>
      </c>
      <c r="V52" s="10">
        <f>SUM(Table2[[#This Row],[filter kmers2]:[identify kmers B10]])</f>
        <v>0</v>
      </c>
      <c r="W52" s="5" t="e">
        <f t="shared" si="7"/>
        <v>#DIV/0!</v>
      </c>
      <c r="X52" s="5" t="e">
        <f t="shared" si="8"/>
        <v>#DIV/0!</v>
      </c>
      <c r="Y52" s="5" t="e">
        <f t="shared" si="9"/>
        <v>#DIV/0!</v>
      </c>
      <c r="Z52" s="5" t="e">
        <f t="shared" si="10"/>
        <v>#DIV/0!</v>
      </c>
      <c r="AA52" s="5" t="e">
        <f t="shared" si="11"/>
        <v>#DIV/0!</v>
      </c>
      <c r="AB52" s="5" t="e">
        <f t="shared" si="12"/>
        <v>#DIV/0!</v>
      </c>
      <c r="AC52" s="5" t="e">
        <f t="shared" si="13"/>
        <v>#DIV/0!</v>
      </c>
      <c r="AD52" s="5" t="e">
        <f t="shared" si="14"/>
        <v>#DIV/0!</v>
      </c>
      <c r="AE52" s="5" t="e">
        <f t="shared" si="15"/>
        <v>#DIV/0!</v>
      </c>
      <c r="AF52" s="20" t="e">
        <f>Table2[[#This Row],[filter kmers2]]/Table2[[#This Row],[bp]]*1000000</f>
        <v>#DIV/0!</v>
      </c>
      <c r="AG52" s="20" t="e">
        <f>Table2[[#This Row],[collapse kmers3]]/Table2[[#This Row],[bp]]*1000000</f>
        <v>#DIV/0!</v>
      </c>
      <c r="AH52" s="20" t="e">
        <f>Table2[[#This Row],[calculate distances4]]/Table2[[#This Row],[bp]]*1000000</f>
        <v>#DIV/0!</v>
      </c>
      <c r="AI52" s="20" t="e">
        <f>Table2[[#This Row],[Find N A5]]/Table2[[#This Row],[bp]]*1000000</f>
        <v>#DIV/0!</v>
      </c>
      <c r="AJ52" s="20" t="e">
        <f>Table2[[#This Row],[Find N B6]]/Table2[[#This Row],[bp]]*1000000</f>
        <v>#DIV/0!</v>
      </c>
      <c r="AK52" s="20" t="e">
        <f>Table2[[#This Row],[Find N C7]]/Table2[[#This Row],[bp]]*1000000</f>
        <v>#DIV/0!</v>
      </c>
      <c r="AL52" s="20" t="e">
        <f>Table2[[#This Row],[Find N D8]]/Table2[[#This Row],[bp]]*1000000</f>
        <v>#DIV/0!</v>
      </c>
      <c r="AM52" s="20" t="e">
        <f>Table2[[#This Row],[identify kmers A9]]/Table2[[#This Row],[bp]]*1000000</f>
        <v>#DIV/0!</v>
      </c>
      <c r="AN52" s="20" t="e">
        <f>Table2[[#This Row],[identify kmers B10]]/Table2[[#This Row],[bp]]*1000000</f>
        <v>#DIV/0!</v>
      </c>
    </row>
    <row r="53" spans="1:40" x14ac:dyDescent="0.45">
      <c r="A53" s="1"/>
      <c r="M53" s="10">
        <f t="shared" si="16"/>
        <v>0</v>
      </c>
      <c r="N53" s="10">
        <f t="shared" si="0"/>
        <v>0</v>
      </c>
      <c r="O53" s="10">
        <f t="shared" si="1"/>
        <v>0</v>
      </c>
      <c r="P53" s="10">
        <f t="shared" si="2"/>
        <v>0</v>
      </c>
      <c r="Q53" s="10">
        <f t="shared" si="3"/>
        <v>0</v>
      </c>
      <c r="R53" s="10">
        <f t="shared" si="4"/>
        <v>0</v>
      </c>
      <c r="S53" s="10">
        <f t="shared" si="5"/>
        <v>0</v>
      </c>
      <c r="T53" s="10">
        <f t="shared" si="6"/>
        <v>0</v>
      </c>
      <c r="U53" s="10">
        <f t="shared" si="17"/>
        <v>0</v>
      </c>
      <c r="V53" s="10">
        <f>SUM(Table2[[#This Row],[filter kmers2]:[identify kmers B10]])</f>
        <v>0</v>
      </c>
      <c r="W53" s="5" t="e">
        <f t="shared" si="7"/>
        <v>#DIV/0!</v>
      </c>
      <c r="X53" s="5" t="e">
        <f t="shared" si="8"/>
        <v>#DIV/0!</v>
      </c>
      <c r="Y53" s="5" t="e">
        <f t="shared" si="9"/>
        <v>#DIV/0!</v>
      </c>
      <c r="Z53" s="5" t="e">
        <f t="shared" si="10"/>
        <v>#DIV/0!</v>
      </c>
      <c r="AA53" s="5" t="e">
        <f t="shared" si="11"/>
        <v>#DIV/0!</v>
      </c>
      <c r="AB53" s="5" t="e">
        <f t="shared" si="12"/>
        <v>#DIV/0!</v>
      </c>
      <c r="AC53" s="5" t="e">
        <f t="shared" si="13"/>
        <v>#DIV/0!</v>
      </c>
      <c r="AD53" s="5" t="e">
        <f t="shared" si="14"/>
        <v>#DIV/0!</v>
      </c>
      <c r="AE53" s="5" t="e">
        <f t="shared" si="15"/>
        <v>#DIV/0!</v>
      </c>
      <c r="AF53" s="20" t="e">
        <f>Table2[[#This Row],[filter kmers2]]/Table2[[#This Row],[bp]]*1000000</f>
        <v>#DIV/0!</v>
      </c>
      <c r="AG53" s="20" t="e">
        <f>Table2[[#This Row],[collapse kmers3]]/Table2[[#This Row],[bp]]*1000000</f>
        <v>#DIV/0!</v>
      </c>
      <c r="AH53" s="20" t="e">
        <f>Table2[[#This Row],[calculate distances4]]/Table2[[#This Row],[bp]]*1000000</f>
        <v>#DIV/0!</v>
      </c>
      <c r="AI53" s="20" t="e">
        <f>Table2[[#This Row],[Find N A5]]/Table2[[#This Row],[bp]]*1000000</f>
        <v>#DIV/0!</v>
      </c>
      <c r="AJ53" s="20" t="e">
        <f>Table2[[#This Row],[Find N B6]]/Table2[[#This Row],[bp]]*1000000</f>
        <v>#DIV/0!</v>
      </c>
      <c r="AK53" s="20" t="e">
        <f>Table2[[#This Row],[Find N C7]]/Table2[[#This Row],[bp]]*1000000</f>
        <v>#DIV/0!</v>
      </c>
      <c r="AL53" s="20" t="e">
        <f>Table2[[#This Row],[Find N D8]]/Table2[[#This Row],[bp]]*1000000</f>
        <v>#DIV/0!</v>
      </c>
      <c r="AM53" s="20" t="e">
        <f>Table2[[#This Row],[identify kmers A9]]/Table2[[#This Row],[bp]]*1000000</f>
        <v>#DIV/0!</v>
      </c>
      <c r="AN53" s="20" t="e">
        <f>Table2[[#This Row],[identify kmers B10]]/Table2[[#This Row],[bp]]*1000000</f>
        <v>#DIV/0!</v>
      </c>
    </row>
    <row r="54" spans="1:40" x14ac:dyDescent="0.45">
      <c r="A54" s="1"/>
      <c r="M54" s="10">
        <f t="shared" si="16"/>
        <v>0</v>
      </c>
      <c r="N54" s="10">
        <f t="shared" si="0"/>
        <v>0</v>
      </c>
      <c r="O54" s="10">
        <f t="shared" si="1"/>
        <v>0</v>
      </c>
      <c r="P54" s="10">
        <f t="shared" si="2"/>
        <v>0</v>
      </c>
      <c r="Q54" s="10">
        <f t="shared" si="3"/>
        <v>0</v>
      </c>
      <c r="R54" s="10">
        <f t="shared" si="4"/>
        <v>0</v>
      </c>
      <c r="S54" s="10">
        <f t="shared" si="5"/>
        <v>0</v>
      </c>
      <c r="T54" s="10">
        <f t="shared" si="6"/>
        <v>0</v>
      </c>
      <c r="U54" s="10">
        <f t="shared" si="17"/>
        <v>0</v>
      </c>
      <c r="V54" s="10">
        <f>SUM(Table2[[#This Row],[filter kmers2]:[identify kmers B10]])</f>
        <v>0</v>
      </c>
      <c r="W54" s="5" t="e">
        <f t="shared" si="7"/>
        <v>#DIV/0!</v>
      </c>
      <c r="X54" s="5" t="e">
        <f t="shared" si="8"/>
        <v>#DIV/0!</v>
      </c>
      <c r="Y54" s="5" t="e">
        <f t="shared" si="9"/>
        <v>#DIV/0!</v>
      </c>
      <c r="Z54" s="5" t="e">
        <f t="shared" si="10"/>
        <v>#DIV/0!</v>
      </c>
      <c r="AA54" s="5" t="e">
        <f t="shared" si="11"/>
        <v>#DIV/0!</v>
      </c>
      <c r="AB54" s="5" t="e">
        <f t="shared" si="12"/>
        <v>#DIV/0!</v>
      </c>
      <c r="AC54" s="5" t="e">
        <f t="shared" si="13"/>
        <v>#DIV/0!</v>
      </c>
      <c r="AD54" s="5" t="e">
        <f t="shared" si="14"/>
        <v>#DIV/0!</v>
      </c>
      <c r="AE54" s="5" t="e">
        <f t="shared" si="15"/>
        <v>#DIV/0!</v>
      </c>
      <c r="AF54" s="20" t="e">
        <f>Table2[[#This Row],[filter kmers2]]/Table2[[#This Row],[bp]]*1000000</f>
        <v>#DIV/0!</v>
      </c>
      <c r="AG54" s="20" t="e">
        <f>Table2[[#This Row],[collapse kmers3]]/Table2[[#This Row],[bp]]*1000000</f>
        <v>#DIV/0!</v>
      </c>
      <c r="AH54" s="20" t="e">
        <f>Table2[[#This Row],[calculate distances4]]/Table2[[#This Row],[bp]]*1000000</f>
        <v>#DIV/0!</v>
      </c>
      <c r="AI54" s="20" t="e">
        <f>Table2[[#This Row],[Find N A5]]/Table2[[#This Row],[bp]]*1000000</f>
        <v>#DIV/0!</v>
      </c>
      <c r="AJ54" s="20" t="e">
        <f>Table2[[#This Row],[Find N B6]]/Table2[[#This Row],[bp]]*1000000</f>
        <v>#DIV/0!</v>
      </c>
      <c r="AK54" s="20" t="e">
        <f>Table2[[#This Row],[Find N C7]]/Table2[[#This Row],[bp]]*1000000</f>
        <v>#DIV/0!</v>
      </c>
      <c r="AL54" s="20" t="e">
        <f>Table2[[#This Row],[Find N D8]]/Table2[[#This Row],[bp]]*1000000</f>
        <v>#DIV/0!</v>
      </c>
      <c r="AM54" s="20" t="e">
        <f>Table2[[#This Row],[identify kmers A9]]/Table2[[#This Row],[bp]]*1000000</f>
        <v>#DIV/0!</v>
      </c>
      <c r="AN54" s="20" t="e">
        <f>Table2[[#This Row],[identify kmers B10]]/Table2[[#This Row],[bp]]*1000000</f>
        <v>#DIV/0!</v>
      </c>
    </row>
    <row r="55" spans="1:40" x14ac:dyDescent="0.45">
      <c r="A55" s="1"/>
      <c r="M55" s="10">
        <f t="shared" si="16"/>
        <v>0</v>
      </c>
      <c r="N55" s="10">
        <f t="shared" si="0"/>
        <v>0</v>
      </c>
      <c r="O55" s="10">
        <f t="shared" si="1"/>
        <v>0</v>
      </c>
      <c r="P55" s="10">
        <f t="shared" si="2"/>
        <v>0</v>
      </c>
      <c r="Q55" s="10">
        <f t="shared" si="3"/>
        <v>0</v>
      </c>
      <c r="R55" s="10">
        <f t="shared" si="4"/>
        <v>0</v>
      </c>
      <c r="S55" s="10">
        <f t="shared" si="5"/>
        <v>0</v>
      </c>
      <c r="T55" s="10">
        <f t="shared" si="6"/>
        <v>0</v>
      </c>
      <c r="U55" s="10">
        <f t="shared" si="17"/>
        <v>0</v>
      </c>
      <c r="V55" s="10">
        <f>SUM(Table2[[#This Row],[filter kmers2]:[identify kmers B10]])</f>
        <v>0</v>
      </c>
      <c r="W55" s="5" t="e">
        <f t="shared" si="7"/>
        <v>#DIV/0!</v>
      </c>
      <c r="X55" s="5" t="e">
        <f t="shared" si="8"/>
        <v>#DIV/0!</v>
      </c>
      <c r="Y55" s="5" t="e">
        <f t="shared" si="9"/>
        <v>#DIV/0!</v>
      </c>
      <c r="Z55" s="5" t="e">
        <f t="shared" si="10"/>
        <v>#DIV/0!</v>
      </c>
      <c r="AA55" s="5" t="e">
        <f t="shared" si="11"/>
        <v>#DIV/0!</v>
      </c>
      <c r="AB55" s="5" t="e">
        <f t="shared" si="12"/>
        <v>#DIV/0!</v>
      </c>
      <c r="AC55" s="5" t="e">
        <f t="shared" si="13"/>
        <v>#DIV/0!</v>
      </c>
      <c r="AD55" s="5" t="e">
        <f t="shared" si="14"/>
        <v>#DIV/0!</v>
      </c>
      <c r="AE55" s="5" t="e">
        <f t="shared" si="15"/>
        <v>#DIV/0!</v>
      </c>
      <c r="AF55" s="20" t="e">
        <f>Table2[[#This Row],[filter kmers2]]/Table2[[#This Row],[bp]]*1000000</f>
        <v>#DIV/0!</v>
      </c>
      <c r="AG55" s="20" t="e">
        <f>Table2[[#This Row],[collapse kmers3]]/Table2[[#This Row],[bp]]*1000000</f>
        <v>#DIV/0!</v>
      </c>
      <c r="AH55" s="20" t="e">
        <f>Table2[[#This Row],[calculate distances4]]/Table2[[#This Row],[bp]]*1000000</f>
        <v>#DIV/0!</v>
      </c>
      <c r="AI55" s="20" t="e">
        <f>Table2[[#This Row],[Find N A5]]/Table2[[#This Row],[bp]]*1000000</f>
        <v>#DIV/0!</v>
      </c>
      <c r="AJ55" s="20" t="e">
        <f>Table2[[#This Row],[Find N B6]]/Table2[[#This Row],[bp]]*1000000</f>
        <v>#DIV/0!</v>
      </c>
      <c r="AK55" s="20" t="e">
        <f>Table2[[#This Row],[Find N C7]]/Table2[[#This Row],[bp]]*1000000</f>
        <v>#DIV/0!</v>
      </c>
      <c r="AL55" s="20" t="e">
        <f>Table2[[#This Row],[Find N D8]]/Table2[[#This Row],[bp]]*1000000</f>
        <v>#DIV/0!</v>
      </c>
      <c r="AM55" s="20" t="e">
        <f>Table2[[#This Row],[identify kmers A9]]/Table2[[#This Row],[bp]]*1000000</f>
        <v>#DIV/0!</v>
      </c>
      <c r="AN55" s="20" t="e">
        <f>Table2[[#This Row],[identify kmers B10]]/Table2[[#This Row],[bp]]*1000000</f>
        <v>#DIV/0!</v>
      </c>
    </row>
    <row r="56" spans="1:40" x14ac:dyDescent="0.45">
      <c r="A56" s="1"/>
      <c r="M56" s="10">
        <f t="shared" si="16"/>
        <v>0</v>
      </c>
      <c r="N56" s="10">
        <f t="shared" si="0"/>
        <v>0</v>
      </c>
      <c r="O56" s="10">
        <f t="shared" si="1"/>
        <v>0</v>
      </c>
      <c r="P56" s="10">
        <f t="shared" si="2"/>
        <v>0</v>
      </c>
      <c r="Q56" s="10">
        <f t="shared" si="3"/>
        <v>0</v>
      </c>
      <c r="R56" s="10">
        <f t="shared" si="4"/>
        <v>0</v>
      </c>
      <c r="S56" s="10">
        <f t="shared" si="5"/>
        <v>0</v>
      </c>
      <c r="T56" s="10">
        <f t="shared" si="6"/>
        <v>0</v>
      </c>
      <c r="U56" s="10">
        <f t="shared" si="17"/>
        <v>0</v>
      </c>
      <c r="V56" s="10">
        <f>SUM(Table2[[#This Row],[filter kmers2]:[identify kmers B10]])</f>
        <v>0</v>
      </c>
      <c r="W56" s="5" t="e">
        <f t="shared" si="7"/>
        <v>#DIV/0!</v>
      </c>
      <c r="X56" s="5" t="e">
        <f t="shared" si="8"/>
        <v>#DIV/0!</v>
      </c>
      <c r="Y56" s="5" t="e">
        <f t="shared" si="9"/>
        <v>#DIV/0!</v>
      </c>
      <c r="Z56" s="5" t="e">
        <f t="shared" si="10"/>
        <v>#DIV/0!</v>
      </c>
      <c r="AA56" s="5" t="e">
        <f t="shared" si="11"/>
        <v>#DIV/0!</v>
      </c>
      <c r="AB56" s="5" t="e">
        <f t="shared" si="12"/>
        <v>#DIV/0!</v>
      </c>
      <c r="AC56" s="5" t="e">
        <f t="shared" si="13"/>
        <v>#DIV/0!</v>
      </c>
      <c r="AD56" s="5" t="e">
        <f t="shared" si="14"/>
        <v>#DIV/0!</v>
      </c>
      <c r="AE56" s="5" t="e">
        <f t="shared" si="15"/>
        <v>#DIV/0!</v>
      </c>
      <c r="AF56" s="20" t="e">
        <f>Table2[[#This Row],[filter kmers2]]/Table2[[#This Row],[bp]]*1000000</f>
        <v>#DIV/0!</v>
      </c>
      <c r="AG56" s="20" t="e">
        <f>Table2[[#This Row],[collapse kmers3]]/Table2[[#This Row],[bp]]*1000000</f>
        <v>#DIV/0!</v>
      </c>
      <c r="AH56" s="20" t="e">
        <f>Table2[[#This Row],[calculate distances4]]/Table2[[#This Row],[bp]]*1000000</f>
        <v>#DIV/0!</v>
      </c>
      <c r="AI56" s="20" t="e">
        <f>Table2[[#This Row],[Find N A5]]/Table2[[#This Row],[bp]]*1000000</f>
        <v>#DIV/0!</v>
      </c>
      <c r="AJ56" s="20" t="e">
        <f>Table2[[#This Row],[Find N B6]]/Table2[[#This Row],[bp]]*1000000</f>
        <v>#DIV/0!</v>
      </c>
      <c r="AK56" s="20" t="e">
        <f>Table2[[#This Row],[Find N C7]]/Table2[[#This Row],[bp]]*1000000</f>
        <v>#DIV/0!</v>
      </c>
      <c r="AL56" s="20" t="e">
        <f>Table2[[#This Row],[Find N D8]]/Table2[[#This Row],[bp]]*1000000</f>
        <v>#DIV/0!</v>
      </c>
      <c r="AM56" s="20" t="e">
        <f>Table2[[#This Row],[identify kmers A9]]/Table2[[#This Row],[bp]]*1000000</f>
        <v>#DIV/0!</v>
      </c>
      <c r="AN56" s="20" t="e">
        <f>Table2[[#This Row],[identify kmers B10]]/Table2[[#This Row],[bp]]*1000000</f>
        <v>#DIV/0!</v>
      </c>
    </row>
    <row r="57" spans="1:40" x14ac:dyDescent="0.45">
      <c r="A57" s="1"/>
      <c r="M57" s="10">
        <f t="shared" si="16"/>
        <v>0</v>
      </c>
      <c r="N57" s="10">
        <f t="shared" si="0"/>
        <v>0</v>
      </c>
      <c r="O57" s="10">
        <f t="shared" si="1"/>
        <v>0</v>
      </c>
      <c r="P57" s="10">
        <f t="shared" si="2"/>
        <v>0</v>
      </c>
      <c r="Q57" s="10">
        <f t="shared" si="3"/>
        <v>0</v>
      </c>
      <c r="R57" s="10">
        <f t="shared" si="4"/>
        <v>0</v>
      </c>
      <c r="S57" s="10">
        <f t="shared" si="5"/>
        <v>0</v>
      </c>
      <c r="T57" s="10">
        <f t="shared" si="6"/>
        <v>0</v>
      </c>
      <c r="U57" s="10">
        <f t="shared" si="17"/>
        <v>0</v>
      </c>
      <c r="V57" s="10">
        <f>SUM(Table2[[#This Row],[filter kmers2]:[identify kmers B10]])</f>
        <v>0</v>
      </c>
      <c r="W57" s="5" t="e">
        <f t="shared" si="7"/>
        <v>#DIV/0!</v>
      </c>
      <c r="X57" s="5" t="e">
        <f t="shared" si="8"/>
        <v>#DIV/0!</v>
      </c>
      <c r="Y57" s="5" t="e">
        <f t="shared" si="9"/>
        <v>#DIV/0!</v>
      </c>
      <c r="Z57" s="5" t="e">
        <f t="shared" si="10"/>
        <v>#DIV/0!</v>
      </c>
      <c r="AA57" s="5" t="e">
        <f t="shared" si="11"/>
        <v>#DIV/0!</v>
      </c>
      <c r="AB57" s="5" t="e">
        <f t="shared" si="12"/>
        <v>#DIV/0!</v>
      </c>
      <c r="AC57" s="5" t="e">
        <f t="shared" si="13"/>
        <v>#DIV/0!</v>
      </c>
      <c r="AD57" s="5" t="e">
        <f t="shared" si="14"/>
        <v>#DIV/0!</v>
      </c>
      <c r="AE57" s="5" t="e">
        <f t="shared" si="15"/>
        <v>#DIV/0!</v>
      </c>
      <c r="AF57" s="20" t="e">
        <f>Table2[[#This Row],[filter kmers2]]/Table2[[#This Row],[bp]]*1000000</f>
        <v>#DIV/0!</v>
      </c>
      <c r="AG57" s="20" t="e">
        <f>Table2[[#This Row],[collapse kmers3]]/Table2[[#This Row],[bp]]*1000000</f>
        <v>#DIV/0!</v>
      </c>
      <c r="AH57" s="20" t="e">
        <f>Table2[[#This Row],[calculate distances4]]/Table2[[#This Row],[bp]]*1000000</f>
        <v>#DIV/0!</v>
      </c>
      <c r="AI57" s="20" t="e">
        <f>Table2[[#This Row],[Find N A5]]/Table2[[#This Row],[bp]]*1000000</f>
        <v>#DIV/0!</v>
      </c>
      <c r="AJ57" s="20" t="e">
        <f>Table2[[#This Row],[Find N B6]]/Table2[[#This Row],[bp]]*1000000</f>
        <v>#DIV/0!</v>
      </c>
      <c r="AK57" s="20" t="e">
        <f>Table2[[#This Row],[Find N C7]]/Table2[[#This Row],[bp]]*1000000</f>
        <v>#DIV/0!</v>
      </c>
      <c r="AL57" s="20" t="e">
        <f>Table2[[#This Row],[Find N D8]]/Table2[[#This Row],[bp]]*1000000</f>
        <v>#DIV/0!</v>
      </c>
      <c r="AM57" s="20" t="e">
        <f>Table2[[#This Row],[identify kmers A9]]/Table2[[#This Row],[bp]]*1000000</f>
        <v>#DIV/0!</v>
      </c>
      <c r="AN57" s="20" t="e">
        <f>Table2[[#This Row],[identify kmers B10]]/Table2[[#This Row],[bp]]*1000000</f>
        <v>#DIV/0!</v>
      </c>
    </row>
    <row r="58" spans="1:40" x14ac:dyDescent="0.45">
      <c r="A58" s="1"/>
      <c r="M58" s="10">
        <f t="shared" si="16"/>
        <v>0</v>
      </c>
      <c r="N58" s="10">
        <f t="shared" si="0"/>
        <v>0</v>
      </c>
      <c r="O58" s="10">
        <f t="shared" si="1"/>
        <v>0</v>
      </c>
      <c r="P58" s="10">
        <f t="shared" si="2"/>
        <v>0</v>
      </c>
      <c r="Q58" s="10">
        <f t="shared" si="3"/>
        <v>0</v>
      </c>
      <c r="R58" s="10">
        <f t="shared" si="4"/>
        <v>0</v>
      </c>
      <c r="S58" s="10">
        <f t="shared" si="5"/>
        <v>0</v>
      </c>
      <c r="T58" s="10">
        <f t="shared" si="6"/>
        <v>0</v>
      </c>
      <c r="U58" s="10">
        <f t="shared" si="17"/>
        <v>0</v>
      </c>
      <c r="V58" s="10">
        <f>SUM(Table2[[#This Row],[filter kmers2]:[identify kmers B10]])</f>
        <v>0</v>
      </c>
      <c r="W58" s="5" t="e">
        <f t="shared" si="7"/>
        <v>#DIV/0!</v>
      </c>
      <c r="X58" s="5" t="e">
        <f t="shared" si="8"/>
        <v>#DIV/0!</v>
      </c>
      <c r="Y58" s="5" t="e">
        <f t="shared" si="9"/>
        <v>#DIV/0!</v>
      </c>
      <c r="Z58" s="5" t="e">
        <f t="shared" si="10"/>
        <v>#DIV/0!</v>
      </c>
      <c r="AA58" s="5" t="e">
        <f t="shared" si="11"/>
        <v>#DIV/0!</v>
      </c>
      <c r="AB58" s="5" t="e">
        <f t="shared" si="12"/>
        <v>#DIV/0!</v>
      </c>
      <c r="AC58" s="5" t="e">
        <f t="shared" si="13"/>
        <v>#DIV/0!</v>
      </c>
      <c r="AD58" s="5" t="e">
        <f t="shared" si="14"/>
        <v>#DIV/0!</v>
      </c>
      <c r="AE58" s="5" t="e">
        <f t="shared" si="15"/>
        <v>#DIV/0!</v>
      </c>
      <c r="AF58" s="20" t="e">
        <f>Table2[[#This Row],[filter kmers2]]/Table2[[#This Row],[bp]]*1000000</f>
        <v>#DIV/0!</v>
      </c>
      <c r="AG58" s="20" t="e">
        <f>Table2[[#This Row],[collapse kmers3]]/Table2[[#This Row],[bp]]*1000000</f>
        <v>#DIV/0!</v>
      </c>
      <c r="AH58" s="20" t="e">
        <f>Table2[[#This Row],[calculate distances4]]/Table2[[#This Row],[bp]]*1000000</f>
        <v>#DIV/0!</v>
      </c>
      <c r="AI58" s="20" t="e">
        <f>Table2[[#This Row],[Find N A5]]/Table2[[#This Row],[bp]]*1000000</f>
        <v>#DIV/0!</v>
      </c>
      <c r="AJ58" s="20" t="e">
        <f>Table2[[#This Row],[Find N B6]]/Table2[[#This Row],[bp]]*1000000</f>
        <v>#DIV/0!</v>
      </c>
      <c r="AK58" s="20" t="e">
        <f>Table2[[#This Row],[Find N C7]]/Table2[[#This Row],[bp]]*1000000</f>
        <v>#DIV/0!</v>
      </c>
      <c r="AL58" s="20" t="e">
        <f>Table2[[#This Row],[Find N D8]]/Table2[[#This Row],[bp]]*1000000</f>
        <v>#DIV/0!</v>
      </c>
      <c r="AM58" s="20" t="e">
        <f>Table2[[#This Row],[identify kmers A9]]/Table2[[#This Row],[bp]]*1000000</f>
        <v>#DIV/0!</v>
      </c>
      <c r="AN58" s="20" t="e">
        <f>Table2[[#This Row],[identify kmers B10]]/Table2[[#This Row],[bp]]*1000000</f>
        <v>#DIV/0!</v>
      </c>
    </row>
    <row r="59" spans="1:40" x14ac:dyDescent="0.45">
      <c r="A59" s="1"/>
      <c r="M59" s="10">
        <f t="shared" si="16"/>
        <v>0</v>
      </c>
      <c r="N59" s="10">
        <f t="shared" si="0"/>
        <v>0</v>
      </c>
      <c r="O59" s="10">
        <f t="shared" si="1"/>
        <v>0</v>
      </c>
      <c r="P59" s="10">
        <f t="shared" si="2"/>
        <v>0</v>
      </c>
      <c r="Q59" s="10">
        <f t="shared" si="3"/>
        <v>0</v>
      </c>
      <c r="R59" s="10">
        <f t="shared" si="4"/>
        <v>0</v>
      </c>
      <c r="S59" s="10">
        <f t="shared" si="5"/>
        <v>0</v>
      </c>
      <c r="T59" s="10">
        <f t="shared" si="6"/>
        <v>0</v>
      </c>
      <c r="U59" s="10">
        <f t="shared" si="17"/>
        <v>0</v>
      </c>
      <c r="V59" s="10">
        <f>SUM(Table2[[#This Row],[filter kmers2]:[identify kmers B10]])</f>
        <v>0</v>
      </c>
      <c r="W59" s="5" t="e">
        <f t="shared" si="7"/>
        <v>#DIV/0!</v>
      </c>
      <c r="X59" s="5" t="e">
        <f t="shared" si="8"/>
        <v>#DIV/0!</v>
      </c>
      <c r="Y59" s="5" t="e">
        <f t="shared" si="9"/>
        <v>#DIV/0!</v>
      </c>
      <c r="Z59" s="5" t="e">
        <f t="shared" si="10"/>
        <v>#DIV/0!</v>
      </c>
      <c r="AA59" s="5" t="e">
        <f t="shared" si="11"/>
        <v>#DIV/0!</v>
      </c>
      <c r="AB59" s="5" t="e">
        <f t="shared" si="12"/>
        <v>#DIV/0!</v>
      </c>
      <c r="AC59" s="5" t="e">
        <f t="shared" si="13"/>
        <v>#DIV/0!</v>
      </c>
      <c r="AD59" s="5" t="e">
        <f t="shared" si="14"/>
        <v>#DIV/0!</v>
      </c>
      <c r="AE59" s="5" t="e">
        <f t="shared" si="15"/>
        <v>#DIV/0!</v>
      </c>
      <c r="AF59" s="20" t="e">
        <f>Table2[[#This Row],[filter kmers2]]/Table2[[#This Row],[bp]]*1000000</f>
        <v>#DIV/0!</v>
      </c>
      <c r="AG59" s="20" t="e">
        <f>Table2[[#This Row],[collapse kmers3]]/Table2[[#This Row],[bp]]*1000000</f>
        <v>#DIV/0!</v>
      </c>
      <c r="AH59" s="20" t="e">
        <f>Table2[[#This Row],[calculate distances4]]/Table2[[#This Row],[bp]]*1000000</f>
        <v>#DIV/0!</v>
      </c>
      <c r="AI59" s="20" t="e">
        <f>Table2[[#This Row],[Find N A5]]/Table2[[#This Row],[bp]]*1000000</f>
        <v>#DIV/0!</v>
      </c>
      <c r="AJ59" s="20" t="e">
        <f>Table2[[#This Row],[Find N B6]]/Table2[[#This Row],[bp]]*1000000</f>
        <v>#DIV/0!</v>
      </c>
      <c r="AK59" s="20" t="e">
        <f>Table2[[#This Row],[Find N C7]]/Table2[[#This Row],[bp]]*1000000</f>
        <v>#DIV/0!</v>
      </c>
      <c r="AL59" s="20" t="e">
        <f>Table2[[#This Row],[Find N D8]]/Table2[[#This Row],[bp]]*1000000</f>
        <v>#DIV/0!</v>
      </c>
      <c r="AM59" s="20" t="e">
        <f>Table2[[#This Row],[identify kmers A9]]/Table2[[#This Row],[bp]]*1000000</f>
        <v>#DIV/0!</v>
      </c>
      <c r="AN59" s="20" t="e">
        <f>Table2[[#This Row],[identify kmers B10]]/Table2[[#This Row],[bp]]*1000000</f>
        <v>#DIV/0!</v>
      </c>
    </row>
    <row r="60" spans="1:40" x14ac:dyDescent="0.45">
      <c r="A60" s="1"/>
      <c r="M60" s="10">
        <f t="shared" si="16"/>
        <v>0</v>
      </c>
      <c r="N60" s="10">
        <f t="shared" si="0"/>
        <v>0</v>
      </c>
      <c r="O60" s="10">
        <f t="shared" si="1"/>
        <v>0</v>
      </c>
      <c r="P60" s="10">
        <f t="shared" si="2"/>
        <v>0</v>
      </c>
      <c r="Q60" s="10">
        <f t="shared" si="3"/>
        <v>0</v>
      </c>
      <c r="R60" s="10">
        <f t="shared" si="4"/>
        <v>0</v>
      </c>
      <c r="S60" s="10">
        <f t="shared" si="5"/>
        <v>0</v>
      </c>
      <c r="T60" s="10">
        <f t="shared" si="6"/>
        <v>0</v>
      </c>
      <c r="U60" s="10">
        <f t="shared" si="17"/>
        <v>0</v>
      </c>
      <c r="V60" s="10">
        <f>SUM(Table2[[#This Row],[filter kmers2]:[identify kmers B10]])</f>
        <v>0</v>
      </c>
      <c r="W60" s="5" t="e">
        <f t="shared" si="7"/>
        <v>#DIV/0!</v>
      </c>
      <c r="X60" s="5" t="e">
        <f t="shared" si="8"/>
        <v>#DIV/0!</v>
      </c>
      <c r="Y60" s="5" t="e">
        <f t="shared" si="9"/>
        <v>#DIV/0!</v>
      </c>
      <c r="Z60" s="5" t="e">
        <f t="shared" si="10"/>
        <v>#DIV/0!</v>
      </c>
      <c r="AA60" s="5" t="e">
        <f t="shared" si="11"/>
        <v>#DIV/0!</v>
      </c>
      <c r="AB60" s="5" t="e">
        <f t="shared" si="12"/>
        <v>#DIV/0!</v>
      </c>
      <c r="AC60" s="5" t="e">
        <f t="shared" si="13"/>
        <v>#DIV/0!</v>
      </c>
      <c r="AD60" s="5" t="e">
        <f t="shared" si="14"/>
        <v>#DIV/0!</v>
      </c>
      <c r="AE60" s="5" t="e">
        <f t="shared" si="15"/>
        <v>#DIV/0!</v>
      </c>
      <c r="AF60" s="20" t="e">
        <f>Table2[[#This Row],[filter kmers2]]/Table2[[#This Row],[bp]]*1000000</f>
        <v>#DIV/0!</v>
      </c>
      <c r="AG60" s="20" t="e">
        <f>Table2[[#This Row],[collapse kmers3]]/Table2[[#This Row],[bp]]*1000000</f>
        <v>#DIV/0!</v>
      </c>
      <c r="AH60" s="20" t="e">
        <f>Table2[[#This Row],[calculate distances4]]/Table2[[#This Row],[bp]]*1000000</f>
        <v>#DIV/0!</v>
      </c>
      <c r="AI60" s="20" t="e">
        <f>Table2[[#This Row],[Find N A5]]/Table2[[#This Row],[bp]]*1000000</f>
        <v>#DIV/0!</v>
      </c>
      <c r="AJ60" s="20" t="e">
        <f>Table2[[#This Row],[Find N B6]]/Table2[[#This Row],[bp]]*1000000</f>
        <v>#DIV/0!</v>
      </c>
      <c r="AK60" s="20" t="e">
        <f>Table2[[#This Row],[Find N C7]]/Table2[[#This Row],[bp]]*1000000</f>
        <v>#DIV/0!</v>
      </c>
      <c r="AL60" s="20" t="e">
        <f>Table2[[#This Row],[Find N D8]]/Table2[[#This Row],[bp]]*1000000</f>
        <v>#DIV/0!</v>
      </c>
      <c r="AM60" s="20" t="e">
        <f>Table2[[#This Row],[identify kmers A9]]/Table2[[#This Row],[bp]]*1000000</f>
        <v>#DIV/0!</v>
      </c>
      <c r="AN60" s="20" t="e">
        <f>Table2[[#This Row],[identify kmers B10]]/Table2[[#This Row],[bp]]*1000000</f>
        <v>#DIV/0!</v>
      </c>
    </row>
    <row r="61" spans="1:40" x14ac:dyDescent="0.45">
      <c r="A61" s="1"/>
      <c r="M61" s="10">
        <f t="shared" si="16"/>
        <v>0</v>
      </c>
      <c r="N61" s="10">
        <f t="shared" si="0"/>
        <v>0</v>
      </c>
      <c r="O61" s="10">
        <f t="shared" si="1"/>
        <v>0</v>
      </c>
      <c r="P61" s="10">
        <f t="shared" si="2"/>
        <v>0</v>
      </c>
      <c r="Q61" s="10">
        <f t="shared" si="3"/>
        <v>0</v>
      </c>
      <c r="R61" s="10">
        <f t="shared" si="4"/>
        <v>0</v>
      </c>
      <c r="S61" s="10">
        <f t="shared" si="5"/>
        <v>0</v>
      </c>
      <c r="T61" s="10">
        <f t="shared" si="6"/>
        <v>0</v>
      </c>
      <c r="U61" s="10">
        <f t="shared" si="17"/>
        <v>0</v>
      </c>
      <c r="V61" s="10">
        <f>SUM(Table2[[#This Row],[filter kmers2]:[identify kmers B10]])</f>
        <v>0</v>
      </c>
      <c r="W61" s="5" t="e">
        <f t="shared" si="7"/>
        <v>#DIV/0!</v>
      </c>
      <c r="X61" s="5" t="e">
        <f t="shared" si="8"/>
        <v>#DIV/0!</v>
      </c>
      <c r="Y61" s="5" t="e">
        <f t="shared" si="9"/>
        <v>#DIV/0!</v>
      </c>
      <c r="Z61" s="5" t="e">
        <f t="shared" si="10"/>
        <v>#DIV/0!</v>
      </c>
      <c r="AA61" s="5" t="e">
        <f t="shared" si="11"/>
        <v>#DIV/0!</v>
      </c>
      <c r="AB61" s="5" t="e">
        <f t="shared" si="12"/>
        <v>#DIV/0!</v>
      </c>
      <c r="AC61" s="5" t="e">
        <f t="shared" si="13"/>
        <v>#DIV/0!</v>
      </c>
      <c r="AD61" s="5" t="e">
        <f t="shared" si="14"/>
        <v>#DIV/0!</v>
      </c>
      <c r="AE61" s="5" t="e">
        <f t="shared" si="15"/>
        <v>#DIV/0!</v>
      </c>
      <c r="AF61" s="20" t="e">
        <f>Table2[[#This Row],[filter kmers2]]/Table2[[#This Row],[bp]]*1000000</f>
        <v>#DIV/0!</v>
      </c>
      <c r="AG61" s="20" t="e">
        <f>Table2[[#This Row],[collapse kmers3]]/Table2[[#This Row],[bp]]*1000000</f>
        <v>#DIV/0!</v>
      </c>
      <c r="AH61" s="20" t="e">
        <f>Table2[[#This Row],[calculate distances4]]/Table2[[#This Row],[bp]]*1000000</f>
        <v>#DIV/0!</v>
      </c>
      <c r="AI61" s="20" t="e">
        <f>Table2[[#This Row],[Find N A5]]/Table2[[#This Row],[bp]]*1000000</f>
        <v>#DIV/0!</v>
      </c>
      <c r="AJ61" s="20" t="e">
        <f>Table2[[#This Row],[Find N B6]]/Table2[[#This Row],[bp]]*1000000</f>
        <v>#DIV/0!</v>
      </c>
      <c r="AK61" s="20" t="e">
        <f>Table2[[#This Row],[Find N C7]]/Table2[[#This Row],[bp]]*1000000</f>
        <v>#DIV/0!</v>
      </c>
      <c r="AL61" s="20" t="e">
        <f>Table2[[#This Row],[Find N D8]]/Table2[[#This Row],[bp]]*1000000</f>
        <v>#DIV/0!</v>
      </c>
      <c r="AM61" s="20" t="e">
        <f>Table2[[#This Row],[identify kmers A9]]/Table2[[#This Row],[bp]]*1000000</f>
        <v>#DIV/0!</v>
      </c>
      <c r="AN61" s="20" t="e">
        <f>Table2[[#This Row],[identify kmers B10]]/Table2[[#This Row],[bp]]*1000000</f>
        <v>#DIV/0!</v>
      </c>
    </row>
    <row r="62" spans="1:40" x14ac:dyDescent="0.45">
      <c r="A62" s="1"/>
      <c r="M62" s="10">
        <f t="shared" si="16"/>
        <v>0</v>
      </c>
      <c r="N62" s="10">
        <f t="shared" si="0"/>
        <v>0</v>
      </c>
      <c r="O62" s="10">
        <f t="shared" si="1"/>
        <v>0</v>
      </c>
      <c r="P62" s="10">
        <f t="shared" si="2"/>
        <v>0</v>
      </c>
      <c r="Q62" s="10">
        <f t="shared" si="3"/>
        <v>0</v>
      </c>
      <c r="R62" s="10">
        <f t="shared" si="4"/>
        <v>0</v>
      </c>
      <c r="S62" s="10">
        <f t="shared" si="5"/>
        <v>0</v>
      </c>
      <c r="T62" s="10">
        <f t="shared" si="6"/>
        <v>0</v>
      </c>
      <c r="U62" s="10">
        <f t="shared" si="17"/>
        <v>0</v>
      </c>
      <c r="V62" s="10">
        <f>SUM(Table2[[#This Row],[filter kmers2]:[identify kmers B10]])</f>
        <v>0</v>
      </c>
      <c r="W62" s="5" t="e">
        <f t="shared" si="7"/>
        <v>#DIV/0!</v>
      </c>
      <c r="X62" s="5" t="e">
        <f t="shared" si="8"/>
        <v>#DIV/0!</v>
      </c>
      <c r="Y62" s="5" t="e">
        <f t="shared" si="9"/>
        <v>#DIV/0!</v>
      </c>
      <c r="Z62" s="5" t="e">
        <f t="shared" si="10"/>
        <v>#DIV/0!</v>
      </c>
      <c r="AA62" s="5" t="e">
        <f t="shared" si="11"/>
        <v>#DIV/0!</v>
      </c>
      <c r="AB62" s="5" t="e">
        <f t="shared" si="12"/>
        <v>#DIV/0!</v>
      </c>
      <c r="AC62" s="5" t="e">
        <f t="shared" si="13"/>
        <v>#DIV/0!</v>
      </c>
      <c r="AD62" s="5" t="e">
        <f t="shared" si="14"/>
        <v>#DIV/0!</v>
      </c>
      <c r="AE62" s="5" t="e">
        <f t="shared" si="15"/>
        <v>#DIV/0!</v>
      </c>
      <c r="AF62" s="20" t="e">
        <f>Table2[[#This Row],[filter kmers2]]/Table2[[#This Row],[bp]]*1000000</f>
        <v>#DIV/0!</v>
      </c>
      <c r="AG62" s="20" t="e">
        <f>Table2[[#This Row],[collapse kmers3]]/Table2[[#This Row],[bp]]*1000000</f>
        <v>#DIV/0!</v>
      </c>
      <c r="AH62" s="20" t="e">
        <f>Table2[[#This Row],[calculate distances4]]/Table2[[#This Row],[bp]]*1000000</f>
        <v>#DIV/0!</v>
      </c>
      <c r="AI62" s="20" t="e">
        <f>Table2[[#This Row],[Find N A5]]/Table2[[#This Row],[bp]]*1000000</f>
        <v>#DIV/0!</v>
      </c>
      <c r="AJ62" s="20" t="e">
        <f>Table2[[#This Row],[Find N B6]]/Table2[[#This Row],[bp]]*1000000</f>
        <v>#DIV/0!</v>
      </c>
      <c r="AK62" s="20" t="e">
        <f>Table2[[#This Row],[Find N C7]]/Table2[[#This Row],[bp]]*1000000</f>
        <v>#DIV/0!</v>
      </c>
      <c r="AL62" s="20" t="e">
        <f>Table2[[#This Row],[Find N D8]]/Table2[[#This Row],[bp]]*1000000</f>
        <v>#DIV/0!</v>
      </c>
      <c r="AM62" s="20" t="e">
        <f>Table2[[#This Row],[identify kmers A9]]/Table2[[#This Row],[bp]]*1000000</f>
        <v>#DIV/0!</v>
      </c>
      <c r="AN62" s="20" t="e">
        <f>Table2[[#This Row],[identify kmers B10]]/Table2[[#This Row],[bp]]*1000000</f>
        <v>#DIV/0!</v>
      </c>
    </row>
    <row r="63" spans="1:40" x14ac:dyDescent="0.45">
      <c r="A63" s="1"/>
      <c r="M63" s="10">
        <f t="shared" si="16"/>
        <v>0</v>
      </c>
      <c r="N63" s="10">
        <f t="shared" si="0"/>
        <v>0</v>
      </c>
      <c r="O63" s="10">
        <f t="shared" si="1"/>
        <v>0</v>
      </c>
      <c r="P63" s="10">
        <f t="shared" si="2"/>
        <v>0</v>
      </c>
      <c r="Q63" s="10">
        <f t="shared" si="3"/>
        <v>0</v>
      </c>
      <c r="R63" s="10">
        <f t="shared" si="4"/>
        <v>0</v>
      </c>
      <c r="S63" s="10">
        <f t="shared" si="5"/>
        <v>0</v>
      </c>
      <c r="T63" s="10">
        <f t="shared" si="6"/>
        <v>0</v>
      </c>
      <c r="U63" s="10">
        <f t="shared" si="17"/>
        <v>0</v>
      </c>
      <c r="V63" s="10">
        <f>SUM(Table2[[#This Row],[filter kmers2]:[identify kmers B10]])</f>
        <v>0</v>
      </c>
      <c r="W63" s="5" t="e">
        <f t="shared" si="7"/>
        <v>#DIV/0!</v>
      </c>
      <c r="X63" s="5" t="e">
        <f t="shared" si="8"/>
        <v>#DIV/0!</v>
      </c>
      <c r="Y63" s="5" t="e">
        <f t="shared" si="9"/>
        <v>#DIV/0!</v>
      </c>
      <c r="Z63" s="5" t="e">
        <f t="shared" si="10"/>
        <v>#DIV/0!</v>
      </c>
      <c r="AA63" s="5" t="e">
        <f t="shared" si="11"/>
        <v>#DIV/0!</v>
      </c>
      <c r="AB63" s="5" t="e">
        <f t="shared" si="12"/>
        <v>#DIV/0!</v>
      </c>
      <c r="AC63" s="5" t="e">
        <f t="shared" si="13"/>
        <v>#DIV/0!</v>
      </c>
      <c r="AD63" s="5" t="e">
        <f t="shared" si="14"/>
        <v>#DIV/0!</v>
      </c>
      <c r="AE63" s="5" t="e">
        <f t="shared" si="15"/>
        <v>#DIV/0!</v>
      </c>
      <c r="AF63" s="20" t="e">
        <f>Table2[[#This Row],[filter kmers2]]/Table2[[#This Row],[bp]]*1000000</f>
        <v>#DIV/0!</v>
      </c>
      <c r="AG63" s="20" t="e">
        <f>Table2[[#This Row],[collapse kmers3]]/Table2[[#This Row],[bp]]*1000000</f>
        <v>#DIV/0!</v>
      </c>
      <c r="AH63" s="20" t="e">
        <f>Table2[[#This Row],[calculate distances4]]/Table2[[#This Row],[bp]]*1000000</f>
        <v>#DIV/0!</v>
      </c>
      <c r="AI63" s="20" t="e">
        <f>Table2[[#This Row],[Find N A5]]/Table2[[#This Row],[bp]]*1000000</f>
        <v>#DIV/0!</v>
      </c>
      <c r="AJ63" s="20" t="e">
        <f>Table2[[#This Row],[Find N B6]]/Table2[[#This Row],[bp]]*1000000</f>
        <v>#DIV/0!</v>
      </c>
      <c r="AK63" s="20" t="e">
        <f>Table2[[#This Row],[Find N C7]]/Table2[[#This Row],[bp]]*1000000</f>
        <v>#DIV/0!</v>
      </c>
      <c r="AL63" s="20" t="e">
        <f>Table2[[#This Row],[Find N D8]]/Table2[[#This Row],[bp]]*1000000</f>
        <v>#DIV/0!</v>
      </c>
      <c r="AM63" s="20" t="e">
        <f>Table2[[#This Row],[identify kmers A9]]/Table2[[#This Row],[bp]]*1000000</f>
        <v>#DIV/0!</v>
      </c>
      <c r="AN63" s="20" t="e">
        <f>Table2[[#This Row],[identify kmers B10]]/Table2[[#This Row],[bp]]*1000000</f>
        <v>#DIV/0!</v>
      </c>
    </row>
    <row r="64" spans="1:40" x14ac:dyDescent="0.45">
      <c r="A64" s="1"/>
      <c r="M64" s="10">
        <f t="shared" si="16"/>
        <v>0</v>
      </c>
      <c r="N64" s="10">
        <f t="shared" si="0"/>
        <v>0</v>
      </c>
      <c r="O64" s="10">
        <f t="shared" si="1"/>
        <v>0</v>
      </c>
      <c r="P64" s="10">
        <f t="shared" si="2"/>
        <v>0</v>
      </c>
      <c r="Q64" s="10">
        <f t="shared" si="3"/>
        <v>0</v>
      </c>
      <c r="R64" s="10">
        <f t="shared" si="4"/>
        <v>0</v>
      </c>
      <c r="S64" s="10">
        <f t="shared" si="5"/>
        <v>0</v>
      </c>
      <c r="T64" s="10">
        <f t="shared" si="6"/>
        <v>0</v>
      </c>
      <c r="U64" s="10">
        <f t="shared" si="17"/>
        <v>0</v>
      </c>
      <c r="V64" s="10">
        <f>SUM(Table2[[#This Row],[filter kmers2]:[identify kmers B10]])</f>
        <v>0</v>
      </c>
      <c r="W64" s="5" t="e">
        <f t="shared" si="7"/>
        <v>#DIV/0!</v>
      </c>
      <c r="X64" s="5" t="e">
        <f t="shared" si="8"/>
        <v>#DIV/0!</v>
      </c>
      <c r="Y64" s="5" t="e">
        <f t="shared" si="9"/>
        <v>#DIV/0!</v>
      </c>
      <c r="Z64" s="5" t="e">
        <f t="shared" si="10"/>
        <v>#DIV/0!</v>
      </c>
      <c r="AA64" s="5" t="e">
        <f t="shared" si="11"/>
        <v>#DIV/0!</v>
      </c>
      <c r="AB64" s="5" t="e">
        <f t="shared" si="12"/>
        <v>#DIV/0!</v>
      </c>
      <c r="AC64" s="5" t="e">
        <f t="shared" si="13"/>
        <v>#DIV/0!</v>
      </c>
      <c r="AD64" s="5" t="e">
        <f t="shared" si="14"/>
        <v>#DIV/0!</v>
      </c>
      <c r="AE64" s="5" t="e">
        <f t="shared" si="15"/>
        <v>#DIV/0!</v>
      </c>
      <c r="AF64" s="20" t="e">
        <f>Table2[[#This Row],[filter kmers2]]/Table2[[#This Row],[bp]]*1000000</f>
        <v>#DIV/0!</v>
      </c>
      <c r="AG64" s="20" t="e">
        <f>Table2[[#This Row],[collapse kmers3]]/Table2[[#This Row],[bp]]*1000000</f>
        <v>#DIV/0!</v>
      </c>
      <c r="AH64" s="20" t="e">
        <f>Table2[[#This Row],[calculate distances4]]/Table2[[#This Row],[bp]]*1000000</f>
        <v>#DIV/0!</v>
      </c>
      <c r="AI64" s="20" t="e">
        <f>Table2[[#This Row],[Find N A5]]/Table2[[#This Row],[bp]]*1000000</f>
        <v>#DIV/0!</v>
      </c>
      <c r="AJ64" s="20" t="e">
        <f>Table2[[#This Row],[Find N B6]]/Table2[[#This Row],[bp]]*1000000</f>
        <v>#DIV/0!</v>
      </c>
      <c r="AK64" s="20" t="e">
        <f>Table2[[#This Row],[Find N C7]]/Table2[[#This Row],[bp]]*1000000</f>
        <v>#DIV/0!</v>
      </c>
      <c r="AL64" s="20" t="e">
        <f>Table2[[#This Row],[Find N D8]]/Table2[[#This Row],[bp]]*1000000</f>
        <v>#DIV/0!</v>
      </c>
      <c r="AM64" s="20" t="e">
        <f>Table2[[#This Row],[identify kmers A9]]/Table2[[#This Row],[bp]]*1000000</f>
        <v>#DIV/0!</v>
      </c>
      <c r="AN64" s="20" t="e">
        <f>Table2[[#This Row],[identify kmers B10]]/Table2[[#This Row],[bp]]*1000000</f>
        <v>#DIV/0!</v>
      </c>
    </row>
    <row r="65" spans="1:40" x14ac:dyDescent="0.45">
      <c r="A65" s="1"/>
      <c r="M65" s="10">
        <f t="shared" si="16"/>
        <v>0</v>
      </c>
      <c r="N65" s="10">
        <f t="shared" si="0"/>
        <v>0</v>
      </c>
      <c r="O65" s="10">
        <f t="shared" si="1"/>
        <v>0</v>
      </c>
      <c r="P65" s="10">
        <f t="shared" si="2"/>
        <v>0</v>
      </c>
      <c r="Q65" s="10">
        <f t="shared" si="3"/>
        <v>0</v>
      </c>
      <c r="R65" s="10">
        <f t="shared" si="4"/>
        <v>0</v>
      </c>
      <c r="S65" s="10">
        <f t="shared" si="5"/>
        <v>0</v>
      </c>
      <c r="T65" s="10">
        <f t="shared" si="6"/>
        <v>0</v>
      </c>
      <c r="U65" s="10">
        <f t="shared" si="17"/>
        <v>0</v>
      </c>
      <c r="V65" s="10">
        <f>SUM(Table2[[#This Row],[filter kmers2]:[identify kmers B10]])</f>
        <v>0</v>
      </c>
      <c r="W65" s="5" t="e">
        <f t="shared" si="7"/>
        <v>#DIV/0!</v>
      </c>
      <c r="X65" s="5" t="e">
        <f t="shared" si="8"/>
        <v>#DIV/0!</v>
      </c>
      <c r="Y65" s="5" t="e">
        <f t="shared" si="9"/>
        <v>#DIV/0!</v>
      </c>
      <c r="Z65" s="5" t="e">
        <f t="shared" si="10"/>
        <v>#DIV/0!</v>
      </c>
      <c r="AA65" s="5" t="e">
        <f t="shared" si="11"/>
        <v>#DIV/0!</v>
      </c>
      <c r="AB65" s="5" t="e">
        <f t="shared" si="12"/>
        <v>#DIV/0!</v>
      </c>
      <c r="AC65" s="5" t="e">
        <f t="shared" si="13"/>
        <v>#DIV/0!</v>
      </c>
      <c r="AD65" s="5" t="e">
        <f t="shared" si="14"/>
        <v>#DIV/0!</v>
      </c>
      <c r="AE65" s="5" t="e">
        <f t="shared" si="15"/>
        <v>#DIV/0!</v>
      </c>
      <c r="AF65" s="20" t="e">
        <f>Table2[[#This Row],[filter kmers2]]/Table2[[#This Row],[bp]]*1000000</f>
        <v>#DIV/0!</v>
      </c>
      <c r="AG65" s="20" t="e">
        <f>Table2[[#This Row],[collapse kmers3]]/Table2[[#This Row],[bp]]*1000000</f>
        <v>#DIV/0!</v>
      </c>
      <c r="AH65" s="20" t="e">
        <f>Table2[[#This Row],[calculate distances4]]/Table2[[#This Row],[bp]]*1000000</f>
        <v>#DIV/0!</v>
      </c>
      <c r="AI65" s="20" t="e">
        <f>Table2[[#This Row],[Find N A5]]/Table2[[#This Row],[bp]]*1000000</f>
        <v>#DIV/0!</v>
      </c>
      <c r="AJ65" s="20" t="e">
        <f>Table2[[#This Row],[Find N B6]]/Table2[[#This Row],[bp]]*1000000</f>
        <v>#DIV/0!</v>
      </c>
      <c r="AK65" s="20" t="e">
        <f>Table2[[#This Row],[Find N C7]]/Table2[[#This Row],[bp]]*1000000</f>
        <v>#DIV/0!</v>
      </c>
      <c r="AL65" s="20" t="e">
        <f>Table2[[#This Row],[Find N D8]]/Table2[[#This Row],[bp]]*1000000</f>
        <v>#DIV/0!</v>
      </c>
      <c r="AM65" s="20" t="e">
        <f>Table2[[#This Row],[identify kmers A9]]/Table2[[#This Row],[bp]]*1000000</f>
        <v>#DIV/0!</v>
      </c>
      <c r="AN65" s="20" t="e">
        <f>Table2[[#This Row],[identify kmers B10]]/Table2[[#This Row],[bp]]*1000000</f>
        <v>#DIV/0!</v>
      </c>
    </row>
    <row r="66" spans="1:40" x14ac:dyDescent="0.45">
      <c r="A66" s="1"/>
      <c r="M66" s="10">
        <f t="shared" ref="M66:M129" si="18">(D66-C66)</f>
        <v>0</v>
      </c>
      <c r="N66" s="10">
        <f t="shared" ref="N66:N129" si="19">(E66-D66)</f>
        <v>0</v>
      </c>
      <c r="O66" s="10">
        <f t="shared" ref="O66:O129" si="20">(F66-E66)</f>
        <v>0</v>
      </c>
      <c r="P66" s="10">
        <f t="shared" ref="P66:P129" si="21">(G66-F66)</f>
        <v>0</v>
      </c>
      <c r="Q66" s="10">
        <f t="shared" ref="Q66:Q129" si="22">(H66-G66)</f>
        <v>0</v>
      </c>
      <c r="R66" s="10">
        <f t="shared" ref="R66:R129" si="23">(I66-H66)</f>
        <v>0</v>
      </c>
      <c r="S66" s="10">
        <f t="shared" ref="S66:S129" si="24">(J66-I66)</f>
        <v>0</v>
      </c>
      <c r="T66" s="10">
        <f t="shared" ref="T66:T129" si="25">(K66-J66)</f>
        <v>0</v>
      </c>
      <c r="U66" s="10">
        <f t="shared" ref="U66:U129" si="26">(L66-K66)</f>
        <v>0</v>
      </c>
      <c r="V66" s="10">
        <f>SUM(Table2[[#This Row],[filter kmers2]:[identify kmers B10]])</f>
        <v>0</v>
      </c>
      <c r="W66" s="5" t="e">
        <f t="shared" ref="W66:W129" si="27">M66/(SUM($M66:$U66))</f>
        <v>#DIV/0!</v>
      </c>
      <c r="X66" s="5" t="e">
        <f t="shared" ref="X66:X129" si="28">N66/(SUM($M66:$U66))</f>
        <v>#DIV/0!</v>
      </c>
      <c r="Y66" s="5" t="e">
        <f t="shared" ref="Y66:Y129" si="29">O66/(SUM($M66:$U66))</f>
        <v>#DIV/0!</v>
      </c>
      <c r="Z66" s="5" t="e">
        <f t="shared" ref="Z66:Z129" si="30">P66/(SUM($M66:$U66))</f>
        <v>#DIV/0!</v>
      </c>
      <c r="AA66" s="5" t="e">
        <f t="shared" ref="AA66:AA129" si="31">Q66/(SUM($M66:$U66))</f>
        <v>#DIV/0!</v>
      </c>
      <c r="AB66" s="5" t="e">
        <f t="shared" ref="AB66:AB129" si="32">R66/(SUM($M66:$U66))</f>
        <v>#DIV/0!</v>
      </c>
      <c r="AC66" s="5" t="e">
        <f t="shared" ref="AC66:AC129" si="33">S66/(SUM($M66:$U66))</f>
        <v>#DIV/0!</v>
      </c>
      <c r="AD66" s="5" t="e">
        <f t="shared" ref="AD66:AD129" si="34">T66/(SUM($M66:$U66))</f>
        <v>#DIV/0!</v>
      </c>
      <c r="AE66" s="5" t="e">
        <f t="shared" ref="AE66:AE129" si="35">U66/(SUM($M66:$U66))</f>
        <v>#DIV/0!</v>
      </c>
      <c r="AF66" s="20" t="e">
        <f>Table2[[#This Row],[filter kmers2]]/Table2[[#This Row],[bp]]*1000000</f>
        <v>#DIV/0!</v>
      </c>
      <c r="AG66" s="20" t="e">
        <f>Table2[[#This Row],[collapse kmers3]]/Table2[[#This Row],[bp]]*1000000</f>
        <v>#DIV/0!</v>
      </c>
      <c r="AH66" s="20" t="e">
        <f>Table2[[#This Row],[calculate distances4]]/Table2[[#This Row],[bp]]*1000000</f>
        <v>#DIV/0!</v>
      </c>
      <c r="AI66" s="20" t="e">
        <f>Table2[[#This Row],[Find N A5]]/Table2[[#This Row],[bp]]*1000000</f>
        <v>#DIV/0!</v>
      </c>
      <c r="AJ66" s="20" t="e">
        <f>Table2[[#This Row],[Find N B6]]/Table2[[#This Row],[bp]]*1000000</f>
        <v>#DIV/0!</v>
      </c>
      <c r="AK66" s="20" t="e">
        <f>Table2[[#This Row],[Find N C7]]/Table2[[#This Row],[bp]]*1000000</f>
        <v>#DIV/0!</v>
      </c>
      <c r="AL66" s="20" t="e">
        <f>Table2[[#This Row],[Find N D8]]/Table2[[#This Row],[bp]]*1000000</f>
        <v>#DIV/0!</v>
      </c>
      <c r="AM66" s="20" t="e">
        <f>Table2[[#This Row],[identify kmers A9]]/Table2[[#This Row],[bp]]*1000000</f>
        <v>#DIV/0!</v>
      </c>
      <c r="AN66" s="20" t="e">
        <f>Table2[[#This Row],[identify kmers B10]]/Table2[[#This Row],[bp]]*1000000</f>
        <v>#DIV/0!</v>
      </c>
    </row>
    <row r="67" spans="1:40" x14ac:dyDescent="0.45">
      <c r="A67" s="1"/>
      <c r="M67" s="10">
        <f t="shared" si="18"/>
        <v>0</v>
      </c>
      <c r="N67" s="10">
        <f t="shared" si="19"/>
        <v>0</v>
      </c>
      <c r="O67" s="10">
        <f t="shared" si="20"/>
        <v>0</v>
      </c>
      <c r="P67" s="10">
        <f t="shared" si="21"/>
        <v>0</v>
      </c>
      <c r="Q67" s="10">
        <f t="shared" si="22"/>
        <v>0</v>
      </c>
      <c r="R67" s="10">
        <f t="shared" si="23"/>
        <v>0</v>
      </c>
      <c r="S67" s="10">
        <f t="shared" si="24"/>
        <v>0</v>
      </c>
      <c r="T67" s="10">
        <f t="shared" si="25"/>
        <v>0</v>
      </c>
      <c r="U67" s="10">
        <f t="shared" si="26"/>
        <v>0</v>
      </c>
      <c r="V67" s="10">
        <f>SUM(Table2[[#This Row],[filter kmers2]:[identify kmers B10]])</f>
        <v>0</v>
      </c>
      <c r="W67" s="5" t="e">
        <f t="shared" si="27"/>
        <v>#DIV/0!</v>
      </c>
      <c r="X67" s="5" t="e">
        <f t="shared" si="28"/>
        <v>#DIV/0!</v>
      </c>
      <c r="Y67" s="5" t="e">
        <f t="shared" si="29"/>
        <v>#DIV/0!</v>
      </c>
      <c r="Z67" s="5" t="e">
        <f t="shared" si="30"/>
        <v>#DIV/0!</v>
      </c>
      <c r="AA67" s="5" t="e">
        <f t="shared" si="31"/>
        <v>#DIV/0!</v>
      </c>
      <c r="AB67" s="5" t="e">
        <f t="shared" si="32"/>
        <v>#DIV/0!</v>
      </c>
      <c r="AC67" s="5" t="e">
        <f t="shared" si="33"/>
        <v>#DIV/0!</v>
      </c>
      <c r="AD67" s="5" t="e">
        <f t="shared" si="34"/>
        <v>#DIV/0!</v>
      </c>
      <c r="AE67" s="5" t="e">
        <f t="shared" si="35"/>
        <v>#DIV/0!</v>
      </c>
      <c r="AF67" s="20" t="e">
        <f>Table2[[#This Row],[filter kmers2]]/Table2[[#This Row],[bp]]*1000000</f>
        <v>#DIV/0!</v>
      </c>
      <c r="AG67" s="20" t="e">
        <f>Table2[[#This Row],[collapse kmers3]]/Table2[[#This Row],[bp]]*1000000</f>
        <v>#DIV/0!</v>
      </c>
      <c r="AH67" s="20" t="e">
        <f>Table2[[#This Row],[calculate distances4]]/Table2[[#This Row],[bp]]*1000000</f>
        <v>#DIV/0!</v>
      </c>
      <c r="AI67" s="20" t="e">
        <f>Table2[[#This Row],[Find N A5]]/Table2[[#This Row],[bp]]*1000000</f>
        <v>#DIV/0!</v>
      </c>
      <c r="AJ67" s="20" t="e">
        <f>Table2[[#This Row],[Find N B6]]/Table2[[#This Row],[bp]]*1000000</f>
        <v>#DIV/0!</v>
      </c>
      <c r="AK67" s="20" t="e">
        <f>Table2[[#This Row],[Find N C7]]/Table2[[#This Row],[bp]]*1000000</f>
        <v>#DIV/0!</v>
      </c>
      <c r="AL67" s="20" t="e">
        <f>Table2[[#This Row],[Find N D8]]/Table2[[#This Row],[bp]]*1000000</f>
        <v>#DIV/0!</v>
      </c>
      <c r="AM67" s="20" t="e">
        <f>Table2[[#This Row],[identify kmers A9]]/Table2[[#This Row],[bp]]*1000000</f>
        <v>#DIV/0!</v>
      </c>
      <c r="AN67" s="20" t="e">
        <f>Table2[[#This Row],[identify kmers B10]]/Table2[[#This Row],[bp]]*1000000</f>
        <v>#DIV/0!</v>
      </c>
    </row>
    <row r="68" spans="1:40" x14ac:dyDescent="0.45">
      <c r="A68" s="1"/>
      <c r="M68" s="10">
        <f t="shared" si="18"/>
        <v>0</v>
      </c>
      <c r="N68" s="10">
        <f t="shared" si="19"/>
        <v>0</v>
      </c>
      <c r="O68" s="10">
        <f t="shared" si="20"/>
        <v>0</v>
      </c>
      <c r="P68" s="10">
        <f t="shared" si="21"/>
        <v>0</v>
      </c>
      <c r="Q68" s="10">
        <f t="shared" si="22"/>
        <v>0</v>
      </c>
      <c r="R68" s="10">
        <f t="shared" si="23"/>
        <v>0</v>
      </c>
      <c r="S68" s="10">
        <f t="shared" si="24"/>
        <v>0</v>
      </c>
      <c r="T68" s="10">
        <f t="shared" si="25"/>
        <v>0</v>
      </c>
      <c r="U68" s="10">
        <f t="shared" si="26"/>
        <v>0</v>
      </c>
      <c r="V68" s="10">
        <f>SUM(Table2[[#This Row],[filter kmers2]:[identify kmers B10]])</f>
        <v>0</v>
      </c>
      <c r="W68" s="5" t="e">
        <f t="shared" si="27"/>
        <v>#DIV/0!</v>
      </c>
      <c r="X68" s="5" t="e">
        <f t="shared" si="28"/>
        <v>#DIV/0!</v>
      </c>
      <c r="Y68" s="5" t="e">
        <f t="shared" si="29"/>
        <v>#DIV/0!</v>
      </c>
      <c r="Z68" s="5" t="e">
        <f t="shared" si="30"/>
        <v>#DIV/0!</v>
      </c>
      <c r="AA68" s="5" t="e">
        <f t="shared" si="31"/>
        <v>#DIV/0!</v>
      </c>
      <c r="AB68" s="5" t="e">
        <f t="shared" si="32"/>
        <v>#DIV/0!</v>
      </c>
      <c r="AC68" s="5" t="e">
        <f t="shared" si="33"/>
        <v>#DIV/0!</v>
      </c>
      <c r="AD68" s="5" t="e">
        <f t="shared" si="34"/>
        <v>#DIV/0!</v>
      </c>
      <c r="AE68" s="5" t="e">
        <f t="shared" si="35"/>
        <v>#DIV/0!</v>
      </c>
      <c r="AF68" s="20" t="e">
        <f>Table2[[#This Row],[filter kmers2]]/Table2[[#This Row],[bp]]*1000000</f>
        <v>#DIV/0!</v>
      </c>
      <c r="AG68" s="20" t="e">
        <f>Table2[[#This Row],[collapse kmers3]]/Table2[[#This Row],[bp]]*1000000</f>
        <v>#DIV/0!</v>
      </c>
      <c r="AH68" s="20" t="e">
        <f>Table2[[#This Row],[calculate distances4]]/Table2[[#This Row],[bp]]*1000000</f>
        <v>#DIV/0!</v>
      </c>
      <c r="AI68" s="20" t="e">
        <f>Table2[[#This Row],[Find N A5]]/Table2[[#This Row],[bp]]*1000000</f>
        <v>#DIV/0!</v>
      </c>
      <c r="AJ68" s="20" t="e">
        <f>Table2[[#This Row],[Find N B6]]/Table2[[#This Row],[bp]]*1000000</f>
        <v>#DIV/0!</v>
      </c>
      <c r="AK68" s="20" t="e">
        <f>Table2[[#This Row],[Find N C7]]/Table2[[#This Row],[bp]]*1000000</f>
        <v>#DIV/0!</v>
      </c>
      <c r="AL68" s="20" t="e">
        <f>Table2[[#This Row],[Find N D8]]/Table2[[#This Row],[bp]]*1000000</f>
        <v>#DIV/0!</v>
      </c>
      <c r="AM68" s="20" t="e">
        <f>Table2[[#This Row],[identify kmers A9]]/Table2[[#This Row],[bp]]*1000000</f>
        <v>#DIV/0!</v>
      </c>
      <c r="AN68" s="20" t="e">
        <f>Table2[[#This Row],[identify kmers B10]]/Table2[[#This Row],[bp]]*1000000</f>
        <v>#DIV/0!</v>
      </c>
    </row>
    <row r="69" spans="1:40" x14ac:dyDescent="0.45">
      <c r="A69" s="1"/>
      <c r="M69" s="10">
        <f t="shared" si="18"/>
        <v>0</v>
      </c>
      <c r="N69" s="10">
        <f t="shared" si="19"/>
        <v>0</v>
      </c>
      <c r="O69" s="10">
        <f t="shared" si="20"/>
        <v>0</v>
      </c>
      <c r="P69" s="10">
        <f t="shared" si="21"/>
        <v>0</v>
      </c>
      <c r="Q69" s="10">
        <f t="shared" si="22"/>
        <v>0</v>
      </c>
      <c r="R69" s="10">
        <f t="shared" si="23"/>
        <v>0</v>
      </c>
      <c r="S69" s="10">
        <f t="shared" si="24"/>
        <v>0</v>
      </c>
      <c r="T69" s="10">
        <f t="shared" si="25"/>
        <v>0</v>
      </c>
      <c r="U69" s="10">
        <f t="shared" si="26"/>
        <v>0</v>
      </c>
      <c r="V69" s="10">
        <f>SUM(Table2[[#This Row],[filter kmers2]:[identify kmers B10]])</f>
        <v>0</v>
      </c>
      <c r="W69" s="5" t="e">
        <f t="shared" si="27"/>
        <v>#DIV/0!</v>
      </c>
      <c r="X69" s="5" t="e">
        <f t="shared" si="28"/>
        <v>#DIV/0!</v>
      </c>
      <c r="Y69" s="5" t="e">
        <f t="shared" si="29"/>
        <v>#DIV/0!</v>
      </c>
      <c r="Z69" s="5" t="e">
        <f t="shared" si="30"/>
        <v>#DIV/0!</v>
      </c>
      <c r="AA69" s="5" t="e">
        <f t="shared" si="31"/>
        <v>#DIV/0!</v>
      </c>
      <c r="AB69" s="5" t="e">
        <f t="shared" si="32"/>
        <v>#DIV/0!</v>
      </c>
      <c r="AC69" s="5" t="e">
        <f t="shared" si="33"/>
        <v>#DIV/0!</v>
      </c>
      <c r="AD69" s="5" t="e">
        <f t="shared" si="34"/>
        <v>#DIV/0!</v>
      </c>
      <c r="AE69" s="5" t="e">
        <f t="shared" si="35"/>
        <v>#DIV/0!</v>
      </c>
      <c r="AF69" s="20" t="e">
        <f>Table2[[#This Row],[filter kmers2]]/Table2[[#This Row],[bp]]*1000000</f>
        <v>#DIV/0!</v>
      </c>
      <c r="AG69" s="20" t="e">
        <f>Table2[[#This Row],[collapse kmers3]]/Table2[[#This Row],[bp]]*1000000</f>
        <v>#DIV/0!</v>
      </c>
      <c r="AH69" s="20" t="e">
        <f>Table2[[#This Row],[calculate distances4]]/Table2[[#This Row],[bp]]*1000000</f>
        <v>#DIV/0!</v>
      </c>
      <c r="AI69" s="20" t="e">
        <f>Table2[[#This Row],[Find N A5]]/Table2[[#This Row],[bp]]*1000000</f>
        <v>#DIV/0!</v>
      </c>
      <c r="AJ69" s="20" t="e">
        <f>Table2[[#This Row],[Find N B6]]/Table2[[#This Row],[bp]]*1000000</f>
        <v>#DIV/0!</v>
      </c>
      <c r="AK69" s="20" t="e">
        <f>Table2[[#This Row],[Find N C7]]/Table2[[#This Row],[bp]]*1000000</f>
        <v>#DIV/0!</v>
      </c>
      <c r="AL69" s="20" t="e">
        <f>Table2[[#This Row],[Find N D8]]/Table2[[#This Row],[bp]]*1000000</f>
        <v>#DIV/0!</v>
      </c>
      <c r="AM69" s="20" t="e">
        <f>Table2[[#This Row],[identify kmers A9]]/Table2[[#This Row],[bp]]*1000000</f>
        <v>#DIV/0!</v>
      </c>
      <c r="AN69" s="20" t="e">
        <f>Table2[[#This Row],[identify kmers B10]]/Table2[[#This Row],[bp]]*1000000</f>
        <v>#DIV/0!</v>
      </c>
    </row>
    <row r="70" spans="1:40" x14ac:dyDescent="0.45">
      <c r="A70" s="1"/>
      <c r="M70" s="10">
        <f t="shared" si="18"/>
        <v>0</v>
      </c>
      <c r="N70" s="10">
        <f t="shared" si="19"/>
        <v>0</v>
      </c>
      <c r="O70" s="10">
        <f t="shared" si="20"/>
        <v>0</v>
      </c>
      <c r="P70" s="10">
        <f t="shared" si="21"/>
        <v>0</v>
      </c>
      <c r="Q70" s="10">
        <f t="shared" si="22"/>
        <v>0</v>
      </c>
      <c r="R70" s="10">
        <f t="shared" si="23"/>
        <v>0</v>
      </c>
      <c r="S70" s="10">
        <f t="shared" si="24"/>
        <v>0</v>
      </c>
      <c r="T70" s="10">
        <f t="shared" si="25"/>
        <v>0</v>
      </c>
      <c r="U70" s="10">
        <f t="shared" si="26"/>
        <v>0</v>
      </c>
      <c r="V70" s="10">
        <f>SUM(Table2[[#This Row],[filter kmers2]:[identify kmers B10]])</f>
        <v>0</v>
      </c>
      <c r="W70" s="5" t="e">
        <f t="shared" si="27"/>
        <v>#DIV/0!</v>
      </c>
      <c r="X70" s="5" t="e">
        <f t="shared" si="28"/>
        <v>#DIV/0!</v>
      </c>
      <c r="Y70" s="5" t="e">
        <f t="shared" si="29"/>
        <v>#DIV/0!</v>
      </c>
      <c r="Z70" s="5" t="e">
        <f t="shared" si="30"/>
        <v>#DIV/0!</v>
      </c>
      <c r="AA70" s="5" t="e">
        <f t="shared" si="31"/>
        <v>#DIV/0!</v>
      </c>
      <c r="AB70" s="5" t="e">
        <f t="shared" si="32"/>
        <v>#DIV/0!</v>
      </c>
      <c r="AC70" s="5" t="e">
        <f t="shared" si="33"/>
        <v>#DIV/0!</v>
      </c>
      <c r="AD70" s="5" t="e">
        <f t="shared" si="34"/>
        <v>#DIV/0!</v>
      </c>
      <c r="AE70" s="5" t="e">
        <f t="shared" si="35"/>
        <v>#DIV/0!</v>
      </c>
      <c r="AF70" s="20" t="e">
        <f>Table2[[#This Row],[filter kmers2]]/Table2[[#This Row],[bp]]*1000000</f>
        <v>#DIV/0!</v>
      </c>
      <c r="AG70" s="20" t="e">
        <f>Table2[[#This Row],[collapse kmers3]]/Table2[[#This Row],[bp]]*1000000</f>
        <v>#DIV/0!</v>
      </c>
      <c r="AH70" s="20" t="e">
        <f>Table2[[#This Row],[calculate distances4]]/Table2[[#This Row],[bp]]*1000000</f>
        <v>#DIV/0!</v>
      </c>
      <c r="AI70" s="20" t="e">
        <f>Table2[[#This Row],[Find N A5]]/Table2[[#This Row],[bp]]*1000000</f>
        <v>#DIV/0!</v>
      </c>
      <c r="AJ70" s="20" t="e">
        <f>Table2[[#This Row],[Find N B6]]/Table2[[#This Row],[bp]]*1000000</f>
        <v>#DIV/0!</v>
      </c>
      <c r="AK70" s="20" t="e">
        <f>Table2[[#This Row],[Find N C7]]/Table2[[#This Row],[bp]]*1000000</f>
        <v>#DIV/0!</v>
      </c>
      <c r="AL70" s="20" t="e">
        <f>Table2[[#This Row],[Find N D8]]/Table2[[#This Row],[bp]]*1000000</f>
        <v>#DIV/0!</v>
      </c>
      <c r="AM70" s="20" t="e">
        <f>Table2[[#This Row],[identify kmers A9]]/Table2[[#This Row],[bp]]*1000000</f>
        <v>#DIV/0!</v>
      </c>
      <c r="AN70" s="20" t="e">
        <f>Table2[[#This Row],[identify kmers B10]]/Table2[[#This Row],[bp]]*1000000</f>
        <v>#DIV/0!</v>
      </c>
    </row>
    <row r="71" spans="1:40" x14ac:dyDescent="0.45">
      <c r="A71" s="1"/>
      <c r="M71" s="10">
        <f t="shared" si="18"/>
        <v>0</v>
      </c>
      <c r="N71" s="10">
        <f t="shared" si="19"/>
        <v>0</v>
      </c>
      <c r="O71" s="10">
        <f t="shared" si="20"/>
        <v>0</v>
      </c>
      <c r="P71" s="10">
        <f t="shared" si="21"/>
        <v>0</v>
      </c>
      <c r="Q71" s="10">
        <f t="shared" si="22"/>
        <v>0</v>
      </c>
      <c r="R71" s="10">
        <f t="shared" si="23"/>
        <v>0</v>
      </c>
      <c r="S71" s="10">
        <f t="shared" si="24"/>
        <v>0</v>
      </c>
      <c r="T71" s="10">
        <f t="shared" si="25"/>
        <v>0</v>
      </c>
      <c r="U71" s="10">
        <f t="shared" si="26"/>
        <v>0</v>
      </c>
      <c r="V71" s="10">
        <f>SUM(Table2[[#This Row],[filter kmers2]:[identify kmers B10]])</f>
        <v>0</v>
      </c>
      <c r="W71" s="5" t="e">
        <f t="shared" si="27"/>
        <v>#DIV/0!</v>
      </c>
      <c r="X71" s="5" t="e">
        <f t="shared" si="28"/>
        <v>#DIV/0!</v>
      </c>
      <c r="Y71" s="5" t="e">
        <f t="shared" si="29"/>
        <v>#DIV/0!</v>
      </c>
      <c r="Z71" s="5" t="e">
        <f t="shared" si="30"/>
        <v>#DIV/0!</v>
      </c>
      <c r="AA71" s="5" t="e">
        <f t="shared" si="31"/>
        <v>#DIV/0!</v>
      </c>
      <c r="AB71" s="5" t="e">
        <f t="shared" si="32"/>
        <v>#DIV/0!</v>
      </c>
      <c r="AC71" s="5" t="e">
        <f t="shared" si="33"/>
        <v>#DIV/0!</v>
      </c>
      <c r="AD71" s="5" t="e">
        <f t="shared" si="34"/>
        <v>#DIV/0!</v>
      </c>
      <c r="AE71" s="5" t="e">
        <f t="shared" si="35"/>
        <v>#DIV/0!</v>
      </c>
      <c r="AF71" s="20" t="e">
        <f>Table2[[#This Row],[filter kmers2]]/Table2[[#This Row],[bp]]*1000000</f>
        <v>#DIV/0!</v>
      </c>
      <c r="AG71" s="20" t="e">
        <f>Table2[[#This Row],[collapse kmers3]]/Table2[[#This Row],[bp]]*1000000</f>
        <v>#DIV/0!</v>
      </c>
      <c r="AH71" s="20" t="e">
        <f>Table2[[#This Row],[calculate distances4]]/Table2[[#This Row],[bp]]*1000000</f>
        <v>#DIV/0!</v>
      </c>
      <c r="AI71" s="20" t="e">
        <f>Table2[[#This Row],[Find N A5]]/Table2[[#This Row],[bp]]*1000000</f>
        <v>#DIV/0!</v>
      </c>
      <c r="AJ71" s="20" t="e">
        <f>Table2[[#This Row],[Find N B6]]/Table2[[#This Row],[bp]]*1000000</f>
        <v>#DIV/0!</v>
      </c>
      <c r="AK71" s="20" t="e">
        <f>Table2[[#This Row],[Find N C7]]/Table2[[#This Row],[bp]]*1000000</f>
        <v>#DIV/0!</v>
      </c>
      <c r="AL71" s="20" t="e">
        <f>Table2[[#This Row],[Find N D8]]/Table2[[#This Row],[bp]]*1000000</f>
        <v>#DIV/0!</v>
      </c>
      <c r="AM71" s="20" t="e">
        <f>Table2[[#This Row],[identify kmers A9]]/Table2[[#This Row],[bp]]*1000000</f>
        <v>#DIV/0!</v>
      </c>
      <c r="AN71" s="20" t="e">
        <f>Table2[[#This Row],[identify kmers B10]]/Table2[[#This Row],[bp]]*1000000</f>
        <v>#DIV/0!</v>
      </c>
    </row>
    <row r="72" spans="1:40" x14ac:dyDescent="0.45">
      <c r="A72" s="1"/>
      <c r="M72" s="10">
        <f t="shared" si="18"/>
        <v>0</v>
      </c>
      <c r="N72" s="10">
        <f t="shared" si="19"/>
        <v>0</v>
      </c>
      <c r="O72" s="10">
        <f t="shared" si="20"/>
        <v>0</v>
      </c>
      <c r="P72" s="10">
        <f t="shared" si="21"/>
        <v>0</v>
      </c>
      <c r="Q72" s="10">
        <f t="shared" si="22"/>
        <v>0</v>
      </c>
      <c r="R72" s="10">
        <f t="shared" si="23"/>
        <v>0</v>
      </c>
      <c r="S72" s="10">
        <f t="shared" si="24"/>
        <v>0</v>
      </c>
      <c r="T72" s="10">
        <f t="shared" si="25"/>
        <v>0</v>
      </c>
      <c r="U72" s="10">
        <f t="shared" si="26"/>
        <v>0</v>
      </c>
      <c r="V72" s="10">
        <f>SUM(Table2[[#This Row],[filter kmers2]:[identify kmers B10]])</f>
        <v>0</v>
      </c>
      <c r="W72" s="5" t="e">
        <f t="shared" si="27"/>
        <v>#DIV/0!</v>
      </c>
      <c r="X72" s="5" t="e">
        <f t="shared" si="28"/>
        <v>#DIV/0!</v>
      </c>
      <c r="Y72" s="5" t="e">
        <f t="shared" si="29"/>
        <v>#DIV/0!</v>
      </c>
      <c r="Z72" s="5" t="e">
        <f t="shared" si="30"/>
        <v>#DIV/0!</v>
      </c>
      <c r="AA72" s="5" t="e">
        <f t="shared" si="31"/>
        <v>#DIV/0!</v>
      </c>
      <c r="AB72" s="5" t="e">
        <f t="shared" si="32"/>
        <v>#DIV/0!</v>
      </c>
      <c r="AC72" s="5" t="e">
        <f t="shared" si="33"/>
        <v>#DIV/0!</v>
      </c>
      <c r="AD72" s="5" t="e">
        <f t="shared" si="34"/>
        <v>#DIV/0!</v>
      </c>
      <c r="AE72" s="5" t="e">
        <f t="shared" si="35"/>
        <v>#DIV/0!</v>
      </c>
      <c r="AF72" s="20" t="e">
        <f>Table2[[#This Row],[filter kmers2]]/Table2[[#This Row],[bp]]*1000000</f>
        <v>#DIV/0!</v>
      </c>
      <c r="AG72" s="20" t="e">
        <f>Table2[[#This Row],[collapse kmers3]]/Table2[[#This Row],[bp]]*1000000</f>
        <v>#DIV/0!</v>
      </c>
      <c r="AH72" s="20" t="e">
        <f>Table2[[#This Row],[calculate distances4]]/Table2[[#This Row],[bp]]*1000000</f>
        <v>#DIV/0!</v>
      </c>
      <c r="AI72" s="20" t="e">
        <f>Table2[[#This Row],[Find N A5]]/Table2[[#This Row],[bp]]*1000000</f>
        <v>#DIV/0!</v>
      </c>
      <c r="AJ72" s="20" t="e">
        <f>Table2[[#This Row],[Find N B6]]/Table2[[#This Row],[bp]]*1000000</f>
        <v>#DIV/0!</v>
      </c>
      <c r="AK72" s="20" t="e">
        <f>Table2[[#This Row],[Find N C7]]/Table2[[#This Row],[bp]]*1000000</f>
        <v>#DIV/0!</v>
      </c>
      <c r="AL72" s="20" t="e">
        <f>Table2[[#This Row],[Find N D8]]/Table2[[#This Row],[bp]]*1000000</f>
        <v>#DIV/0!</v>
      </c>
      <c r="AM72" s="20" t="e">
        <f>Table2[[#This Row],[identify kmers A9]]/Table2[[#This Row],[bp]]*1000000</f>
        <v>#DIV/0!</v>
      </c>
      <c r="AN72" s="20" t="e">
        <f>Table2[[#This Row],[identify kmers B10]]/Table2[[#This Row],[bp]]*1000000</f>
        <v>#DIV/0!</v>
      </c>
    </row>
    <row r="73" spans="1:40" x14ac:dyDescent="0.45">
      <c r="A73" s="1"/>
      <c r="M73" s="10">
        <f t="shared" si="18"/>
        <v>0</v>
      </c>
      <c r="N73" s="10">
        <f t="shared" si="19"/>
        <v>0</v>
      </c>
      <c r="O73" s="10">
        <f t="shared" si="20"/>
        <v>0</v>
      </c>
      <c r="P73" s="10">
        <f t="shared" si="21"/>
        <v>0</v>
      </c>
      <c r="Q73" s="10">
        <f t="shared" si="22"/>
        <v>0</v>
      </c>
      <c r="R73" s="10">
        <f t="shared" si="23"/>
        <v>0</v>
      </c>
      <c r="S73" s="10">
        <f t="shared" si="24"/>
        <v>0</v>
      </c>
      <c r="T73" s="10">
        <f t="shared" si="25"/>
        <v>0</v>
      </c>
      <c r="U73" s="10">
        <f t="shared" si="26"/>
        <v>0</v>
      </c>
      <c r="V73" s="10">
        <f>SUM(Table2[[#This Row],[filter kmers2]:[identify kmers B10]])</f>
        <v>0</v>
      </c>
      <c r="W73" s="5" t="e">
        <f t="shared" si="27"/>
        <v>#DIV/0!</v>
      </c>
      <c r="X73" s="5" t="e">
        <f t="shared" si="28"/>
        <v>#DIV/0!</v>
      </c>
      <c r="Y73" s="5" t="e">
        <f t="shared" si="29"/>
        <v>#DIV/0!</v>
      </c>
      <c r="Z73" s="5" t="e">
        <f t="shared" si="30"/>
        <v>#DIV/0!</v>
      </c>
      <c r="AA73" s="5" t="e">
        <f t="shared" si="31"/>
        <v>#DIV/0!</v>
      </c>
      <c r="AB73" s="5" t="e">
        <f t="shared" si="32"/>
        <v>#DIV/0!</v>
      </c>
      <c r="AC73" s="5" t="e">
        <f t="shared" si="33"/>
        <v>#DIV/0!</v>
      </c>
      <c r="AD73" s="5" t="e">
        <f t="shared" si="34"/>
        <v>#DIV/0!</v>
      </c>
      <c r="AE73" s="5" t="e">
        <f t="shared" si="35"/>
        <v>#DIV/0!</v>
      </c>
      <c r="AF73" s="20" t="e">
        <f>Table2[[#This Row],[filter kmers2]]/Table2[[#This Row],[bp]]*1000000</f>
        <v>#DIV/0!</v>
      </c>
      <c r="AG73" s="20" t="e">
        <f>Table2[[#This Row],[collapse kmers3]]/Table2[[#This Row],[bp]]*1000000</f>
        <v>#DIV/0!</v>
      </c>
      <c r="AH73" s="20" t="e">
        <f>Table2[[#This Row],[calculate distances4]]/Table2[[#This Row],[bp]]*1000000</f>
        <v>#DIV/0!</v>
      </c>
      <c r="AI73" s="20" t="e">
        <f>Table2[[#This Row],[Find N A5]]/Table2[[#This Row],[bp]]*1000000</f>
        <v>#DIV/0!</v>
      </c>
      <c r="AJ73" s="20" t="e">
        <f>Table2[[#This Row],[Find N B6]]/Table2[[#This Row],[bp]]*1000000</f>
        <v>#DIV/0!</v>
      </c>
      <c r="AK73" s="20" t="e">
        <f>Table2[[#This Row],[Find N C7]]/Table2[[#This Row],[bp]]*1000000</f>
        <v>#DIV/0!</v>
      </c>
      <c r="AL73" s="20" t="e">
        <f>Table2[[#This Row],[Find N D8]]/Table2[[#This Row],[bp]]*1000000</f>
        <v>#DIV/0!</v>
      </c>
      <c r="AM73" s="20" t="e">
        <f>Table2[[#This Row],[identify kmers A9]]/Table2[[#This Row],[bp]]*1000000</f>
        <v>#DIV/0!</v>
      </c>
      <c r="AN73" s="20" t="e">
        <f>Table2[[#This Row],[identify kmers B10]]/Table2[[#This Row],[bp]]*1000000</f>
        <v>#DIV/0!</v>
      </c>
    </row>
    <row r="74" spans="1:40" x14ac:dyDescent="0.45">
      <c r="A74" s="1"/>
      <c r="M74" s="10">
        <f t="shared" si="18"/>
        <v>0</v>
      </c>
      <c r="N74" s="10">
        <f t="shared" si="19"/>
        <v>0</v>
      </c>
      <c r="O74" s="10">
        <f t="shared" si="20"/>
        <v>0</v>
      </c>
      <c r="P74" s="10">
        <f t="shared" si="21"/>
        <v>0</v>
      </c>
      <c r="Q74" s="10">
        <f t="shared" si="22"/>
        <v>0</v>
      </c>
      <c r="R74" s="10">
        <f t="shared" si="23"/>
        <v>0</v>
      </c>
      <c r="S74" s="10">
        <f t="shared" si="24"/>
        <v>0</v>
      </c>
      <c r="T74" s="10">
        <f t="shared" si="25"/>
        <v>0</v>
      </c>
      <c r="U74" s="10">
        <f t="shared" si="26"/>
        <v>0</v>
      </c>
      <c r="V74" s="10">
        <f>SUM(Table2[[#This Row],[filter kmers2]:[identify kmers B10]])</f>
        <v>0</v>
      </c>
      <c r="W74" s="5" t="e">
        <f t="shared" si="27"/>
        <v>#DIV/0!</v>
      </c>
      <c r="X74" s="5" t="e">
        <f t="shared" si="28"/>
        <v>#DIV/0!</v>
      </c>
      <c r="Y74" s="5" t="e">
        <f t="shared" si="29"/>
        <v>#DIV/0!</v>
      </c>
      <c r="Z74" s="5" t="e">
        <f t="shared" si="30"/>
        <v>#DIV/0!</v>
      </c>
      <c r="AA74" s="5" t="e">
        <f t="shared" si="31"/>
        <v>#DIV/0!</v>
      </c>
      <c r="AB74" s="5" t="e">
        <f t="shared" si="32"/>
        <v>#DIV/0!</v>
      </c>
      <c r="AC74" s="5" t="e">
        <f t="shared" si="33"/>
        <v>#DIV/0!</v>
      </c>
      <c r="AD74" s="5" t="e">
        <f t="shared" si="34"/>
        <v>#DIV/0!</v>
      </c>
      <c r="AE74" s="5" t="e">
        <f t="shared" si="35"/>
        <v>#DIV/0!</v>
      </c>
      <c r="AF74" s="20" t="e">
        <f>Table2[[#This Row],[filter kmers2]]/Table2[[#This Row],[bp]]*1000000</f>
        <v>#DIV/0!</v>
      </c>
      <c r="AG74" s="20" t="e">
        <f>Table2[[#This Row],[collapse kmers3]]/Table2[[#This Row],[bp]]*1000000</f>
        <v>#DIV/0!</v>
      </c>
      <c r="AH74" s="20" t="e">
        <f>Table2[[#This Row],[calculate distances4]]/Table2[[#This Row],[bp]]*1000000</f>
        <v>#DIV/0!</v>
      </c>
      <c r="AI74" s="20" t="e">
        <f>Table2[[#This Row],[Find N A5]]/Table2[[#This Row],[bp]]*1000000</f>
        <v>#DIV/0!</v>
      </c>
      <c r="AJ74" s="20" t="e">
        <f>Table2[[#This Row],[Find N B6]]/Table2[[#This Row],[bp]]*1000000</f>
        <v>#DIV/0!</v>
      </c>
      <c r="AK74" s="20" t="e">
        <f>Table2[[#This Row],[Find N C7]]/Table2[[#This Row],[bp]]*1000000</f>
        <v>#DIV/0!</v>
      </c>
      <c r="AL74" s="20" t="e">
        <f>Table2[[#This Row],[Find N D8]]/Table2[[#This Row],[bp]]*1000000</f>
        <v>#DIV/0!</v>
      </c>
      <c r="AM74" s="20" t="e">
        <f>Table2[[#This Row],[identify kmers A9]]/Table2[[#This Row],[bp]]*1000000</f>
        <v>#DIV/0!</v>
      </c>
      <c r="AN74" s="20" t="e">
        <f>Table2[[#This Row],[identify kmers B10]]/Table2[[#This Row],[bp]]*1000000</f>
        <v>#DIV/0!</v>
      </c>
    </row>
    <row r="75" spans="1:40" x14ac:dyDescent="0.45">
      <c r="A75" s="1"/>
      <c r="M75" s="10">
        <f t="shared" si="18"/>
        <v>0</v>
      </c>
      <c r="N75" s="10">
        <f t="shared" si="19"/>
        <v>0</v>
      </c>
      <c r="O75" s="10">
        <f t="shared" si="20"/>
        <v>0</v>
      </c>
      <c r="P75" s="10">
        <f t="shared" si="21"/>
        <v>0</v>
      </c>
      <c r="Q75" s="10">
        <f t="shared" si="22"/>
        <v>0</v>
      </c>
      <c r="R75" s="10">
        <f t="shared" si="23"/>
        <v>0</v>
      </c>
      <c r="S75" s="10">
        <f t="shared" si="24"/>
        <v>0</v>
      </c>
      <c r="T75" s="10">
        <f t="shared" si="25"/>
        <v>0</v>
      </c>
      <c r="U75" s="10">
        <f t="shared" si="26"/>
        <v>0</v>
      </c>
      <c r="V75" s="10">
        <f>SUM(Table2[[#This Row],[filter kmers2]:[identify kmers B10]])</f>
        <v>0</v>
      </c>
      <c r="W75" s="5" t="e">
        <f t="shared" si="27"/>
        <v>#DIV/0!</v>
      </c>
      <c r="X75" s="5" t="e">
        <f t="shared" si="28"/>
        <v>#DIV/0!</v>
      </c>
      <c r="Y75" s="5" t="e">
        <f t="shared" si="29"/>
        <v>#DIV/0!</v>
      </c>
      <c r="Z75" s="5" t="e">
        <f t="shared" si="30"/>
        <v>#DIV/0!</v>
      </c>
      <c r="AA75" s="5" t="e">
        <f t="shared" si="31"/>
        <v>#DIV/0!</v>
      </c>
      <c r="AB75" s="5" t="e">
        <f t="shared" si="32"/>
        <v>#DIV/0!</v>
      </c>
      <c r="AC75" s="5" t="e">
        <f t="shared" si="33"/>
        <v>#DIV/0!</v>
      </c>
      <c r="AD75" s="5" t="e">
        <f t="shared" si="34"/>
        <v>#DIV/0!</v>
      </c>
      <c r="AE75" s="5" t="e">
        <f t="shared" si="35"/>
        <v>#DIV/0!</v>
      </c>
      <c r="AF75" s="20" t="e">
        <f>Table2[[#This Row],[filter kmers2]]/Table2[[#This Row],[bp]]*1000000</f>
        <v>#DIV/0!</v>
      </c>
      <c r="AG75" s="20" t="e">
        <f>Table2[[#This Row],[collapse kmers3]]/Table2[[#This Row],[bp]]*1000000</f>
        <v>#DIV/0!</v>
      </c>
      <c r="AH75" s="20" t="e">
        <f>Table2[[#This Row],[calculate distances4]]/Table2[[#This Row],[bp]]*1000000</f>
        <v>#DIV/0!</v>
      </c>
      <c r="AI75" s="20" t="e">
        <f>Table2[[#This Row],[Find N A5]]/Table2[[#This Row],[bp]]*1000000</f>
        <v>#DIV/0!</v>
      </c>
      <c r="AJ75" s="20" t="e">
        <f>Table2[[#This Row],[Find N B6]]/Table2[[#This Row],[bp]]*1000000</f>
        <v>#DIV/0!</v>
      </c>
      <c r="AK75" s="20" t="e">
        <f>Table2[[#This Row],[Find N C7]]/Table2[[#This Row],[bp]]*1000000</f>
        <v>#DIV/0!</v>
      </c>
      <c r="AL75" s="20" t="e">
        <f>Table2[[#This Row],[Find N D8]]/Table2[[#This Row],[bp]]*1000000</f>
        <v>#DIV/0!</v>
      </c>
      <c r="AM75" s="20" t="e">
        <f>Table2[[#This Row],[identify kmers A9]]/Table2[[#This Row],[bp]]*1000000</f>
        <v>#DIV/0!</v>
      </c>
      <c r="AN75" s="20" t="e">
        <f>Table2[[#This Row],[identify kmers B10]]/Table2[[#This Row],[bp]]*1000000</f>
        <v>#DIV/0!</v>
      </c>
    </row>
    <row r="76" spans="1:40" x14ac:dyDescent="0.45">
      <c r="A76" s="1"/>
      <c r="M76" s="10">
        <f t="shared" si="18"/>
        <v>0</v>
      </c>
      <c r="N76" s="10">
        <f t="shared" si="19"/>
        <v>0</v>
      </c>
      <c r="O76" s="10">
        <f t="shared" si="20"/>
        <v>0</v>
      </c>
      <c r="P76" s="10">
        <f t="shared" si="21"/>
        <v>0</v>
      </c>
      <c r="Q76" s="10">
        <f t="shared" si="22"/>
        <v>0</v>
      </c>
      <c r="R76" s="10">
        <f t="shared" si="23"/>
        <v>0</v>
      </c>
      <c r="S76" s="10">
        <f t="shared" si="24"/>
        <v>0</v>
      </c>
      <c r="T76" s="10">
        <f t="shared" si="25"/>
        <v>0</v>
      </c>
      <c r="U76" s="10">
        <f t="shared" si="26"/>
        <v>0</v>
      </c>
      <c r="V76" s="10">
        <f>SUM(Table2[[#This Row],[filter kmers2]:[identify kmers B10]])</f>
        <v>0</v>
      </c>
      <c r="W76" s="5" t="e">
        <f t="shared" si="27"/>
        <v>#DIV/0!</v>
      </c>
      <c r="X76" s="5" t="e">
        <f t="shared" si="28"/>
        <v>#DIV/0!</v>
      </c>
      <c r="Y76" s="5" t="e">
        <f t="shared" si="29"/>
        <v>#DIV/0!</v>
      </c>
      <c r="Z76" s="5" t="e">
        <f t="shared" si="30"/>
        <v>#DIV/0!</v>
      </c>
      <c r="AA76" s="5" t="e">
        <f t="shared" si="31"/>
        <v>#DIV/0!</v>
      </c>
      <c r="AB76" s="5" t="e">
        <f t="shared" si="32"/>
        <v>#DIV/0!</v>
      </c>
      <c r="AC76" s="5" t="e">
        <f t="shared" si="33"/>
        <v>#DIV/0!</v>
      </c>
      <c r="AD76" s="5" t="e">
        <f t="shared" si="34"/>
        <v>#DIV/0!</v>
      </c>
      <c r="AE76" s="5" t="e">
        <f t="shared" si="35"/>
        <v>#DIV/0!</v>
      </c>
      <c r="AF76" s="20" t="e">
        <f>Table2[[#This Row],[filter kmers2]]/Table2[[#This Row],[bp]]*1000000</f>
        <v>#DIV/0!</v>
      </c>
      <c r="AG76" s="20" t="e">
        <f>Table2[[#This Row],[collapse kmers3]]/Table2[[#This Row],[bp]]*1000000</f>
        <v>#DIV/0!</v>
      </c>
      <c r="AH76" s="20" t="e">
        <f>Table2[[#This Row],[calculate distances4]]/Table2[[#This Row],[bp]]*1000000</f>
        <v>#DIV/0!</v>
      </c>
      <c r="AI76" s="20" t="e">
        <f>Table2[[#This Row],[Find N A5]]/Table2[[#This Row],[bp]]*1000000</f>
        <v>#DIV/0!</v>
      </c>
      <c r="AJ76" s="20" t="e">
        <f>Table2[[#This Row],[Find N B6]]/Table2[[#This Row],[bp]]*1000000</f>
        <v>#DIV/0!</v>
      </c>
      <c r="AK76" s="20" t="e">
        <f>Table2[[#This Row],[Find N C7]]/Table2[[#This Row],[bp]]*1000000</f>
        <v>#DIV/0!</v>
      </c>
      <c r="AL76" s="20" t="e">
        <f>Table2[[#This Row],[Find N D8]]/Table2[[#This Row],[bp]]*1000000</f>
        <v>#DIV/0!</v>
      </c>
      <c r="AM76" s="20" t="e">
        <f>Table2[[#This Row],[identify kmers A9]]/Table2[[#This Row],[bp]]*1000000</f>
        <v>#DIV/0!</v>
      </c>
      <c r="AN76" s="20" t="e">
        <f>Table2[[#This Row],[identify kmers B10]]/Table2[[#This Row],[bp]]*1000000</f>
        <v>#DIV/0!</v>
      </c>
    </row>
    <row r="77" spans="1:40" x14ac:dyDescent="0.45">
      <c r="A77" s="1"/>
      <c r="M77" s="10">
        <f t="shared" si="18"/>
        <v>0</v>
      </c>
      <c r="N77" s="10">
        <f t="shared" si="19"/>
        <v>0</v>
      </c>
      <c r="O77" s="10">
        <f t="shared" si="20"/>
        <v>0</v>
      </c>
      <c r="P77" s="10">
        <f t="shared" si="21"/>
        <v>0</v>
      </c>
      <c r="Q77" s="10">
        <f t="shared" si="22"/>
        <v>0</v>
      </c>
      <c r="R77" s="10">
        <f t="shared" si="23"/>
        <v>0</v>
      </c>
      <c r="S77" s="10">
        <f t="shared" si="24"/>
        <v>0</v>
      </c>
      <c r="T77" s="10">
        <f t="shared" si="25"/>
        <v>0</v>
      </c>
      <c r="U77" s="10">
        <f t="shared" si="26"/>
        <v>0</v>
      </c>
      <c r="V77" s="10">
        <f>SUM(Table2[[#This Row],[filter kmers2]:[identify kmers B10]])</f>
        <v>0</v>
      </c>
      <c r="W77" s="5" t="e">
        <f t="shared" si="27"/>
        <v>#DIV/0!</v>
      </c>
      <c r="X77" s="5" t="e">
        <f t="shared" si="28"/>
        <v>#DIV/0!</v>
      </c>
      <c r="Y77" s="5" t="e">
        <f t="shared" si="29"/>
        <v>#DIV/0!</v>
      </c>
      <c r="Z77" s="5" t="e">
        <f t="shared" si="30"/>
        <v>#DIV/0!</v>
      </c>
      <c r="AA77" s="5" t="e">
        <f t="shared" si="31"/>
        <v>#DIV/0!</v>
      </c>
      <c r="AB77" s="5" t="e">
        <f t="shared" si="32"/>
        <v>#DIV/0!</v>
      </c>
      <c r="AC77" s="5" t="e">
        <f t="shared" si="33"/>
        <v>#DIV/0!</v>
      </c>
      <c r="AD77" s="5" t="e">
        <f t="shared" si="34"/>
        <v>#DIV/0!</v>
      </c>
      <c r="AE77" s="5" t="e">
        <f t="shared" si="35"/>
        <v>#DIV/0!</v>
      </c>
      <c r="AF77" s="20" t="e">
        <f>Table2[[#This Row],[filter kmers2]]/Table2[[#This Row],[bp]]*1000000</f>
        <v>#DIV/0!</v>
      </c>
      <c r="AG77" s="20" t="e">
        <f>Table2[[#This Row],[collapse kmers3]]/Table2[[#This Row],[bp]]*1000000</f>
        <v>#DIV/0!</v>
      </c>
      <c r="AH77" s="20" t="e">
        <f>Table2[[#This Row],[calculate distances4]]/Table2[[#This Row],[bp]]*1000000</f>
        <v>#DIV/0!</v>
      </c>
      <c r="AI77" s="20" t="e">
        <f>Table2[[#This Row],[Find N A5]]/Table2[[#This Row],[bp]]*1000000</f>
        <v>#DIV/0!</v>
      </c>
      <c r="AJ77" s="20" t="e">
        <f>Table2[[#This Row],[Find N B6]]/Table2[[#This Row],[bp]]*1000000</f>
        <v>#DIV/0!</v>
      </c>
      <c r="AK77" s="20" t="e">
        <f>Table2[[#This Row],[Find N C7]]/Table2[[#This Row],[bp]]*1000000</f>
        <v>#DIV/0!</v>
      </c>
      <c r="AL77" s="20" t="e">
        <f>Table2[[#This Row],[Find N D8]]/Table2[[#This Row],[bp]]*1000000</f>
        <v>#DIV/0!</v>
      </c>
      <c r="AM77" s="20" t="e">
        <f>Table2[[#This Row],[identify kmers A9]]/Table2[[#This Row],[bp]]*1000000</f>
        <v>#DIV/0!</v>
      </c>
      <c r="AN77" s="20" t="e">
        <f>Table2[[#This Row],[identify kmers B10]]/Table2[[#This Row],[bp]]*1000000</f>
        <v>#DIV/0!</v>
      </c>
    </row>
    <row r="78" spans="1:40" x14ac:dyDescent="0.45">
      <c r="A78" s="1"/>
      <c r="M78" s="10">
        <f t="shared" si="18"/>
        <v>0</v>
      </c>
      <c r="N78" s="10">
        <f t="shared" si="19"/>
        <v>0</v>
      </c>
      <c r="O78" s="10">
        <f t="shared" si="20"/>
        <v>0</v>
      </c>
      <c r="P78" s="10">
        <f t="shared" si="21"/>
        <v>0</v>
      </c>
      <c r="Q78" s="10">
        <f t="shared" si="22"/>
        <v>0</v>
      </c>
      <c r="R78" s="10">
        <f t="shared" si="23"/>
        <v>0</v>
      </c>
      <c r="S78" s="10">
        <f t="shared" si="24"/>
        <v>0</v>
      </c>
      <c r="T78" s="10">
        <f t="shared" si="25"/>
        <v>0</v>
      </c>
      <c r="U78" s="10">
        <f t="shared" si="26"/>
        <v>0</v>
      </c>
      <c r="V78" s="10">
        <f>SUM(Table2[[#This Row],[filter kmers2]:[identify kmers B10]])</f>
        <v>0</v>
      </c>
      <c r="W78" s="5" t="e">
        <f t="shared" si="27"/>
        <v>#DIV/0!</v>
      </c>
      <c r="X78" s="5" t="e">
        <f t="shared" si="28"/>
        <v>#DIV/0!</v>
      </c>
      <c r="Y78" s="5" t="e">
        <f t="shared" si="29"/>
        <v>#DIV/0!</v>
      </c>
      <c r="Z78" s="5" t="e">
        <f t="shared" si="30"/>
        <v>#DIV/0!</v>
      </c>
      <c r="AA78" s="5" t="e">
        <f t="shared" si="31"/>
        <v>#DIV/0!</v>
      </c>
      <c r="AB78" s="5" t="e">
        <f t="shared" si="32"/>
        <v>#DIV/0!</v>
      </c>
      <c r="AC78" s="5" t="e">
        <f t="shared" si="33"/>
        <v>#DIV/0!</v>
      </c>
      <c r="AD78" s="5" t="e">
        <f t="shared" si="34"/>
        <v>#DIV/0!</v>
      </c>
      <c r="AE78" s="5" t="e">
        <f t="shared" si="35"/>
        <v>#DIV/0!</v>
      </c>
      <c r="AF78" s="20" t="e">
        <f>Table2[[#This Row],[filter kmers2]]/Table2[[#This Row],[bp]]*1000000</f>
        <v>#DIV/0!</v>
      </c>
      <c r="AG78" s="20" t="e">
        <f>Table2[[#This Row],[collapse kmers3]]/Table2[[#This Row],[bp]]*1000000</f>
        <v>#DIV/0!</v>
      </c>
      <c r="AH78" s="20" t="e">
        <f>Table2[[#This Row],[calculate distances4]]/Table2[[#This Row],[bp]]*1000000</f>
        <v>#DIV/0!</v>
      </c>
      <c r="AI78" s="20" t="e">
        <f>Table2[[#This Row],[Find N A5]]/Table2[[#This Row],[bp]]*1000000</f>
        <v>#DIV/0!</v>
      </c>
      <c r="AJ78" s="20" t="e">
        <f>Table2[[#This Row],[Find N B6]]/Table2[[#This Row],[bp]]*1000000</f>
        <v>#DIV/0!</v>
      </c>
      <c r="AK78" s="20" t="e">
        <f>Table2[[#This Row],[Find N C7]]/Table2[[#This Row],[bp]]*1000000</f>
        <v>#DIV/0!</v>
      </c>
      <c r="AL78" s="20" t="e">
        <f>Table2[[#This Row],[Find N D8]]/Table2[[#This Row],[bp]]*1000000</f>
        <v>#DIV/0!</v>
      </c>
      <c r="AM78" s="20" t="e">
        <f>Table2[[#This Row],[identify kmers A9]]/Table2[[#This Row],[bp]]*1000000</f>
        <v>#DIV/0!</v>
      </c>
      <c r="AN78" s="20" t="e">
        <f>Table2[[#This Row],[identify kmers B10]]/Table2[[#This Row],[bp]]*1000000</f>
        <v>#DIV/0!</v>
      </c>
    </row>
    <row r="79" spans="1:40" x14ac:dyDescent="0.45">
      <c r="A79" s="1"/>
      <c r="M79" s="10">
        <f t="shared" si="18"/>
        <v>0</v>
      </c>
      <c r="N79" s="10">
        <f t="shared" si="19"/>
        <v>0</v>
      </c>
      <c r="O79" s="10">
        <f t="shared" si="20"/>
        <v>0</v>
      </c>
      <c r="P79" s="10">
        <f t="shared" si="21"/>
        <v>0</v>
      </c>
      <c r="Q79" s="10">
        <f t="shared" si="22"/>
        <v>0</v>
      </c>
      <c r="R79" s="10">
        <f t="shared" si="23"/>
        <v>0</v>
      </c>
      <c r="S79" s="10">
        <f t="shared" si="24"/>
        <v>0</v>
      </c>
      <c r="T79" s="10">
        <f t="shared" si="25"/>
        <v>0</v>
      </c>
      <c r="U79" s="10">
        <f t="shared" si="26"/>
        <v>0</v>
      </c>
      <c r="V79" s="10">
        <f>SUM(Table2[[#This Row],[filter kmers2]:[identify kmers B10]])</f>
        <v>0</v>
      </c>
      <c r="W79" s="5" t="e">
        <f t="shared" si="27"/>
        <v>#DIV/0!</v>
      </c>
      <c r="X79" s="5" t="e">
        <f t="shared" si="28"/>
        <v>#DIV/0!</v>
      </c>
      <c r="Y79" s="5" t="e">
        <f t="shared" si="29"/>
        <v>#DIV/0!</v>
      </c>
      <c r="Z79" s="5" t="e">
        <f t="shared" si="30"/>
        <v>#DIV/0!</v>
      </c>
      <c r="AA79" s="5" t="e">
        <f t="shared" si="31"/>
        <v>#DIV/0!</v>
      </c>
      <c r="AB79" s="5" t="e">
        <f t="shared" si="32"/>
        <v>#DIV/0!</v>
      </c>
      <c r="AC79" s="5" t="e">
        <f t="shared" si="33"/>
        <v>#DIV/0!</v>
      </c>
      <c r="AD79" s="5" t="e">
        <f t="shared" si="34"/>
        <v>#DIV/0!</v>
      </c>
      <c r="AE79" s="5" t="e">
        <f t="shared" si="35"/>
        <v>#DIV/0!</v>
      </c>
      <c r="AF79" s="20" t="e">
        <f>Table2[[#This Row],[filter kmers2]]/Table2[[#This Row],[bp]]*1000000</f>
        <v>#DIV/0!</v>
      </c>
      <c r="AG79" s="20" t="e">
        <f>Table2[[#This Row],[collapse kmers3]]/Table2[[#This Row],[bp]]*1000000</f>
        <v>#DIV/0!</v>
      </c>
      <c r="AH79" s="20" t="e">
        <f>Table2[[#This Row],[calculate distances4]]/Table2[[#This Row],[bp]]*1000000</f>
        <v>#DIV/0!</v>
      </c>
      <c r="AI79" s="20" t="e">
        <f>Table2[[#This Row],[Find N A5]]/Table2[[#This Row],[bp]]*1000000</f>
        <v>#DIV/0!</v>
      </c>
      <c r="AJ79" s="20" t="e">
        <f>Table2[[#This Row],[Find N B6]]/Table2[[#This Row],[bp]]*1000000</f>
        <v>#DIV/0!</v>
      </c>
      <c r="AK79" s="20" t="e">
        <f>Table2[[#This Row],[Find N C7]]/Table2[[#This Row],[bp]]*1000000</f>
        <v>#DIV/0!</v>
      </c>
      <c r="AL79" s="20" t="e">
        <f>Table2[[#This Row],[Find N D8]]/Table2[[#This Row],[bp]]*1000000</f>
        <v>#DIV/0!</v>
      </c>
      <c r="AM79" s="20" t="e">
        <f>Table2[[#This Row],[identify kmers A9]]/Table2[[#This Row],[bp]]*1000000</f>
        <v>#DIV/0!</v>
      </c>
      <c r="AN79" s="20" t="e">
        <f>Table2[[#This Row],[identify kmers B10]]/Table2[[#This Row],[bp]]*1000000</f>
        <v>#DIV/0!</v>
      </c>
    </row>
    <row r="80" spans="1:40" x14ac:dyDescent="0.45">
      <c r="A80" s="1"/>
      <c r="M80" s="10">
        <f t="shared" si="18"/>
        <v>0</v>
      </c>
      <c r="N80" s="10">
        <f t="shared" si="19"/>
        <v>0</v>
      </c>
      <c r="O80" s="10">
        <f t="shared" si="20"/>
        <v>0</v>
      </c>
      <c r="P80" s="10">
        <f t="shared" si="21"/>
        <v>0</v>
      </c>
      <c r="Q80" s="10">
        <f t="shared" si="22"/>
        <v>0</v>
      </c>
      <c r="R80" s="10">
        <f t="shared" si="23"/>
        <v>0</v>
      </c>
      <c r="S80" s="10">
        <f t="shared" si="24"/>
        <v>0</v>
      </c>
      <c r="T80" s="10">
        <f t="shared" si="25"/>
        <v>0</v>
      </c>
      <c r="U80" s="10">
        <f t="shared" si="26"/>
        <v>0</v>
      </c>
      <c r="V80" s="10">
        <f>SUM(Table2[[#This Row],[filter kmers2]:[identify kmers B10]])</f>
        <v>0</v>
      </c>
      <c r="W80" s="5" t="e">
        <f t="shared" si="27"/>
        <v>#DIV/0!</v>
      </c>
      <c r="X80" s="5" t="e">
        <f t="shared" si="28"/>
        <v>#DIV/0!</v>
      </c>
      <c r="Y80" s="5" t="e">
        <f t="shared" si="29"/>
        <v>#DIV/0!</v>
      </c>
      <c r="Z80" s="5" t="e">
        <f t="shared" si="30"/>
        <v>#DIV/0!</v>
      </c>
      <c r="AA80" s="5" t="e">
        <f t="shared" si="31"/>
        <v>#DIV/0!</v>
      </c>
      <c r="AB80" s="5" t="e">
        <f t="shared" si="32"/>
        <v>#DIV/0!</v>
      </c>
      <c r="AC80" s="5" t="e">
        <f t="shared" si="33"/>
        <v>#DIV/0!</v>
      </c>
      <c r="AD80" s="5" t="e">
        <f t="shared" si="34"/>
        <v>#DIV/0!</v>
      </c>
      <c r="AE80" s="5" t="e">
        <f t="shared" si="35"/>
        <v>#DIV/0!</v>
      </c>
      <c r="AF80" s="20" t="e">
        <f>Table2[[#This Row],[filter kmers2]]/Table2[[#This Row],[bp]]*1000000</f>
        <v>#DIV/0!</v>
      </c>
      <c r="AG80" s="20" t="e">
        <f>Table2[[#This Row],[collapse kmers3]]/Table2[[#This Row],[bp]]*1000000</f>
        <v>#DIV/0!</v>
      </c>
      <c r="AH80" s="20" t="e">
        <f>Table2[[#This Row],[calculate distances4]]/Table2[[#This Row],[bp]]*1000000</f>
        <v>#DIV/0!</v>
      </c>
      <c r="AI80" s="20" t="e">
        <f>Table2[[#This Row],[Find N A5]]/Table2[[#This Row],[bp]]*1000000</f>
        <v>#DIV/0!</v>
      </c>
      <c r="AJ80" s="20" t="e">
        <f>Table2[[#This Row],[Find N B6]]/Table2[[#This Row],[bp]]*1000000</f>
        <v>#DIV/0!</v>
      </c>
      <c r="AK80" s="20" t="e">
        <f>Table2[[#This Row],[Find N C7]]/Table2[[#This Row],[bp]]*1000000</f>
        <v>#DIV/0!</v>
      </c>
      <c r="AL80" s="20" t="e">
        <f>Table2[[#This Row],[Find N D8]]/Table2[[#This Row],[bp]]*1000000</f>
        <v>#DIV/0!</v>
      </c>
      <c r="AM80" s="20" t="e">
        <f>Table2[[#This Row],[identify kmers A9]]/Table2[[#This Row],[bp]]*1000000</f>
        <v>#DIV/0!</v>
      </c>
      <c r="AN80" s="20" t="e">
        <f>Table2[[#This Row],[identify kmers B10]]/Table2[[#This Row],[bp]]*1000000</f>
        <v>#DIV/0!</v>
      </c>
    </row>
    <row r="81" spans="1:40" x14ac:dyDescent="0.45">
      <c r="A81" s="1"/>
      <c r="M81" s="10">
        <f t="shared" si="18"/>
        <v>0</v>
      </c>
      <c r="N81" s="10">
        <f t="shared" si="19"/>
        <v>0</v>
      </c>
      <c r="O81" s="10">
        <f t="shared" si="20"/>
        <v>0</v>
      </c>
      <c r="P81" s="10">
        <f t="shared" si="21"/>
        <v>0</v>
      </c>
      <c r="Q81" s="10">
        <f t="shared" si="22"/>
        <v>0</v>
      </c>
      <c r="R81" s="10">
        <f t="shared" si="23"/>
        <v>0</v>
      </c>
      <c r="S81" s="10">
        <f t="shared" si="24"/>
        <v>0</v>
      </c>
      <c r="T81" s="10">
        <f t="shared" si="25"/>
        <v>0</v>
      </c>
      <c r="U81" s="10">
        <f t="shared" si="26"/>
        <v>0</v>
      </c>
      <c r="V81" s="10">
        <f>SUM(Table2[[#This Row],[filter kmers2]:[identify kmers B10]])</f>
        <v>0</v>
      </c>
      <c r="W81" s="5" t="e">
        <f t="shared" si="27"/>
        <v>#DIV/0!</v>
      </c>
      <c r="X81" s="5" t="e">
        <f t="shared" si="28"/>
        <v>#DIV/0!</v>
      </c>
      <c r="Y81" s="5" t="e">
        <f t="shared" si="29"/>
        <v>#DIV/0!</v>
      </c>
      <c r="Z81" s="5" t="e">
        <f t="shared" si="30"/>
        <v>#DIV/0!</v>
      </c>
      <c r="AA81" s="5" t="e">
        <f t="shared" si="31"/>
        <v>#DIV/0!</v>
      </c>
      <c r="AB81" s="5" t="e">
        <f t="shared" si="32"/>
        <v>#DIV/0!</v>
      </c>
      <c r="AC81" s="5" t="e">
        <f t="shared" si="33"/>
        <v>#DIV/0!</v>
      </c>
      <c r="AD81" s="5" t="e">
        <f t="shared" si="34"/>
        <v>#DIV/0!</v>
      </c>
      <c r="AE81" s="5" t="e">
        <f t="shared" si="35"/>
        <v>#DIV/0!</v>
      </c>
      <c r="AF81" s="20" t="e">
        <f>Table2[[#This Row],[filter kmers2]]/Table2[[#This Row],[bp]]*1000000</f>
        <v>#DIV/0!</v>
      </c>
      <c r="AG81" s="20" t="e">
        <f>Table2[[#This Row],[collapse kmers3]]/Table2[[#This Row],[bp]]*1000000</f>
        <v>#DIV/0!</v>
      </c>
      <c r="AH81" s="20" t="e">
        <f>Table2[[#This Row],[calculate distances4]]/Table2[[#This Row],[bp]]*1000000</f>
        <v>#DIV/0!</v>
      </c>
      <c r="AI81" s="20" t="e">
        <f>Table2[[#This Row],[Find N A5]]/Table2[[#This Row],[bp]]*1000000</f>
        <v>#DIV/0!</v>
      </c>
      <c r="AJ81" s="20" t="e">
        <f>Table2[[#This Row],[Find N B6]]/Table2[[#This Row],[bp]]*1000000</f>
        <v>#DIV/0!</v>
      </c>
      <c r="AK81" s="20" t="e">
        <f>Table2[[#This Row],[Find N C7]]/Table2[[#This Row],[bp]]*1000000</f>
        <v>#DIV/0!</v>
      </c>
      <c r="AL81" s="20" t="e">
        <f>Table2[[#This Row],[Find N D8]]/Table2[[#This Row],[bp]]*1000000</f>
        <v>#DIV/0!</v>
      </c>
      <c r="AM81" s="20" t="e">
        <f>Table2[[#This Row],[identify kmers A9]]/Table2[[#This Row],[bp]]*1000000</f>
        <v>#DIV/0!</v>
      </c>
      <c r="AN81" s="20" t="e">
        <f>Table2[[#This Row],[identify kmers B10]]/Table2[[#This Row],[bp]]*1000000</f>
        <v>#DIV/0!</v>
      </c>
    </row>
    <row r="82" spans="1:40" x14ac:dyDescent="0.45">
      <c r="A82" s="1"/>
      <c r="M82" s="10">
        <f t="shared" si="18"/>
        <v>0</v>
      </c>
      <c r="N82" s="10">
        <f t="shared" si="19"/>
        <v>0</v>
      </c>
      <c r="O82" s="10">
        <f t="shared" si="20"/>
        <v>0</v>
      </c>
      <c r="P82" s="10">
        <f t="shared" si="21"/>
        <v>0</v>
      </c>
      <c r="Q82" s="10">
        <f t="shared" si="22"/>
        <v>0</v>
      </c>
      <c r="R82" s="10">
        <f t="shared" si="23"/>
        <v>0</v>
      </c>
      <c r="S82" s="10">
        <f t="shared" si="24"/>
        <v>0</v>
      </c>
      <c r="T82" s="10">
        <f t="shared" si="25"/>
        <v>0</v>
      </c>
      <c r="U82" s="10">
        <f t="shared" si="26"/>
        <v>0</v>
      </c>
      <c r="V82" s="10">
        <f>SUM(Table2[[#This Row],[filter kmers2]:[identify kmers B10]])</f>
        <v>0</v>
      </c>
      <c r="W82" s="5" t="e">
        <f t="shared" si="27"/>
        <v>#DIV/0!</v>
      </c>
      <c r="X82" s="5" t="e">
        <f t="shared" si="28"/>
        <v>#DIV/0!</v>
      </c>
      <c r="Y82" s="5" t="e">
        <f t="shared" si="29"/>
        <v>#DIV/0!</v>
      </c>
      <c r="Z82" s="5" t="e">
        <f t="shared" si="30"/>
        <v>#DIV/0!</v>
      </c>
      <c r="AA82" s="5" t="e">
        <f t="shared" si="31"/>
        <v>#DIV/0!</v>
      </c>
      <c r="AB82" s="5" t="e">
        <f t="shared" si="32"/>
        <v>#DIV/0!</v>
      </c>
      <c r="AC82" s="5" t="e">
        <f t="shared" si="33"/>
        <v>#DIV/0!</v>
      </c>
      <c r="AD82" s="5" t="e">
        <f t="shared" si="34"/>
        <v>#DIV/0!</v>
      </c>
      <c r="AE82" s="5" t="e">
        <f t="shared" si="35"/>
        <v>#DIV/0!</v>
      </c>
      <c r="AF82" s="20" t="e">
        <f>Table2[[#This Row],[filter kmers2]]/Table2[[#This Row],[bp]]*1000000</f>
        <v>#DIV/0!</v>
      </c>
      <c r="AG82" s="20" t="e">
        <f>Table2[[#This Row],[collapse kmers3]]/Table2[[#This Row],[bp]]*1000000</f>
        <v>#DIV/0!</v>
      </c>
      <c r="AH82" s="20" t="e">
        <f>Table2[[#This Row],[calculate distances4]]/Table2[[#This Row],[bp]]*1000000</f>
        <v>#DIV/0!</v>
      </c>
      <c r="AI82" s="20" t="e">
        <f>Table2[[#This Row],[Find N A5]]/Table2[[#This Row],[bp]]*1000000</f>
        <v>#DIV/0!</v>
      </c>
      <c r="AJ82" s="20" t="e">
        <f>Table2[[#This Row],[Find N B6]]/Table2[[#This Row],[bp]]*1000000</f>
        <v>#DIV/0!</v>
      </c>
      <c r="AK82" s="20" t="e">
        <f>Table2[[#This Row],[Find N C7]]/Table2[[#This Row],[bp]]*1000000</f>
        <v>#DIV/0!</v>
      </c>
      <c r="AL82" s="20" t="e">
        <f>Table2[[#This Row],[Find N D8]]/Table2[[#This Row],[bp]]*1000000</f>
        <v>#DIV/0!</v>
      </c>
      <c r="AM82" s="20" t="e">
        <f>Table2[[#This Row],[identify kmers A9]]/Table2[[#This Row],[bp]]*1000000</f>
        <v>#DIV/0!</v>
      </c>
      <c r="AN82" s="20" t="e">
        <f>Table2[[#This Row],[identify kmers B10]]/Table2[[#This Row],[bp]]*1000000</f>
        <v>#DIV/0!</v>
      </c>
    </row>
    <row r="83" spans="1:40" x14ac:dyDescent="0.45">
      <c r="A83" s="1"/>
      <c r="M83" s="10">
        <f t="shared" si="18"/>
        <v>0</v>
      </c>
      <c r="N83" s="10">
        <f t="shared" si="19"/>
        <v>0</v>
      </c>
      <c r="O83" s="10">
        <f t="shared" si="20"/>
        <v>0</v>
      </c>
      <c r="P83" s="10">
        <f t="shared" si="21"/>
        <v>0</v>
      </c>
      <c r="Q83" s="10">
        <f t="shared" si="22"/>
        <v>0</v>
      </c>
      <c r="R83" s="10">
        <f t="shared" si="23"/>
        <v>0</v>
      </c>
      <c r="S83" s="10">
        <f t="shared" si="24"/>
        <v>0</v>
      </c>
      <c r="T83" s="10">
        <f t="shared" si="25"/>
        <v>0</v>
      </c>
      <c r="U83" s="10">
        <f t="shared" si="26"/>
        <v>0</v>
      </c>
      <c r="V83" s="10">
        <f>SUM(Table2[[#This Row],[filter kmers2]:[identify kmers B10]])</f>
        <v>0</v>
      </c>
      <c r="W83" s="5" t="e">
        <f t="shared" si="27"/>
        <v>#DIV/0!</v>
      </c>
      <c r="X83" s="5" t="e">
        <f t="shared" si="28"/>
        <v>#DIV/0!</v>
      </c>
      <c r="Y83" s="5" t="e">
        <f t="shared" si="29"/>
        <v>#DIV/0!</v>
      </c>
      <c r="Z83" s="5" t="e">
        <f t="shared" si="30"/>
        <v>#DIV/0!</v>
      </c>
      <c r="AA83" s="5" t="e">
        <f t="shared" si="31"/>
        <v>#DIV/0!</v>
      </c>
      <c r="AB83" s="5" t="e">
        <f t="shared" si="32"/>
        <v>#DIV/0!</v>
      </c>
      <c r="AC83" s="5" t="e">
        <f t="shared" si="33"/>
        <v>#DIV/0!</v>
      </c>
      <c r="AD83" s="5" t="e">
        <f t="shared" si="34"/>
        <v>#DIV/0!</v>
      </c>
      <c r="AE83" s="5" t="e">
        <f t="shared" si="35"/>
        <v>#DIV/0!</v>
      </c>
      <c r="AF83" s="20" t="e">
        <f>Table2[[#This Row],[filter kmers2]]/Table2[[#This Row],[bp]]*1000000</f>
        <v>#DIV/0!</v>
      </c>
      <c r="AG83" s="20" t="e">
        <f>Table2[[#This Row],[collapse kmers3]]/Table2[[#This Row],[bp]]*1000000</f>
        <v>#DIV/0!</v>
      </c>
      <c r="AH83" s="20" t="e">
        <f>Table2[[#This Row],[calculate distances4]]/Table2[[#This Row],[bp]]*1000000</f>
        <v>#DIV/0!</v>
      </c>
      <c r="AI83" s="20" t="e">
        <f>Table2[[#This Row],[Find N A5]]/Table2[[#This Row],[bp]]*1000000</f>
        <v>#DIV/0!</v>
      </c>
      <c r="AJ83" s="20" t="e">
        <f>Table2[[#This Row],[Find N B6]]/Table2[[#This Row],[bp]]*1000000</f>
        <v>#DIV/0!</v>
      </c>
      <c r="AK83" s="20" t="e">
        <f>Table2[[#This Row],[Find N C7]]/Table2[[#This Row],[bp]]*1000000</f>
        <v>#DIV/0!</v>
      </c>
      <c r="AL83" s="20" t="e">
        <f>Table2[[#This Row],[Find N D8]]/Table2[[#This Row],[bp]]*1000000</f>
        <v>#DIV/0!</v>
      </c>
      <c r="AM83" s="20" t="e">
        <f>Table2[[#This Row],[identify kmers A9]]/Table2[[#This Row],[bp]]*1000000</f>
        <v>#DIV/0!</v>
      </c>
      <c r="AN83" s="20" t="e">
        <f>Table2[[#This Row],[identify kmers B10]]/Table2[[#This Row],[bp]]*1000000</f>
        <v>#DIV/0!</v>
      </c>
    </row>
    <row r="84" spans="1:40" x14ac:dyDescent="0.45">
      <c r="A84" s="1"/>
      <c r="M84" s="10">
        <f t="shared" si="18"/>
        <v>0</v>
      </c>
      <c r="N84" s="10">
        <f t="shared" si="19"/>
        <v>0</v>
      </c>
      <c r="O84" s="10">
        <f t="shared" si="20"/>
        <v>0</v>
      </c>
      <c r="P84" s="10">
        <f t="shared" si="21"/>
        <v>0</v>
      </c>
      <c r="Q84" s="10">
        <f t="shared" si="22"/>
        <v>0</v>
      </c>
      <c r="R84" s="10">
        <f t="shared" si="23"/>
        <v>0</v>
      </c>
      <c r="S84" s="10">
        <f t="shared" si="24"/>
        <v>0</v>
      </c>
      <c r="T84" s="10">
        <f t="shared" si="25"/>
        <v>0</v>
      </c>
      <c r="U84" s="10">
        <f t="shared" si="26"/>
        <v>0</v>
      </c>
      <c r="V84" s="10">
        <f>SUM(Table2[[#This Row],[filter kmers2]:[identify kmers B10]])</f>
        <v>0</v>
      </c>
      <c r="W84" s="5" t="e">
        <f t="shared" si="27"/>
        <v>#DIV/0!</v>
      </c>
      <c r="X84" s="5" t="e">
        <f t="shared" si="28"/>
        <v>#DIV/0!</v>
      </c>
      <c r="Y84" s="5" t="e">
        <f t="shared" si="29"/>
        <v>#DIV/0!</v>
      </c>
      <c r="Z84" s="5" t="e">
        <f t="shared" si="30"/>
        <v>#DIV/0!</v>
      </c>
      <c r="AA84" s="5" t="e">
        <f t="shared" si="31"/>
        <v>#DIV/0!</v>
      </c>
      <c r="AB84" s="5" t="e">
        <f t="shared" si="32"/>
        <v>#DIV/0!</v>
      </c>
      <c r="AC84" s="5" t="e">
        <f t="shared" si="33"/>
        <v>#DIV/0!</v>
      </c>
      <c r="AD84" s="5" t="e">
        <f t="shared" si="34"/>
        <v>#DIV/0!</v>
      </c>
      <c r="AE84" s="5" t="e">
        <f t="shared" si="35"/>
        <v>#DIV/0!</v>
      </c>
      <c r="AF84" s="20" t="e">
        <f>Table2[[#This Row],[filter kmers2]]/Table2[[#This Row],[bp]]*1000000</f>
        <v>#DIV/0!</v>
      </c>
      <c r="AG84" s="20" t="e">
        <f>Table2[[#This Row],[collapse kmers3]]/Table2[[#This Row],[bp]]*1000000</f>
        <v>#DIV/0!</v>
      </c>
      <c r="AH84" s="20" t="e">
        <f>Table2[[#This Row],[calculate distances4]]/Table2[[#This Row],[bp]]*1000000</f>
        <v>#DIV/0!</v>
      </c>
      <c r="AI84" s="20" t="e">
        <f>Table2[[#This Row],[Find N A5]]/Table2[[#This Row],[bp]]*1000000</f>
        <v>#DIV/0!</v>
      </c>
      <c r="AJ84" s="20" t="e">
        <f>Table2[[#This Row],[Find N B6]]/Table2[[#This Row],[bp]]*1000000</f>
        <v>#DIV/0!</v>
      </c>
      <c r="AK84" s="20" t="e">
        <f>Table2[[#This Row],[Find N C7]]/Table2[[#This Row],[bp]]*1000000</f>
        <v>#DIV/0!</v>
      </c>
      <c r="AL84" s="20" t="e">
        <f>Table2[[#This Row],[Find N D8]]/Table2[[#This Row],[bp]]*1000000</f>
        <v>#DIV/0!</v>
      </c>
      <c r="AM84" s="20" t="e">
        <f>Table2[[#This Row],[identify kmers A9]]/Table2[[#This Row],[bp]]*1000000</f>
        <v>#DIV/0!</v>
      </c>
      <c r="AN84" s="20" t="e">
        <f>Table2[[#This Row],[identify kmers B10]]/Table2[[#This Row],[bp]]*1000000</f>
        <v>#DIV/0!</v>
      </c>
    </row>
    <row r="85" spans="1:40" x14ac:dyDescent="0.45">
      <c r="A85" s="1"/>
      <c r="M85" s="10">
        <f t="shared" si="18"/>
        <v>0</v>
      </c>
      <c r="N85" s="10">
        <f t="shared" si="19"/>
        <v>0</v>
      </c>
      <c r="O85" s="10">
        <f t="shared" si="20"/>
        <v>0</v>
      </c>
      <c r="P85" s="10">
        <f t="shared" si="21"/>
        <v>0</v>
      </c>
      <c r="Q85" s="10">
        <f t="shared" si="22"/>
        <v>0</v>
      </c>
      <c r="R85" s="10">
        <f t="shared" si="23"/>
        <v>0</v>
      </c>
      <c r="S85" s="10">
        <f t="shared" si="24"/>
        <v>0</v>
      </c>
      <c r="T85" s="10">
        <f t="shared" si="25"/>
        <v>0</v>
      </c>
      <c r="U85" s="10">
        <f t="shared" si="26"/>
        <v>0</v>
      </c>
      <c r="V85" s="10">
        <f>SUM(Table2[[#This Row],[filter kmers2]:[identify kmers B10]])</f>
        <v>0</v>
      </c>
      <c r="W85" s="5" t="e">
        <f t="shared" si="27"/>
        <v>#DIV/0!</v>
      </c>
      <c r="X85" s="5" t="e">
        <f t="shared" si="28"/>
        <v>#DIV/0!</v>
      </c>
      <c r="Y85" s="5" t="e">
        <f t="shared" si="29"/>
        <v>#DIV/0!</v>
      </c>
      <c r="Z85" s="5" t="e">
        <f t="shared" si="30"/>
        <v>#DIV/0!</v>
      </c>
      <c r="AA85" s="5" t="e">
        <f t="shared" si="31"/>
        <v>#DIV/0!</v>
      </c>
      <c r="AB85" s="5" t="e">
        <f t="shared" si="32"/>
        <v>#DIV/0!</v>
      </c>
      <c r="AC85" s="5" t="e">
        <f t="shared" si="33"/>
        <v>#DIV/0!</v>
      </c>
      <c r="AD85" s="5" t="e">
        <f t="shared" si="34"/>
        <v>#DIV/0!</v>
      </c>
      <c r="AE85" s="5" t="e">
        <f t="shared" si="35"/>
        <v>#DIV/0!</v>
      </c>
      <c r="AF85" s="20" t="e">
        <f>Table2[[#This Row],[filter kmers2]]/Table2[[#This Row],[bp]]*1000000</f>
        <v>#DIV/0!</v>
      </c>
      <c r="AG85" s="20" t="e">
        <f>Table2[[#This Row],[collapse kmers3]]/Table2[[#This Row],[bp]]*1000000</f>
        <v>#DIV/0!</v>
      </c>
      <c r="AH85" s="20" t="e">
        <f>Table2[[#This Row],[calculate distances4]]/Table2[[#This Row],[bp]]*1000000</f>
        <v>#DIV/0!</v>
      </c>
      <c r="AI85" s="20" t="e">
        <f>Table2[[#This Row],[Find N A5]]/Table2[[#This Row],[bp]]*1000000</f>
        <v>#DIV/0!</v>
      </c>
      <c r="AJ85" s="20" t="e">
        <f>Table2[[#This Row],[Find N B6]]/Table2[[#This Row],[bp]]*1000000</f>
        <v>#DIV/0!</v>
      </c>
      <c r="AK85" s="20" t="e">
        <f>Table2[[#This Row],[Find N C7]]/Table2[[#This Row],[bp]]*1000000</f>
        <v>#DIV/0!</v>
      </c>
      <c r="AL85" s="20" t="e">
        <f>Table2[[#This Row],[Find N D8]]/Table2[[#This Row],[bp]]*1000000</f>
        <v>#DIV/0!</v>
      </c>
      <c r="AM85" s="20" t="e">
        <f>Table2[[#This Row],[identify kmers A9]]/Table2[[#This Row],[bp]]*1000000</f>
        <v>#DIV/0!</v>
      </c>
      <c r="AN85" s="20" t="e">
        <f>Table2[[#This Row],[identify kmers B10]]/Table2[[#This Row],[bp]]*1000000</f>
        <v>#DIV/0!</v>
      </c>
    </row>
    <row r="86" spans="1:40" x14ac:dyDescent="0.45">
      <c r="A86" s="1"/>
      <c r="M86" s="10">
        <f t="shared" si="18"/>
        <v>0</v>
      </c>
      <c r="N86" s="10">
        <f t="shared" si="19"/>
        <v>0</v>
      </c>
      <c r="O86" s="10">
        <f t="shared" si="20"/>
        <v>0</v>
      </c>
      <c r="P86" s="10">
        <f t="shared" si="21"/>
        <v>0</v>
      </c>
      <c r="Q86" s="10">
        <f t="shared" si="22"/>
        <v>0</v>
      </c>
      <c r="R86" s="10">
        <f t="shared" si="23"/>
        <v>0</v>
      </c>
      <c r="S86" s="10">
        <f t="shared" si="24"/>
        <v>0</v>
      </c>
      <c r="T86" s="10">
        <f t="shared" si="25"/>
        <v>0</v>
      </c>
      <c r="U86" s="10">
        <f t="shared" si="26"/>
        <v>0</v>
      </c>
      <c r="V86" s="10">
        <f>SUM(Table2[[#This Row],[filter kmers2]:[identify kmers B10]])</f>
        <v>0</v>
      </c>
      <c r="W86" s="5" t="e">
        <f t="shared" si="27"/>
        <v>#DIV/0!</v>
      </c>
      <c r="X86" s="5" t="e">
        <f t="shared" si="28"/>
        <v>#DIV/0!</v>
      </c>
      <c r="Y86" s="5" t="e">
        <f t="shared" si="29"/>
        <v>#DIV/0!</v>
      </c>
      <c r="Z86" s="5" t="e">
        <f t="shared" si="30"/>
        <v>#DIV/0!</v>
      </c>
      <c r="AA86" s="5" t="e">
        <f t="shared" si="31"/>
        <v>#DIV/0!</v>
      </c>
      <c r="AB86" s="5" t="e">
        <f t="shared" si="32"/>
        <v>#DIV/0!</v>
      </c>
      <c r="AC86" s="5" t="e">
        <f t="shared" si="33"/>
        <v>#DIV/0!</v>
      </c>
      <c r="AD86" s="5" t="e">
        <f t="shared" si="34"/>
        <v>#DIV/0!</v>
      </c>
      <c r="AE86" s="5" t="e">
        <f t="shared" si="35"/>
        <v>#DIV/0!</v>
      </c>
      <c r="AF86" s="20" t="e">
        <f>Table2[[#This Row],[filter kmers2]]/Table2[[#This Row],[bp]]*1000000</f>
        <v>#DIV/0!</v>
      </c>
      <c r="AG86" s="20" t="e">
        <f>Table2[[#This Row],[collapse kmers3]]/Table2[[#This Row],[bp]]*1000000</f>
        <v>#DIV/0!</v>
      </c>
      <c r="AH86" s="20" t="e">
        <f>Table2[[#This Row],[calculate distances4]]/Table2[[#This Row],[bp]]*1000000</f>
        <v>#DIV/0!</v>
      </c>
      <c r="AI86" s="20" t="e">
        <f>Table2[[#This Row],[Find N A5]]/Table2[[#This Row],[bp]]*1000000</f>
        <v>#DIV/0!</v>
      </c>
      <c r="AJ86" s="20" t="e">
        <f>Table2[[#This Row],[Find N B6]]/Table2[[#This Row],[bp]]*1000000</f>
        <v>#DIV/0!</v>
      </c>
      <c r="AK86" s="20" t="e">
        <f>Table2[[#This Row],[Find N C7]]/Table2[[#This Row],[bp]]*1000000</f>
        <v>#DIV/0!</v>
      </c>
      <c r="AL86" s="20" t="e">
        <f>Table2[[#This Row],[Find N D8]]/Table2[[#This Row],[bp]]*1000000</f>
        <v>#DIV/0!</v>
      </c>
      <c r="AM86" s="20" t="e">
        <f>Table2[[#This Row],[identify kmers A9]]/Table2[[#This Row],[bp]]*1000000</f>
        <v>#DIV/0!</v>
      </c>
      <c r="AN86" s="20" t="e">
        <f>Table2[[#This Row],[identify kmers B10]]/Table2[[#This Row],[bp]]*1000000</f>
        <v>#DIV/0!</v>
      </c>
    </row>
    <row r="87" spans="1:40" x14ac:dyDescent="0.45">
      <c r="A87" s="1"/>
      <c r="M87" s="10">
        <f t="shared" si="18"/>
        <v>0</v>
      </c>
      <c r="N87" s="10">
        <f t="shared" si="19"/>
        <v>0</v>
      </c>
      <c r="O87" s="10">
        <f t="shared" si="20"/>
        <v>0</v>
      </c>
      <c r="P87" s="10">
        <f t="shared" si="21"/>
        <v>0</v>
      </c>
      <c r="Q87" s="10">
        <f t="shared" si="22"/>
        <v>0</v>
      </c>
      <c r="R87" s="10">
        <f t="shared" si="23"/>
        <v>0</v>
      </c>
      <c r="S87" s="10">
        <f t="shared" si="24"/>
        <v>0</v>
      </c>
      <c r="T87" s="10">
        <f t="shared" si="25"/>
        <v>0</v>
      </c>
      <c r="U87" s="10">
        <f t="shared" si="26"/>
        <v>0</v>
      </c>
      <c r="V87" s="10">
        <f>SUM(Table2[[#This Row],[filter kmers2]:[identify kmers B10]])</f>
        <v>0</v>
      </c>
      <c r="W87" s="5" t="e">
        <f t="shared" si="27"/>
        <v>#DIV/0!</v>
      </c>
      <c r="X87" s="5" t="e">
        <f t="shared" si="28"/>
        <v>#DIV/0!</v>
      </c>
      <c r="Y87" s="5" t="e">
        <f t="shared" si="29"/>
        <v>#DIV/0!</v>
      </c>
      <c r="Z87" s="5" t="e">
        <f t="shared" si="30"/>
        <v>#DIV/0!</v>
      </c>
      <c r="AA87" s="5" t="e">
        <f t="shared" si="31"/>
        <v>#DIV/0!</v>
      </c>
      <c r="AB87" s="5" t="e">
        <f t="shared" si="32"/>
        <v>#DIV/0!</v>
      </c>
      <c r="AC87" s="5" t="e">
        <f t="shared" si="33"/>
        <v>#DIV/0!</v>
      </c>
      <c r="AD87" s="5" t="e">
        <f t="shared" si="34"/>
        <v>#DIV/0!</v>
      </c>
      <c r="AE87" s="5" t="e">
        <f t="shared" si="35"/>
        <v>#DIV/0!</v>
      </c>
      <c r="AF87" s="20" t="e">
        <f>Table2[[#This Row],[filter kmers2]]/Table2[[#This Row],[bp]]*1000000</f>
        <v>#DIV/0!</v>
      </c>
      <c r="AG87" s="20" t="e">
        <f>Table2[[#This Row],[collapse kmers3]]/Table2[[#This Row],[bp]]*1000000</f>
        <v>#DIV/0!</v>
      </c>
      <c r="AH87" s="20" t="e">
        <f>Table2[[#This Row],[calculate distances4]]/Table2[[#This Row],[bp]]*1000000</f>
        <v>#DIV/0!</v>
      </c>
      <c r="AI87" s="20" t="e">
        <f>Table2[[#This Row],[Find N A5]]/Table2[[#This Row],[bp]]*1000000</f>
        <v>#DIV/0!</v>
      </c>
      <c r="AJ87" s="20" t="e">
        <f>Table2[[#This Row],[Find N B6]]/Table2[[#This Row],[bp]]*1000000</f>
        <v>#DIV/0!</v>
      </c>
      <c r="AK87" s="20" t="e">
        <f>Table2[[#This Row],[Find N C7]]/Table2[[#This Row],[bp]]*1000000</f>
        <v>#DIV/0!</v>
      </c>
      <c r="AL87" s="20" t="e">
        <f>Table2[[#This Row],[Find N D8]]/Table2[[#This Row],[bp]]*1000000</f>
        <v>#DIV/0!</v>
      </c>
      <c r="AM87" s="20" t="e">
        <f>Table2[[#This Row],[identify kmers A9]]/Table2[[#This Row],[bp]]*1000000</f>
        <v>#DIV/0!</v>
      </c>
      <c r="AN87" s="20" t="e">
        <f>Table2[[#This Row],[identify kmers B10]]/Table2[[#This Row],[bp]]*1000000</f>
        <v>#DIV/0!</v>
      </c>
    </row>
    <row r="88" spans="1:40" x14ac:dyDescent="0.45">
      <c r="A88" s="1"/>
      <c r="M88" s="10">
        <f t="shared" si="18"/>
        <v>0</v>
      </c>
      <c r="N88" s="10">
        <f t="shared" si="19"/>
        <v>0</v>
      </c>
      <c r="O88" s="10">
        <f t="shared" si="20"/>
        <v>0</v>
      </c>
      <c r="P88" s="10">
        <f t="shared" si="21"/>
        <v>0</v>
      </c>
      <c r="Q88" s="10">
        <f t="shared" si="22"/>
        <v>0</v>
      </c>
      <c r="R88" s="10">
        <f t="shared" si="23"/>
        <v>0</v>
      </c>
      <c r="S88" s="10">
        <f t="shared" si="24"/>
        <v>0</v>
      </c>
      <c r="T88" s="10">
        <f t="shared" si="25"/>
        <v>0</v>
      </c>
      <c r="U88" s="10">
        <f t="shared" si="26"/>
        <v>0</v>
      </c>
      <c r="V88" s="10">
        <f>SUM(Table2[[#This Row],[filter kmers2]:[identify kmers B10]])</f>
        <v>0</v>
      </c>
      <c r="W88" s="5" t="e">
        <f t="shared" si="27"/>
        <v>#DIV/0!</v>
      </c>
      <c r="X88" s="5" t="e">
        <f t="shared" si="28"/>
        <v>#DIV/0!</v>
      </c>
      <c r="Y88" s="5" t="e">
        <f t="shared" si="29"/>
        <v>#DIV/0!</v>
      </c>
      <c r="Z88" s="5" t="e">
        <f t="shared" si="30"/>
        <v>#DIV/0!</v>
      </c>
      <c r="AA88" s="5" t="e">
        <f t="shared" si="31"/>
        <v>#DIV/0!</v>
      </c>
      <c r="AB88" s="5" t="e">
        <f t="shared" si="32"/>
        <v>#DIV/0!</v>
      </c>
      <c r="AC88" s="5" t="e">
        <f t="shared" si="33"/>
        <v>#DIV/0!</v>
      </c>
      <c r="AD88" s="5" t="e">
        <f t="shared" si="34"/>
        <v>#DIV/0!</v>
      </c>
      <c r="AE88" s="5" t="e">
        <f t="shared" si="35"/>
        <v>#DIV/0!</v>
      </c>
      <c r="AF88" s="20" t="e">
        <f>Table2[[#This Row],[filter kmers2]]/Table2[[#This Row],[bp]]*1000000</f>
        <v>#DIV/0!</v>
      </c>
      <c r="AG88" s="20" t="e">
        <f>Table2[[#This Row],[collapse kmers3]]/Table2[[#This Row],[bp]]*1000000</f>
        <v>#DIV/0!</v>
      </c>
      <c r="AH88" s="20" t="e">
        <f>Table2[[#This Row],[calculate distances4]]/Table2[[#This Row],[bp]]*1000000</f>
        <v>#DIV/0!</v>
      </c>
      <c r="AI88" s="20" t="e">
        <f>Table2[[#This Row],[Find N A5]]/Table2[[#This Row],[bp]]*1000000</f>
        <v>#DIV/0!</v>
      </c>
      <c r="AJ88" s="20" t="e">
        <f>Table2[[#This Row],[Find N B6]]/Table2[[#This Row],[bp]]*1000000</f>
        <v>#DIV/0!</v>
      </c>
      <c r="AK88" s="20" t="e">
        <f>Table2[[#This Row],[Find N C7]]/Table2[[#This Row],[bp]]*1000000</f>
        <v>#DIV/0!</v>
      </c>
      <c r="AL88" s="20" t="e">
        <f>Table2[[#This Row],[Find N D8]]/Table2[[#This Row],[bp]]*1000000</f>
        <v>#DIV/0!</v>
      </c>
      <c r="AM88" s="20" t="e">
        <f>Table2[[#This Row],[identify kmers A9]]/Table2[[#This Row],[bp]]*1000000</f>
        <v>#DIV/0!</v>
      </c>
      <c r="AN88" s="20" t="e">
        <f>Table2[[#This Row],[identify kmers B10]]/Table2[[#This Row],[bp]]*1000000</f>
        <v>#DIV/0!</v>
      </c>
    </row>
    <row r="89" spans="1:40" x14ac:dyDescent="0.45">
      <c r="A89" s="1"/>
      <c r="M89" s="10">
        <f t="shared" si="18"/>
        <v>0</v>
      </c>
      <c r="N89" s="10">
        <f t="shared" si="19"/>
        <v>0</v>
      </c>
      <c r="O89" s="10">
        <f t="shared" si="20"/>
        <v>0</v>
      </c>
      <c r="P89" s="10">
        <f t="shared" si="21"/>
        <v>0</v>
      </c>
      <c r="Q89" s="10">
        <f t="shared" si="22"/>
        <v>0</v>
      </c>
      <c r="R89" s="10">
        <f t="shared" si="23"/>
        <v>0</v>
      </c>
      <c r="S89" s="10">
        <f t="shared" si="24"/>
        <v>0</v>
      </c>
      <c r="T89" s="10">
        <f t="shared" si="25"/>
        <v>0</v>
      </c>
      <c r="U89" s="10">
        <f t="shared" si="26"/>
        <v>0</v>
      </c>
      <c r="V89" s="10">
        <f>SUM(Table2[[#This Row],[filter kmers2]:[identify kmers B10]])</f>
        <v>0</v>
      </c>
      <c r="W89" s="5" t="e">
        <f t="shared" si="27"/>
        <v>#DIV/0!</v>
      </c>
      <c r="X89" s="5" t="e">
        <f t="shared" si="28"/>
        <v>#DIV/0!</v>
      </c>
      <c r="Y89" s="5" t="e">
        <f t="shared" si="29"/>
        <v>#DIV/0!</v>
      </c>
      <c r="Z89" s="5" t="e">
        <f t="shared" si="30"/>
        <v>#DIV/0!</v>
      </c>
      <c r="AA89" s="5" t="e">
        <f t="shared" si="31"/>
        <v>#DIV/0!</v>
      </c>
      <c r="AB89" s="5" t="e">
        <f t="shared" si="32"/>
        <v>#DIV/0!</v>
      </c>
      <c r="AC89" s="5" t="e">
        <f t="shared" si="33"/>
        <v>#DIV/0!</v>
      </c>
      <c r="AD89" s="5" t="e">
        <f t="shared" si="34"/>
        <v>#DIV/0!</v>
      </c>
      <c r="AE89" s="5" t="e">
        <f t="shared" si="35"/>
        <v>#DIV/0!</v>
      </c>
      <c r="AF89" s="20" t="e">
        <f>Table2[[#This Row],[filter kmers2]]/Table2[[#This Row],[bp]]*1000000</f>
        <v>#DIV/0!</v>
      </c>
      <c r="AG89" s="20" t="e">
        <f>Table2[[#This Row],[collapse kmers3]]/Table2[[#This Row],[bp]]*1000000</f>
        <v>#DIV/0!</v>
      </c>
      <c r="AH89" s="20" t="e">
        <f>Table2[[#This Row],[calculate distances4]]/Table2[[#This Row],[bp]]*1000000</f>
        <v>#DIV/0!</v>
      </c>
      <c r="AI89" s="20" t="e">
        <f>Table2[[#This Row],[Find N A5]]/Table2[[#This Row],[bp]]*1000000</f>
        <v>#DIV/0!</v>
      </c>
      <c r="AJ89" s="20" t="e">
        <f>Table2[[#This Row],[Find N B6]]/Table2[[#This Row],[bp]]*1000000</f>
        <v>#DIV/0!</v>
      </c>
      <c r="AK89" s="20" t="e">
        <f>Table2[[#This Row],[Find N C7]]/Table2[[#This Row],[bp]]*1000000</f>
        <v>#DIV/0!</v>
      </c>
      <c r="AL89" s="20" t="e">
        <f>Table2[[#This Row],[Find N D8]]/Table2[[#This Row],[bp]]*1000000</f>
        <v>#DIV/0!</v>
      </c>
      <c r="AM89" s="20" t="e">
        <f>Table2[[#This Row],[identify kmers A9]]/Table2[[#This Row],[bp]]*1000000</f>
        <v>#DIV/0!</v>
      </c>
      <c r="AN89" s="20" t="e">
        <f>Table2[[#This Row],[identify kmers B10]]/Table2[[#This Row],[bp]]*1000000</f>
        <v>#DIV/0!</v>
      </c>
    </row>
    <row r="90" spans="1:40" x14ac:dyDescent="0.45">
      <c r="A90" s="1"/>
      <c r="M90" s="10">
        <f t="shared" si="18"/>
        <v>0</v>
      </c>
      <c r="N90" s="10">
        <f t="shared" si="19"/>
        <v>0</v>
      </c>
      <c r="O90" s="10">
        <f t="shared" si="20"/>
        <v>0</v>
      </c>
      <c r="P90" s="10">
        <f t="shared" si="21"/>
        <v>0</v>
      </c>
      <c r="Q90" s="10">
        <f t="shared" si="22"/>
        <v>0</v>
      </c>
      <c r="R90" s="10">
        <f t="shared" si="23"/>
        <v>0</v>
      </c>
      <c r="S90" s="10">
        <f t="shared" si="24"/>
        <v>0</v>
      </c>
      <c r="T90" s="10">
        <f t="shared" si="25"/>
        <v>0</v>
      </c>
      <c r="U90" s="10">
        <f t="shared" si="26"/>
        <v>0</v>
      </c>
      <c r="V90" s="10">
        <f>SUM(Table2[[#This Row],[filter kmers2]:[identify kmers B10]])</f>
        <v>0</v>
      </c>
      <c r="W90" s="5" t="e">
        <f t="shared" si="27"/>
        <v>#DIV/0!</v>
      </c>
      <c r="X90" s="5" t="e">
        <f t="shared" si="28"/>
        <v>#DIV/0!</v>
      </c>
      <c r="Y90" s="5" t="e">
        <f t="shared" si="29"/>
        <v>#DIV/0!</v>
      </c>
      <c r="Z90" s="5" t="e">
        <f t="shared" si="30"/>
        <v>#DIV/0!</v>
      </c>
      <c r="AA90" s="5" t="e">
        <f t="shared" si="31"/>
        <v>#DIV/0!</v>
      </c>
      <c r="AB90" s="5" t="e">
        <f t="shared" si="32"/>
        <v>#DIV/0!</v>
      </c>
      <c r="AC90" s="5" t="e">
        <f t="shared" si="33"/>
        <v>#DIV/0!</v>
      </c>
      <c r="AD90" s="5" t="e">
        <f t="shared" si="34"/>
        <v>#DIV/0!</v>
      </c>
      <c r="AE90" s="5" t="e">
        <f t="shared" si="35"/>
        <v>#DIV/0!</v>
      </c>
      <c r="AF90" s="20" t="e">
        <f>Table2[[#This Row],[filter kmers2]]/Table2[[#This Row],[bp]]*1000000</f>
        <v>#DIV/0!</v>
      </c>
      <c r="AG90" s="20" t="e">
        <f>Table2[[#This Row],[collapse kmers3]]/Table2[[#This Row],[bp]]*1000000</f>
        <v>#DIV/0!</v>
      </c>
      <c r="AH90" s="20" t="e">
        <f>Table2[[#This Row],[calculate distances4]]/Table2[[#This Row],[bp]]*1000000</f>
        <v>#DIV/0!</v>
      </c>
      <c r="AI90" s="20" t="e">
        <f>Table2[[#This Row],[Find N A5]]/Table2[[#This Row],[bp]]*1000000</f>
        <v>#DIV/0!</v>
      </c>
      <c r="AJ90" s="20" t="e">
        <f>Table2[[#This Row],[Find N B6]]/Table2[[#This Row],[bp]]*1000000</f>
        <v>#DIV/0!</v>
      </c>
      <c r="AK90" s="20" t="e">
        <f>Table2[[#This Row],[Find N C7]]/Table2[[#This Row],[bp]]*1000000</f>
        <v>#DIV/0!</v>
      </c>
      <c r="AL90" s="20" t="e">
        <f>Table2[[#This Row],[Find N D8]]/Table2[[#This Row],[bp]]*1000000</f>
        <v>#DIV/0!</v>
      </c>
      <c r="AM90" s="20" t="e">
        <f>Table2[[#This Row],[identify kmers A9]]/Table2[[#This Row],[bp]]*1000000</f>
        <v>#DIV/0!</v>
      </c>
      <c r="AN90" s="20" t="e">
        <f>Table2[[#This Row],[identify kmers B10]]/Table2[[#This Row],[bp]]*1000000</f>
        <v>#DIV/0!</v>
      </c>
    </row>
    <row r="91" spans="1:40" x14ac:dyDescent="0.45">
      <c r="A91" s="1"/>
      <c r="M91" s="10">
        <f t="shared" si="18"/>
        <v>0</v>
      </c>
      <c r="N91" s="10">
        <f t="shared" si="19"/>
        <v>0</v>
      </c>
      <c r="O91" s="10">
        <f t="shared" si="20"/>
        <v>0</v>
      </c>
      <c r="P91" s="10">
        <f t="shared" si="21"/>
        <v>0</v>
      </c>
      <c r="Q91" s="10">
        <f t="shared" si="22"/>
        <v>0</v>
      </c>
      <c r="R91" s="10">
        <f t="shared" si="23"/>
        <v>0</v>
      </c>
      <c r="S91" s="10">
        <f t="shared" si="24"/>
        <v>0</v>
      </c>
      <c r="T91" s="10">
        <f t="shared" si="25"/>
        <v>0</v>
      </c>
      <c r="U91" s="10">
        <f t="shared" si="26"/>
        <v>0</v>
      </c>
      <c r="V91" s="10">
        <f>SUM(Table2[[#This Row],[filter kmers2]:[identify kmers B10]])</f>
        <v>0</v>
      </c>
      <c r="W91" s="5" t="e">
        <f t="shared" si="27"/>
        <v>#DIV/0!</v>
      </c>
      <c r="X91" s="5" t="e">
        <f t="shared" si="28"/>
        <v>#DIV/0!</v>
      </c>
      <c r="Y91" s="5" t="e">
        <f t="shared" si="29"/>
        <v>#DIV/0!</v>
      </c>
      <c r="Z91" s="5" t="e">
        <f t="shared" si="30"/>
        <v>#DIV/0!</v>
      </c>
      <c r="AA91" s="5" t="e">
        <f t="shared" si="31"/>
        <v>#DIV/0!</v>
      </c>
      <c r="AB91" s="5" t="e">
        <f t="shared" si="32"/>
        <v>#DIV/0!</v>
      </c>
      <c r="AC91" s="5" t="e">
        <f t="shared" si="33"/>
        <v>#DIV/0!</v>
      </c>
      <c r="AD91" s="5" t="e">
        <f t="shared" si="34"/>
        <v>#DIV/0!</v>
      </c>
      <c r="AE91" s="5" t="e">
        <f t="shared" si="35"/>
        <v>#DIV/0!</v>
      </c>
      <c r="AF91" s="20" t="e">
        <f>Table2[[#This Row],[filter kmers2]]/Table2[[#This Row],[bp]]*1000000</f>
        <v>#DIV/0!</v>
      </c>
      <c r="AG91" s="20" t="e">
        <f>Table2[[#This Row],[collapse kmers3]]/Table2[[#This Row],[bp]]*1000000</f>
        <v>#DIV/0!</v>
      </c>
      <c r="AH91" s="20" t="e">
        <f>Table2[[#This Row],[calculate distances4]]/Table2[[#This Row],[bp]]*1000000</f>
        <v>#DIV/0!</v>
      </c>
      <c r="AI91" s="20" t="e">
        <f>Table2[[#This Row],[Find N A5]]/Table2[[#This Row],[bp]]*1000000</f>
        <v>#DIV/0!</v>
      </c>
      <c r="AJ91" s="20" t="e">
        <f>Table2[[#This Row],[Find N B6]]/Table2[[#This Row],[bp]]*1000000</f>
        <v>#DIV/0!</v>
      </c>
      <c r="AK91" s="20" t="e">
        <f>Table2[[#This Row],[Find N C7]]/Table2[[#This Row],[bp]]*1000000</f>
        <v>#DIV/0!</v>
      </c>
      <c r="AL91" s="20" t="e">
        <f>Table2[[#This Row],[Find N D8]]/Table2[[#This Row],[bp]]*1000000</f>
        <v>#DIV/0!</v>
      </c>
      <c r="AM91" s="20" t="e">
        <f>Table2[[#This Row],[identify kmers A9]]/Table2[[#This Row],[bp]]*1000000</f>
        <v>#DIV/0!</v>
      </c>
      <c r="AN91" s="20" t="e">
        <f>Table2[[#This Row],[identify kmers B10]]/Table2[[#This Row],[bp]]*1000000</f>
        <v>#DIV/0!</v>
      </c>
    </row>
    <row r="92" spans="1:40" x14ac:dyDescent="0.45">
      <c r="A92" s="1"/>
      <c r="M92" s="10">
        <f t="shared" si="18"/>
        <v>0</v>
      </c>
      <c r="N92" s="10">
        <f t="shared" si="19"/>
        <v>0</v>
      </c>
      <c r="O92" s="10">
        <f t="shared" si="20"/>
        <v>0</v>
      </c>
      <c r="P92" s="10">
        <f t="shared" si="21"/>
        <v>0</v>
      </c>
      <c r="Q92" s="10">
        <f t="shared" si="22"/>
        <v>0</v>
      </c>
      <c r="R92" s="10">
        <f t="shared" si="23"/>
        <v>0</v>
      </c>
      <c r="S92" s="10">
        <f t="shared" si="24"/>
        <v>0</v>
      </c>
      <c r="T92" s="10">
        <f t="shared" si="25"/>
        <v>0</v>
      </c>
      <c r="U92" s="10">
        <f t="shared" si="26"/>
        <v>0</v>
      </c>
      <c r="V92" s="10">
        <f>SUM(Table2[[#This Row],[filter kmers2]:[identify kmers B10]])</f>
        <v>0</v>
      </c>
      <c r="W92" s="5" t="e">
        <f t="shared" si="27"/>
        <v>#DIV/0!</v>
      </c>
      <c r="X92" s="5" t="e">
        <f t="shared" si="28"/>
        <v>#DIV/0!</v>
      </c>
      <c r="Y92" s="5" t="e">
        <f t="shared" si="29"/>
        <v>#DIV/0!</v>
      </c>
      <c r="Z92" s="5" t="e">
        <f t="shared" si="30"/>
        <v>#DIV/0!</v>
      </c>
      <c r="AA92" s="5" t="e">
        <f t="shared" si="31"/>
        <v>#DIV/0!</v>
      </c>
      <c r="AB92" s="5" t="e">
        <f t="shared" si="32"/>
        <v>#DIV/0!</v>
      </c>
      <c r="AC92" s="5" t="e">
        <f t="shared" si="33"/>
        <v>#DIV/0!</v>
      </c>
      <c r="AD92" s="5" t="e">
        <f t="shared" si="34"/>
        <v>#DIV/0!</v>
      </c>
      <c r="AE92" s="5" t="e">
        <f t="shared" si="35"/>
        <v>#DIV/0!</v>
      </c>
      <c r="AF92" s="20" t="e">
        <f>Table2[[#This Row],[filter kmers2]]/Table2[[#This Row],[bp]]*1000000</f>
        <v>#DIV/0!</v>
      </c>
      <c r="AG92" s="20" t="e">
        <f>Table2[[#This Row],[collapse kmers3]]/Table2[[#This Row],[bp]]*1000000</f>
        <v>#DIV/0!</v>
      </c>
      <c r="AH92" s="20" t="e">
        <f>Table2[[#This Row],[calculate distances4]]/Table2[[#This Row],[bp]]*1000000</f>
        <v>#DIV/0!</v>
      </c>
      <c r="AI92" s="20" t="e">
        <f>Table2[[#This Row],[Find N A5]]/Table2[[#This Row],[bp]]*1000000</f>
        <v>#DIV/0!</v>
      </c>
      <c r="AJ92" s="20" t="e">
        <f>Table2[[#This Row],[Find N B6]]/Table2[[#This Row],[bp]]*1000000</f>
        <v>#DIV/0!</v>
      </c>
      <c r="AK92" s="20" t="e">
        <f>Table2[[#This Row],[Find N C7]]/Table2[[#This Row],[bp]]*1000000</f>
        <v>#DIV/0!</v>
      </c>
      <c r="AL92" s="20" t="e">
        <f>Table2[[#This Row],[Find N D8]]/Table2[[#This Row],[bp]]*1000000</f>
        <v>#DIV/0!</v>
      </c>
      <c r="AM92" s="20" t="e">
        <f>Table2[[#This Row],[identify kmers A9]]/Table2[[#This Row],[bp]]*1000000</f>
        <v>#DIV/0!</v>
      </c>
      <c r="AN92" s="20" t="e">
        <f>Table2[[#This Row],[identify kmers B10]]/Table2[[#This Row],[bp]]*1000000</f>
        <v>#DIV/0!</v>
      </c>
    </row>
    <row r="93" spans="1:40" x14ac:dyDescent="0.45">
      <c r="A93" s="1"/>
      <c r="M93" s="10">
        <f t="shared" si="18"/>
        <v>0</v>
      </c>
      <c r="N93" s="10">
        <f t="shared" si="19"/>
        <v>0</v>
      </c>
      <c r="O93" s="10">
        <f t="shared" si="20"/>
        <v>0</v>
      </c>
      <c r="P93" s="10">
        <f t="shared" si="21"/>
        <v>0</v>
      </c>
      <c r="Q93" s="10">
        <f t="shared" si="22"/>
        <v>0</v>
      </c>
      <c r="R93" s="10">
        <f t="shared" si="23"/>
        <v>0</v>
      </c>
      <c r="S93" s="10">
        <f t="shared" si="24"/>
        <v>0</v>
      </c>
      <c r="T93" s="10">
        <f t="shared" si="25"/>
        <v>0</v>
      </c>
      <c r="U93" s="10">
        <f t="shared" si="26"/>
        <v>0</v>
      </c>
      <c r="V93" s="10">
        <f>SUM(Table2[[#This Row],[filter kmers2]:[identify kmers B10]])</f>
        <v>0</v>
      </c>
      <c r="W93" s="5" t="e">
        <f t="shared" si="27"/>
        <v>#DIV/0!</v>
      </c>
      <c r="X93" s="5" t="e">
        <f t="shared" si="28"/>
        <v>#DIV/0!</v>
      </c>
      <c r="Y93" s="5" t="e">
        <f t="shared" si="29"/>
        <v>#DIV/0!</v>
      </c>
      <c r="Z93" s="5" t="e">
        <f t="shared" si="30"/>
        <v>#DIV/0!</v>
      </c>
      <c r="AA93" s="5" t="e">
        <f t="shared" si="31"/>
        <v>#DIV/0!</v>
      </c>
      <c r="AB93" s="5" t="e">
        <f t="shared" si="32"/>
        <v>#DIV/0!</v>
      </c>
      <c r="AC93" s="5" t="e">
        <f t="shared" si="33"/>
        <v>#DIV/0!</v>
      </c>
      <c r="AD93" s="5" t="e">
        <f t="shared" si="34"/>
        <v>#DIV/0!</v>
      </c>
      <c r="AE93" s="5" t="e">
        <f t="shared" si="35"/>
        <v>#DIV/0!</v>
      </c>
      <c r="AF93" s="20" t="e">
        <f>Table2[[#This Row],[filter kmers2]]/Table2[[#This Row],[bp]]*1000000</f>
        <v>#DIV/0!</v>
      </c>
      <c r="AG93" s="20" t="e">
        <f>Table2[[#This Row],[collapse kmers3]]/Table2[[#This Row],[bp]]*1000000</f>
        <v>#DIV/0!</v>
      </c>
      <c r="AH93" s="20" t="e">
        <f>Table2[[#This Row],[calculate distances4]]/Table2[[#This Row],[bp]]*1000000</f>
        <v>#DIV/0!</v>
      </c>
      <c r="AI93" s="20" t="e">
        <f>Table2[[#This Row],[Find N A5]]/Table2[[#This Row],[bp]]*1000000</f>
        <v>#DIV/0!</v>
      </c>
      <c r="AJ93" s="20" t="e">
        <f>Table2[[#This Row],[Find N B6]]/Table2[[#This Row],[bp]]*1000000</f>
        <v>#DIV/0!</v>
      </c>
      <c r="AK93" s="20" t="e">
        <f>Table2[[#This Row],[Find N C7]]/Table2[[#This Row],[bp]]*1000000</f>
        <v>#DIV/0!</v>
      </c>
      <c r="AL93" s="20" t="e">
        <f>Table2[[#This Row],[Find N D8]]/Table2[[#This Row],[bp]]*1000000</f>
        <v>#DIV/0!</v>
      </c>
      <c r="AM93" s="20" t="e">
        <f>Table2[[#This Row],[identify kmers A9]]/Table2[[#This Row],[bp]]*1000000</f>
        <v>#DIV/0!</v>
      </c>
      <c r="AN93" s="20" t="e">
        <f>Table2[[#This Row],[identify kmers B10]]/Table2[[#This Row],[bp]]*1000000</f>
        <v>#DIV/0!</v>
      </c>
    </row>
    <row r="94" spans="1:40" x14ac:dyDescent="0.45">
      <c r="A94" s="1"/>
      <c r="M94" s="10">
        <f t="shared" si="18"/>
        <v>0</v>
      </c>
      <c r="N94" s="10">
        <f t="shared" si="19"/>
        <v>0</v>
      </c>
      <c r="O94" s="10">
        <f t="shared" si="20"/>
        <v>0</v>
      </c>
      <c r="P94" s="10">
        <f t="shared" si="21"/>
        <v>0</v>
      </c>
      <c r="Q94" s="10">
        <f t="shared" si="22"/>
        <v>0</v>
      </c>
      <c r="R94" s="10">
        <f t="shared" si="23"/>
        <v>0</v>
      </c>
      <c r="S94" s="10">
        <f t="shared" si="24"/>
        <v>0</v>
      </c>
      <c r="T94" s="10">
        <f t="shared" si="25"/>
        <v>0</v>
      </c>
      <c r="U94" s="10">
        <f t="shared" si="26"/>
        <v>0</v>
      </c>
      <c r="V94" s="10">
        <f>SUM(Table2[[#This Row],[filter kmers2]:[identify kmers B10]])</f>
        <v>0</v>
      </c>
      <c r="W94" s="5" t="e">
        <f t="shared" si="27"/>
        <v>#DIV/0!</v>
      </c>
      <c r="X94" s="5" t="e">
        <f t="shared" si="28"/>
        <v>#DIV/0!</v>
      </c>
      <c r="Y94" s="5" t="e">
        <f t="shared" si="29"/>
        <v>#DIV/0!</v>
      </c>
      <c r="Z94" s="5" t="e">
        <f t="shared" si="30"/>
        <v>#DIV/0!</v>
      </c>
      <c r="AA94" s="5" t="e">
        <f t="shared" si="31"/>
        <v>#DIV/0!</v>
      </c>
      <c r="AB94" s="5" t="e">
        <f t="shared" si="32"/>
        <v>#DIV/0!</v>
      </c>
      <c r="AC94" s="5" t="e">
        <f t="shared" si="33"/>
        <v>#DIV/0!</v>
      </c>
      <c r="AD94" s="5" t="e">
        <f t="shared" si="34"/>
        <v>#DIV/0!</v>
      </c>
      <c r="AE94" s="5" t="e">
        <f t="shared" si="35"/>
        <v>#DIV/0!</v>
      </c>
      <c r="AF94" s="20" t="e">
        <f>Table2[[#This Row],[filter kmers2]]/Table2[[#This Row],[bp]]*1000000</f>
        <v>#DIV/0!</v>
      </c>
      <c r="AG94" s="20" t="e">
        <f>Table2[[#This Row],[collapse kmers3]]/Table2[[#This Row],[bp]]*1000000</f>
        <v>#DIV/0!</v>
      </c>
      <c r="AH94" s="20" t="e">
        <f>Table2[[#This Row],[calculate distances4]]/Table2[[#This Row],[bp]]*1000000</f>
        <v>#DIV/0!</v>
      </c>
      <c r="AI94" s="20" t="e">
        <f>Table2[[#This Row],[Find N A5]]/Table2[[#This Row],[bp]]*1000000</f>
        <v>#DIV/0!</v>
      </c>
      <c r="AJ94" s="20" t="e">
        <f>Table2[[#This Row],[Find N B6]]/Table2[[#This Row],[bp]]*1000000</f>
        <v>#DIV/0!</v>
      </c>
      <c r="AK94" s="20" t="e">
        <f>Table2[[#This Row],[Find N C7]]/Table2[[#This Row],[bp]]*1000000</f>
        <v>#DIV/0!</v>
      </c>
      <c r="AL94" s="20" t="e">
        <f>Table2[[#This Row],[Find N D8]]/Table2[[#This Row],[bp]]*1000000</f>
        <v>#DIV/0!</v>
      </c>
      <c r="AM94" s="20" t="e">
        <f>Table2[[#This Row],[identify kmers A9]]/Table2[[#This Row],[bp]]*1000000</f>
        <v>#DIV/0!</v>
      </c>
      <c r="AN94" s="20" t="e">
        <f>Table2[[#This Row],[identify kmers B10]]/Table2[[#This Row],[bp]]*1000000</f>
        <v>#DIV/0!</v>
      </c>
    </row>
    <row r="95" spans="1:40" x14ac:dyDescent="0.45">
      <c r="A95" s="1"/>
      <c r="M95" s="10">
        <f t="shared" si="18"/>
        <v>0</v>
      </c>
      <c r="N95" s="10">
        <f t="shared" si="19"/>
        <v>0</v>
      </c>
      <c r="O95" s="10">
        <f t="shared" si="20"/>
        <v>0</v>
      </c>
      <c r="P95" s="10">
        <f t="shared" si="21"/>
        <v>0</v>
      </c>
      <c r="Q95" s="10">
        <f t="shared" si="22"/>
        <v>0</v>
      </c>
      <c r="R95" s="10">
        <f t="shared" si="23"/>
        <v>0</v>
      </c>
      <c r="S95" s="10">
        <f t="shared" si="24"/>
        <v>0</v>
      </c>
      <c r="T95" s="10">
        <f t="shared" si="25"/>
        <v>0</v>
      </c>
      <c r="U95" s="10">
        <f t="shared" si="26"/>
        <v>0</v>
      </c>
      <c r="V95" s="10">
        <f>SUM(Table2[[#This Row],[filter kmers2]:[identify kmers B10]])</f>
        <v>0</v>
      </c>
      <c r="W95" s="5" t="e">
        <f t="shared" si="27"/>
        <v>#DIV/0!</v>
      </c>
      <c r="X95" s="5" t="e">
        <f t="shared" si="28"/>
        <v>#DIV/0!</v>
      </c>
      <c r="Y95" s="5" t="e">
        <f t="shared" si="29"/>
        <v>#DIV/0!</v>
      </c>
      <c r="Z95" s="5" t="e">
        <f t="shared" si="30"/>
        <v>#DIV/0!</v>
      </c>
      <c r="AA95" s="5" t="e">
        <f t="shared" si="31"/>
        <v>#DIV/0!</v>
      </c>
      <c r="AB95" s="5" t="e">
        <f t="shared" si="32"/>
        <v>#DIV/0!</v>
      </c>
      <c r="AC95" s="5" t="e">
        <f t="shared" si="33"/>
        <v>#DIV/0!</v>
      </c>
      <c r="AD95" s="5" t="e">
        <f t="shared" si="34"/>
        <v>#DIV/0!</v>
      </c>
      <c r="AE95" s="5" t="e">
        <f t="shared" si="35"/>
        <v>#DIV/0!</v>
      </c>
      <c r="AF95" s="20" t="e">
        <f>Table2[[#This Row],[filter kmers2]]/Table2[[#This Row],[bp]]*1000000</f>
        <v>#DIV/0!</v>
      </c>
      <c r="AG95" s="20" t="e">
        <f>Table2[[#This Row],[collapse kmers3]]/Table2[[#This Row],[bp]]*1000000</f>
        <v>#DIV/0!</v>
      </c>
      <c r="AH95" s="20" t="e">
        <f>Table2[[#This Row],[calculate distances4]]/Table2[[#This Row],[bp]]*1000000</f>
        <v>#DIV/0!</v>
      </c>
      <c r="AI95" s="20" t="e">
        <f>Table2[[#This Row],[Find N A5]]/Table2[[#This Row],[bp]]*1000000</f>
        <v>#DIV/0!</v>
      </c>
      <c r="AJ95" s="20" t="e">
        <f>Table2[[#This Row],[Find N B6]]/Table2[[#This Row],[bp]]*1000000</f>
        <v>#DIV/0!</v>
      </c>
      <c r="AK95" s="20" t="e">
        <f>Table2[[#This Row],[Find N C7]]/Table2[[#This Row],[bp]]*1000000</f>
        <v>#DIV/0!</v>
      </c>
      <c r="AL95" s="20" t="e">
        <f>Table2[[#This Row],[Find N D8]]/Table2[[#This Row],[bp]]*1000000</f>
        <v>#DIV/0!</v>
      </c>
      <c r="AM95" s="20" t="e">
        <f>Table2[[#This Row],[identify kmers A9]]/Table2[[#This Row],[bp]]*1000000</f>
        <v>#DIV/0!</v>
      </c>
      <c r="AN95" s="20" t="e">
        <f>Table2[[#This Row],[identify kmers B10]]/Table2[[#This Row],[bp]]*1000000</f>
        <v>#DIV/0!</v>
      </c>
    </row>
    <row r="96" spans="1:40" x14ac:dyDescent="0.45">
      <c r="A96" s="1"/>
      <c r="M96" s="10">
        <f t="shared" si="18"/>
        <v>0</v>
      </c>
      <c r="N96" s="10">
        <f t="shared" si="19"/>
        <v>0</v>
      </c>
      <c r="O96" s="10">
        <f t="shared" si="20"/>
        <v>0</v>
      </c>
      <c r="P96" s="10">
        <f t="shared" si="21"/>
        <v>0</v>
      </c>
      <c r="Q96" s="10">
        <f t="shared" si="22"/>
        <v>0</v>
      </c>
      <c r="R96" s="10">
        <f t="shared" si="23"/>
        <v>0</v>
      </c>
      <c r="S96" s="10">
        <f t="shared" si="24"/>
        <v>0</v>
      </c>
      <c r="T96" s="10">
        <f t="shared" si="25"/>
        <v>0</v>
      </c>
      <c r="U96" s="10">
        <f t="shared" si="26"/>
        <v>0</v>
      </c>
      <c r="V96" s="10">
        <f>SUM(Table2[[#This Row],[filter kmers2]:[identify kmers B10]])</f>
        <v>0</v>
      </c>
      <c r="W96" s="5" t="e">
        <f t="shared" si="27"/>
        <v>#DIV/0!</v>
      </c>
      <c r="X96" s="5" t="e">
        <f t="shared" si="28"/>
        <v>#DIV/0!</v>
      </c>
      <c r="Y96" s="5" t="e">
        <f t="shared" si="29"/>
        <v>#DIV/0!</v>
      </c>
      <c r="Z96" s="5" t="e">
        <f t="shared" si="30"/>
        <v>#DIV/0!</v>
      </c>
      <c r="AA96" s="5" t="e">
        <f t="shared" si="31"/>
        <v>#DIV/0!</v>
      </c>
      <c r="AB96" s="5" t="e">
        <f t="shared" si="32"/>
        <v>#DIV/0!</v>
      </c>
      <c r="AC96" s="5" t="e">
        <f t="shared" si="33"/>
        <v>#DIV/0!</v>
      </c>
      <c r="AD96" s="5" t="e">
        <f t="shared" si="34"/>
        <v>#DIV/0!</v>
      </c>
      <c r="AE96" s="5" t="e">
        <f t="shared" si="35"/>
        <v>#DIV/0!</v>
      </c>
      <c r="AF96" s="20" t="e">
        <f>Table2[[#This Row],[filter kmers2]]/Table2[[#This Row],[bp]]*1000000</f>
        <v>#DIV/0!</v>
      </c>
      <c r="AG96" s="20" t="e">
        <f>Table2[[#This Row],[collapse kmers3]]/Table2[[#This Row],[bp]]*1000000</f>
        <v>#DIV/0!</v>
      </c>
      <c r="AH96" s="20" t="e">
        <f>Table2[[#This Row],[calculate distances4]]/Table2[[#This Row],[bp]]*1000000</f>
        <v>#DIV/0!</v>
      </c>
      <c r="AI96" s="20" t="e">
        <f>Table2[[#This Row],[Find N A5]]/Table2[[#This Row],[bp]]*1000000</f>
        <v>#DIV/0!</v>
      </c>
      <c r="AJ96" s="20" t="e">
        <f>Table2[[#This Row],[Find N B6]]/Table2[[#This Row],[bp]]*1000000</f>
        <v>#DIV/0!</v>
      </c>
      <c r="AK96" s="20" t="e">
        <f>Table2[[#This Row],[Find N C7]]/Table2[[#This Row],[bp]]*1000000</f>
        <v>#DIV/0!</v>
      </c>
      <c r="AL96" s="20" t="e">
        <f>Table2[[#This Row],[Find N D8]]/Table2[[#This Row],[bp]]*1000000</f>
        <v>#DIV/0!</v>
      </c>
      <c r="AM96" s="20" t="e">
        <f>Table2[[#This Row],[identify kmers A9]]/Table2[[#This Row],[bp]]*1000000</f>
        <v>#DIV/0!</v>
      </c>
      <c r="AN96" s="20" t="e">
        <f>Table2[[#This Row],[identify kmers B10]]/Table2[[#This Row],[bp]]*1000000</f>
        <v>#DIV/0!</v>
      </c>
    </row>
    <row r="97" spans="1:40" x14ac:dyDescent="0.45">
      <c r="A97" s="1"/>
      <c r="M97" s="10">
        <f t="shared" si="18"/>
        <v>0</v>
      </c>
      <c r="N97" s="10">
        <f t="shared" si="19"/>
        <v>0</v>
      </c>
      <c r="O97" s="10">
        <f t="shared" si="20"/>
        <v>0</v>
      </c>
      <c r="P97" s="10">
        <f t="shared" si="21"/>
        <v>0</v>
      </c>
      <c r="Q97" s="10">
        <f t="shared" si="22"/>
        <v>0</v>
      </c>
      <c r="R97" s="10">
        <f t="shared" si="23"/>
        <v>0</v>
      </c>
      <c r="S97" s="10">
        <f t="shared" si="24"/>
        <v>0</v>
      </c>
      <c r="T97" s="10">
        <f t="shared" si="25"/>
        <v>0</v>
      </c>
      <c r="U97" s="10">
        <f t="shared" si="26"/>
        <v>0</v>
      </c>
      <c r="V97" s="10">
        <f>SUM(Table2[[#This Row],[filter kmers2]:[identify kmers B10]])</f>
        <v>0</v>
      </c>
      <c r="W97" s="5" t="e">
        <f t="shared" si="27"/>
        <v>#DIV/0!</v>
      </c>
      <c r="X97" s="5" t="e">
        <f t="shared" si="28"/>
        <v>#DIV/0!</v>
      </c>
      <c r="Y97" s="5" t="e">
        <f t="shared" si="29"/>
        <v>#DIV/0!</v>
      </c>
      <c r="Z97" s="5" t="e">
        <f t="shared" si="30"/>
        <v>#DIV/0!</v>
      </c>
      <c r="AA97" s="5" t="e">
        <f t="shared" si="31"/>
        <v>#DIV/0!</v>
      </c>
      <c r="AB97" s="5" t="e">
        <f t="shared" si="32"/>
        <v>#DIV/0!</v>
      </c>
      <c r="AC97" s="5" t="e">
        <f t="shared" si="33"/>
        <v>#DIV/0!</v>
      </c>
      <c r="AD97" s="5" t="e">
        <f t="shared" si="34"/>
        <v>#DIV/0!</v>
      </c>
      <c r="AE97" s="5" t="e">
        <f t="shared" si="35"/>
        <v>#DIV/0!</v>
      </c>
      <c r="AF97" s="20" t="e">
        <f>Table2[[#This Row],[filter kmers2]]/Table2[[#This Row],[bp]]*1000000</f>
        <v>#DIV/0!</v>
      </c>
      <c r="AG97" s="20" t="e">
        <f>Table2[[#This Row],[collapse kmers3]]/Table2[[#This Row],[bp]]*1000000</f>
        <v>#DIV/0!</v>
      </c>
      <c r="AH97" s="20" t="e">
        <f>Table2[[#This Row],[calculate distances4]]/Table2[[#This Row],[bp]]*1000000</f>
        <v>#DIV/0!</v>
      </c>
      <c r="AI97" s="20" t="e">
        <f>Table2[[#This Row],[Find N A5]]/Table2[[#This Row],[bp]]*1000000</f>
        <v>#DIV/0!</v>
      </c>
      <c r="AJ97" s="20" t="e">
        <f>Table2[[#This Row],[Find N B6]]/Table2[[#This Row],[bp]]*1000000</f>
        <v>#DIV/0!</v>
      </c>
      <c r="AK97" s="20" t="e">
        <f>Table2[[#This Row],[Find N C7]]/Table2[[#This Row],[bp]]*1000000</f>
        <v>#DIV/0!</v>
      </c>
      <c r="AL97" s="20" t="e">
        <f>Table2[[#This Row],[Find N D8]]/Table2[[#This Row],[bp]]*1000000</f>
        <v>#DIV/0!</v>
      </c>
      <c r="AM97" s="20" t="e">
        <f>Table2[[#This Row],[identify kmers A9]]/Table2[[#This Row],[bp]]*1000000</f>
        <v>#DIV/0!</v>
      </c>
      <c r="AN97" s="20" t="e">
        <f>Table2[[#This Row],[identify kmers B10]]/Table2[[#This Row],[bp]]*1000000</f>
        <v>#DIV/0!</v>
      </c>
    </row>
    <row r="98" spans="1:40" x14ac:dyDescent="0.45">
      <c r="A98" s="1"/>
      <c r="M98" s="10">
        <f t="shared" si="18"/>
        <v>0</v>
      </c>
      <c r="N98" s="10">
        <f t="shared" si="19"/>
        <v>0</v>
      </c>
      <c r="O98" s="10">
        <f t="shared" si="20"/>
        <v>0</v>
      </c>
      <c r="P98" s="10">
        <f t="shared" si="21"/>
        <v>0</v>
      </c>
      <c r="Q98" s="10">
        <f t="shared" si="22"/>
        <v>0</v>
      </c>
      <c r="R98" s="10">
        <f t="shared" si="23"/>
        <v>0</v>
      </c>
      <c r="S98" s="10">
        <f t="shared" si="24"/>
        <v>0</v>
      </c>
      <c r="T98" s="10">
        <f t="shared" si="25"/>
        <v>0</v>
      </c>
      <c r="U98" s="10">
        <f t="shared" si="26"/>
        <v>0</v>
      </c>
      <c r="V98" s="10">
        <f>SUM(Table2[[#This Row],[filter kmers2]:[identify kmers B10]])</f>
        <v>0</v>
      </c>
      <c r="W98" s="5" t="e">
        <f t="shared" si="27"/>
        <v>#DIV/0!</v>
      </c>
      <c r="X98" s="5" t="e">
        <f t="shared" si="28"/>
        <v>#DIV/0!</v>
      </c>
      <c r="Y98" s="5" t="e">
        <f t="shared" si="29"/>
        <v>#DIV/0!</v>
      </c>
      <c r="Z98" s="5" t="e">
        <f t="shared" si="30"/>
        <v>#DIV/0!</v>
      </c>
      <c r="AA98" s="5" t="e">
        <f t="shared" si="31"/>
        <v>#DIV/0!</v>
      </c>
      <c r="AB98" s="5" t="e">
        <f t="shared" si="32"/>
        <v>#DIV/0!</v>
      </c>
      <c r="AC98" s="5" t="e">
        <f t="shared" si="33"/>
        <v>#DIV/0!</v>
      </c>
      <c r="AD98" s="5" t="e">
        <f t="shared" si="34"/>
        <v>#DIV/0!</v>
      </c>
      <c r="AE98" s="5" t="e">
        <f t="shared" si="35"/>
        <v>#DIV/0!</v>
      </c>
      <c r="AF98" s="20" t="e">
        <f>Table2[[#This Row],[filter kmers2]]/Table2[[#This Row],[bp]]*1000000</f>
        <v>#DIV/0!</v>
      </c>
      <c r="AG98" s="20" t="e">
        <f>Table2[[#This Row],[collapse kmers3]]/Table2[[#This Row],[bp]]*1000000</f>
        <v>#DIV/0!</v>
      </c>
      <c r="AH98" s="20" t="e">
        <f>Table2[[#This Row],[calculate distances4]]/Table2[[#This Row],[bp]]*1000000</f>
        <v>#DIV/0!</v>
      </c>
      <c r="AI98" s="20" t="e">
        <f>Table2[[#This Row],[Find N A5]]/Table2[[#This Row],[bp]]*1000000</f>
        <v>#DIV/0!</v>
      </c>
      <c r="AJ98" s="20" t="e">
        <f>Table2[[#This Row],[Find N B6]]/Table2[[#This Row],[bp]]*1000000</f>
        <v>#DIV/0!</v>
      </c>
      <c r="AK98" s="20" t="e">
        <f>Table2[[#This Row],[Find N C7]]/Table2[[#This Row],[bp]]*1000000</f>
        <v>#DIV/0!</v>
      </c>
      <c r="AL98" s="20" t="e">
        <f>Table2[[#This Row],[Find N D8]]/Table2[[#This Row],[bp]]*1000000</f>
        <v>#DIV/0!</v>
      </c>
      <c r="AM98" s="20" t="e">
        <f>Table2[[#This Row],[identify kmers A9]]/Table2[[#This Row],[bp]]*1000000</f>
        <v>#DIV/0!</v>
      </c>
      <c r="AN98" s="20" t="e">
        <f>Table2[[#This Row],[identify kmers B10]]/Table2[[#This Row],[bp]]*1000000</f>
        <v>#DIV/0!</v>
      </c>
    </row>
    <row r="99" spans="1:40" x14ac:dyDescent="0.45">
      <c r="A99" s="1"/>
      <c r="M99" s="10">
        <f t="shared" si="18"/>
        <v>0</v>
      </c>
      <c r="N99" s="10">
        <f t="shared" si="19"/>
        <v>0</v>
      </c>
      <c r="O99" s="10">
        <f t="shared" si="20"/>
        <v>0</v>
      </c>
      <c r="P99" s="10">
        <f t="shared" si="21"/>
        <v>0</v>
      </c>
      <c r="Q99" s="10">
        <f t="shared" si="22"/>
        <v>0</v>
      </c>
      <c r="R99" s="10">
        <f t="shared" si="23"/>
        <v>0</v>
      </c>
      <c r="S99" s="10">
        <f t="shared" si="24"/>
        <v>0</v>
      </c>
      <c r="T99" s="10">
        <f t="shared" si="25"/>
        <v>0</v>
      </c>
      <c r="U99" s="10">
        <f t="shared" si="26"/>
        <v>0</v>
      </c>
      <c r="V99" s="10">
        <f>SUM(Table2[[#This Row],[filter kmers2]:[identify kmers B10]])</f>
        <v>0</v>
      </c>
      <c r="W99" s="5" t="e">
        <f t="shared" si="27"/>
        <v>#DIV/0!</v>
      </c>
      <c r="X99" s="5" t="e">
        <f t="shared" si="28"/>
        <v>#DIV/0!</v>
      </c>
      <c r="Y99" s="5" t="e">
        <f t="shared" si="29"/>
        <v>#DIV/0!</v>
      </c>
      <c r="Z99" s="5" t="e">
        <f t="shared" si="30"/>
        <v>#DIV/0!</v>
      </c>
      <c r="AA99" s="5" t="e">
        <f t="shared" si="31"/>
        <v>#DIV/0!</v>
      </c>
      <c r="AB99" s="5" t="e">
        <f t="shared" si="32"/>
        <v>#DIV/0!</v>
      </c>
      <c r="AC99" s="5" t="e">
        <f t="shared" si="33"/>
        <v>#DIV/0!</v>
      </c>
      <c r="AD99" s="5" t="e">
        <f t="shared" si="34"/>
        <v>#DIV/0!</v>
      </c>
      <c r="AE99" s="5" t="e">
        <f t="shared" si="35"/>
        <v>#DIV/0!</v>
      </c>
      <c r="AF99" s="20" t="e">
        <f>Table2[[#This Row],[filter kmers2]]/Table2[[#This Row],[bp]]*1000000</f>
        <v>#DIV/0!</v>
      </c>
      <c r="AG99" s="20" t="e">
        <f>Table2[[#This Row],[collapse kmers3]]/Table2[[#This Row],[bp]]*1000000</f>
        <v>#DIV/0!</v>
      </c>
      <c r="AH99" s="20" t="e">
        <f>Table2[[#This Row],[calculate distances4]]/Table2[[#This Row],[bp]]*1000000</f>
        <v>#DIV/0!</v>
      </c>
      <c r="AI99" s="20" t="e">
        <f>Table2[[#This Row],[Find N A5]]/Table2[[#This Row],[bp]]*1000000</f>
        <v>#DIV/0!</v>
      </c>
      <c r="AJ99" s="20" t="e">
        <f>Table2[[#This Row],[Find N B6]]/Table2[[#This Row],[bp]]*1000000</f>
        <v>#DIV/0!</v>
      </c>
      <c r="AK99" s="20" t="e">
        <f>Table2[[#This Row],[Find N C7]]/Table2[[#This Row],[bp]]*1000000</f>
        <v>#DIV/0!</v>
      </c>
      <c r="AL99" s="20" t="e">
        <f>Table2[[#This Row],[Find N D8]]/Table2[[#This Row],[bp]]*1000000</f>
        <v>#DIV/0!</v>
      </c>
      <c r="AM99" s="20" t="e">
        <f>Table2[[#This Row],[identify kmers A9]]/Table2[[#This Row],[bp]]*1000000</f>
        <v>#DIV/0!</v>
      </c>
      <c r="AN99" s="20" t="e">
        <f>Table2[[#This Row],[identify kmers B10]]/Table2[[#This Row],[bp]]*1000000</f>
        <v>#DIV/0!</v>
      </c>
    </row>
    <row r="100" spans="1:40" x14ac:dyDescent="0.45">
      <c r="A100" s="1"/>
      <c r="M100" s="10">
        <f t="shared" si="18"/>
        <v>0</v>
      </c>
      <c r="N100" s="10">
        <f t="shared" si="19"/>
        <v>0</v>
      </c>
      <c r="O100" s="10">
        <f t="shared" si="20"/>
        <v>0</v>
      </c>
      <c r="P100" s="10">
        <f t="shared" si="21"/>
        <v>0</v>
      </c>
      <c r="Q100" s="10">
        <f t="shared" si="22"/>
        <v>0</v>
      </c>
      <c r="R100" s="10">
        <f t="shared" si="23"/>
        <v>0</v>
      </c>
      <c r="S100" s="10">
        <f t="shared" si="24"/>
        <v>0</v>
      </c>
      <c r="T100" s="10">
        <f t="shared" si="25"/>
        <v>0</v>
      </c>
      <c r="U100" s="10">
        <f t="shared" si="26"/>
        <v>0</v>
      </c>
      <c r="V100" s="10">
        <f>SUM(Table2[[#This Row],[filter kmers2]:[identify kmers B10]])</f>
        <v>0</v>
      </c>
      <c r="W100" s="5" t="e">
        <f t="shared" si="27"/>
        <v>#DIV/0!</v>
      </c>
      <c r="X100" s="5" t="e">
        <f t="shared" si="28"/>
        <v>#DIV/0!</v>
      </c>
      <c r="Y100" s="5" t="e">
        <f t="shared" si="29"/>
        <v>#DIV/0!</v>
      </c>
      <c r="Z100" s="5" t="e">
        <f t="shared" si="30"/>
        <v>#DIV/0!</v>
      </c>
      <c r="AA100" s="5" t="e">
        <f t="shared" si="31"/>
        <v>#DIV/0!</v>
      </c>
      <c r="AB100" s="5" t="e">
        <f t="shared" si="32"/>
        <v>#DIV/0!</v>
      </c>
      <c r="AC100" s="5" t="e">
        <f t="shared" si="33"/>
        <v>#DIV/0!</v>
      </c>
      <c r="AD100" s="5" t="e">
        <f t="shared" si="34"/>
        <v>#DIV/0!</v>
      </c>
      <c r="AE100" s="5" t="e">
        <f t="shared" si="35"/>
        <v>#DIV/0!</v>
      </c>
      <c r="AF100" s="20" t="e">
        <f>Table2[[#This Row],[filter kmers2]]/Table2[[#This Row],[bp]]*1000000</f>
        <v>#DIV/0!</v>
      </c>
      <c r="AG100" s="20" t="e">
        <f>Table2[[#This Row],[collapse kmers3]]/Table2[[#This Row],[bp]]*1000000</f>
        <v>#DIV/0!</v>
      </c>
      <c r="AH100" s="20" t="e">
        <f>Table2[[#This Row],[calculate distances4]]/Table2[[#This Row],[bp]]*1000000</f>
        <v>#DIV/0!</v>
      </c>
      <c r="AI100" s="20" t="e">
        <f>Table2[[#This Row],[Find N A5]]/Table2[[#This Row],[bp]]*1000000</f>
        <v>#DIV/0!</v>
      </c>
      <c r="AJ100" s="20" t="e">
        <f>Table2[[#This Row],[Find N B6]]/Table2[[#This Row],[bp]]*1000000</f>
        <v>#DIV/0!</v>
      </c>
      <c r="AK100" s="20" t="e">
        <f>Table2[[#This Row],[Find N C7]]/Table2[[#This Row],[bp]]*1000000</f>
        <v>#DIV/0!</v>
      </c>
      <c r="AL100" s="20" t="e">
        <f>Table2[[#This Row],[Find N D8]]/Table2[[#This Row],[bp]]*1000000</f>
        <v>#DIV/0!</v>
      </c>
      <c r="AM100" s="20" t="e">
        <f>Table2[[#This Row],[identify kmers A9]]/Table2[[#This Row],[bp]]*1000000</f>
        <v>#DIV/0!</v>
      </c>
      <c r="AN100" s="20" t="e">
        <f>Table2[[#This Row],[identify kmers B10]]/Table2[[#This Row],[bp]]*1000000</f>
        <v>#DIV/0!</v>
      </c>
    </row>
    <row r="101" spans="1:40" x14ac:dyDescent="0.45">
      <c r="A101" s="1"/>
      <c r="M101" s="10">
        <f t="shared" si="18"/>
        <v>0</v>
      </c>
      <c r="N101" s="10">
        <f t="shared" si="19"/>
        <v>0</v>
      </c>
      <c r="O101" s="10">
        <f t="shared" si="20"/>
        <v>0</v>
      </c>
      <c r="P101" s="10">
        <f t="shared" si="21"/>
        <v>0</v>
      </c>
      <c r="Q101" s="10">
        <f t="shared" si="22"/>
        <v>0</v>
      </c>
      <c r="R101" s="10">
        <f t="shared" si="23"/>
        <v>0</v>
      </c>
      <c r="S101" s="10">
        <f t="shared" si="24"/>
        <v>0</v>
      </c>
      <c r="T101" s="10">
        <f t="shared" si="25"/>
        <v>0</v>
      </c>
      <c r="U101" s="10">
        <f t="shared" si="26"/>
        <v>0</v>
      </c>
      <c r="V101" s="10">
        <f>SUM(Table2[[#This Row],[filter kmers2]:[identify kmers B10]])</f>
        <v>0</v>
      </c>
      <c r="W101" s="5" t="e">
        <f t="shared" si="27"/>
        <v>#DIV/0!</v>
      </c>
      <c r="X101" s="5" t="e">
        <f t="shared" si="28"/>
        <v>#DIV/0!</v>
      </c>
      <c r="Y101" s="5" t="e">
        <f t="shared" si="29"/>
        <v>#DIV/0!</v>
      </c>
      <c r="Z101" s="5" t="e">
        <f t="shared" si="30"/>
        <v>#DIV/0!</v>
      </c>
      <c r="AA101" s="5" t="e">
        <f t="shared" si="31"/>
        <v>#DIV/0!</v>
      </c>
      <c r="AB101" s="5" t="e">
        <f t="shared" si="32"/>
        <v>#DIV/0!</v>
      </c>
      <c r="AC101" s="5" t="e">
        <f t="shared" si="33"/>
        <v>#DIV/0!</v>
      </c>
      <c r="AD101" s="5" t="e">
        <f t="shared" si="34"/>
        <v>#DIV/0!</v>
      </c>
      <c r="AE101" s="5" t="e">
        <f t="shared" si="35"/>
        <v>#DIV/0!</v>
      </c>
      <c r="AF101" s="20" t="e">
        <f>Table2[[#This Row],[filter kmers2]]/Table2[[#This Row],[bp]]*1000000</f>
        <v>#DIV/0!</v>
      </c>
      <c r="AG101" s="20" t="e">
        <f>Table2[[#This Row],[collapse kmers3]]/Table2[[#This Row],[bp]]*1000000</f>
        <v>#DIV/0!</v>
      </c>
      <c r="AH101" s="20" t="e">
        <f>Table2[[#This Row],[calculate distances4]]/Table2[[#This Row],[bp]]*1000000</f>
        <v>#DIV/0!</v>
      </c>
      <c r="AI101" s="20" t="e">
        <f>Table2[[#This Row],[Find N A5]]/Table2[[#This Row],[bp]]*1000000</f>
        <v>#DIV/0!</v>
      </c>
      <c r="AJ101" s="20" t="e">
        <f>Table2[[#This Row],[Find N B6]]/Table2[[#This Row],[bp]]*1000000</f>
        <v>#DIV/0!</v>
      </c>
      <c r="AK101" s="20" t="e">
        <f>Table2[[#This Row],[Find N C7]]/Table2[[#This Row],[bp]]*1000000</f>
        <v>#DIV/0!</v>
      </c>
      <c r="AL101" s="20" t="e">
        <f>Table2[[#This Row],[Find N D8]]/Table2[[#This Row],[bp]]*1000000</f>
        <v>#DIV/0!</v>
      </c>
      <c r="AM101" s="20" t="e">
        <f>Table2[[#This Row],[identify kmers A9]]/Table2[[#This Row],[bp]]*1000000</f>
        <v>#DIV/0!</v>
      </c>
      <c r="AN101" s="20" t="e">
        <f>Table2[[#This Row],[identify kmers B10]]/Table2[[#This Row],[bp]]*1000000</f>
        <v>#DIV/0!</v>
      </c>
    </row>
    <row r="102" spans="1:40" x14ac:dyDescent="0.45">
      <c r="A102" s="1"/>
      <c r="M102" s="10">
        <f t="shared" si="18"/>
        <v>0</v>
      </c>
      <c r="N102" s="10">
        <f t="shared" si="19"/>
        <v>0</v>
      </c>
      <c r="O102" s="10">
        <f t="shared" si="20"/>
        <v>0</v>
      </c>
      <c r="P102" s="10">
        <f t="shared" si="21"/>
        <v>0</v>
      </c>
      <c r="Q102" s="10">
        <f t="shared" si="22"/>
        <v>0</v>
      </c>
      <c r="R102" s="10">
        <f t="shared" si="23"/>
        <v>0</v>
      </c>
      <c r="S102" s="10">
        <f t="shared" si="24"/>
        <v>0</v>
      </c>
      <c r="T102" s="10">
        <f t="shared" si="25"/>
        <v>0</v>
      </c>
      <c r="U102" s="10">
        <f t="shared" si="26"/>
        <v>0</v>
      </c>
      <c r="V102" s="10">
        <f>SUM(Table2[[#This Row],[filter kmers2]:[identify kmers B10]])</f>
        <v>0</v>
      </c>
      <c r="W102" s="5" t="e">
        <f t="shared" si="27"/>
        <v>#DIV/0!</v>
      </c>
      <c r="X102" s="5" t="e">
        <f t="shared" si="28"/>
        <v>#DIV/0!</v>
      </c>
      <c r="Y102" s="5" t="e">
        <f t="shared" si="29"/>
        <v>#DIV/0!</v>
      </c>
      <c r="Z102" s="5" t="e">
        <f t="shared" si="30"/>
        <v>#DIV/0!</v>
      </c>
      <c r="AA102" s="5" t="e">
        <f t="shared" si="31"/>
        <v>#DIV/0!</v>
      </c>
      <c r="AB102" s="5" t="e">
        <f t="shared" si="32"/>
        <v>#DIV/0!</v>
      </c>
      <c r="AC102" s="5" t="e">
        <f t="shared" si="33"/>
        <v>#DIV/0!</v>
      </c>
      <c r="AD102" s="5" t="e">
        <f t="shared" si="34"/>
        <v>#DIV/0!</v>
      </c>
      <c r="AE102" s="5" t="e">
        <f t="shared" si="35"/>
        <v>#DIV/0!</v>
      </c>
      <c r="AF102" s="20" t="e">
        <f>Table2[[#This Row],[filter kmers2]]/Table2[[#This Row],[bp]]*1000000</f>
        <v>#DIV/0!</v>
      </c>
      <c r="AG102" s="20" t="e">
        <f>Table2[[#This Row],[collapse kmers3]]/Table2[[#This Row],[bp]]*1000000</f>
        <v>#DIV/0!</v>
      </c>
      <c r="AH102" s="20" t="e">
        <f>Table2[[#This Row],[calculate distances4]]/Table2[[#This Row],[bp]]*1000000</f>
        <v>#DIV/0!</v>
      </c>
      <c r="AI102" s="20" t="e">
        <f>Table2[[#This Row],[Find N A5]]/Table2[[#This Row],[bp]]*1000000</f>
        <v>#DIV/0!</v>
      </c>
      <c r="AJ102" s="20" t="e">
        <f>Table2[[#This Row],[Find N B6]]/Table2[[#This Row],[bp]]*1000000</f>
        <v>#DIV/0!</v>
      </c>
      <c r="AK102" s="20" t="e">
        <f>Table2[[#This Row],[Find N C7]]/Table2[[#This Row],[bp]]*1000000</f>
        <v>#DIV/0!</v>
      </c>
      <c r="AL102" s="20" t="e">
        <f>Table2[[#This Row],[Find N D8]]/Table2[[#This Row],[bp]]*1000000</f>
        <v>#DIV/0!</v>
      </c>
      <c r="AM102" s="20" t="e">
        <f>Table2[[#This Row],[identify kmers A9]]/Table2[[#This Row],[bp]]*1000000</f>
        <v>#DIV/0!</v>
      </c>
      <c r="AN102" s="20" t="e">
        <f>Table2[[#This Row],[identify kmers B10]]/Table2[[#This Row],[bp]]*1000000</f>
        <v>#DIV/0!</v>
      </c>
    </row>
    <row r="103" spans="1:40" x14ac:dyDescent="0.45">
      <c r="A103" s="1"/>
      <c r="M103" s="10">
        <f t="shared" si="18"/>
        <v>0</v>
      </c>
      <c r="N103" s="10">
        <f t="shared" si="19"/>
        <v>0</v>
      </c>
      <c r="O103" s="10">
        <f t="shared" si="20"/>
        <v>0</v>
      </c>
      <c r="P103" s="10">
        <f t="shared" si="21"/>
        <v>0</v>
      </c>
      <c r="Q103" s="10">
        <f t="shared" si="22"/>
        <v>0</v>
      </c>
      <c r="R103" s="10">
        <f t="shared" si="23"/>
        <v>0</v>
      </c>
      <c r="S103" s="10">
        <f t="shared" si="24"/>
        <v>0</v>
      </c>
      <c r="T103" s="10">
        <f t="shared" si="25"/>
        <v>0</v>
      </c>
      <c r="U103" s="10">
        <f t="shared" si="26"/>
        <v>0</v>
      </c>
      <c r="V103" s="10">
        <f>SUM(Table2[[#This Row],[filter kmers2]:[identify kmers B10]])</f>
        <v>0</v>
      </c>
      <c r="W103" s="5" t="e">
        <f t="shared" si="27"/>
        <v>#DIV/0!</v>
      </c>
      <c r="X103" s="5" t="e">
        <f t="shared" si="28"/>
        <v>#DIV/0!</v>
      </c>
      <c r="Y103" s="5" t="e">
        <f t="shared" si="29"/>
        <v>#DIV/0!</v>
      </c>
      <c r="Z103" s="5" t="e">
        <f t="shared" si="30"/>
        <v>#DIV/0!</v>
      </c>
      <c r="AA103" s="5" t="e">
        <f t="shared" si="31"/>
        <v>#DIV/0!</v>
      </c>
      <c r="AB103" s="5" t="e">
        <f t="shared" si="32"/>
        <v>#DIV/0!</v>
      </c>
      <c r="AC103" s="5" t="e">
        <f t="shared" si="33"/>
        <v>#DIV/0!</v>
      </c>
      <c r="AD103" s="5" t="e">
        <f t="shared" si="34"/>
        <v>#DIV/0!</v>
      </c>
      <c r="AE103" s="5" t="e">
        <f t="shared" si="35"/>
        <v>#DIV/0!</v>
      </c>
      <c r="AF103" s="20" t="e">
        <f>Table2[[#This Row],[filter kmers2]]/Table2[[#This Row],[bp]]*1000000</f>
        <v>#DIV/0!</v>
      </c>
      <c r="AG103" s="20" t="e">
        <f>Table2[[#This Row],[collapse kmers3]]/Table2[[#This Row],[bp]]*1000000</f>
        <v>#DIV/0!</v>
      </c>
      <c r="AH103" s="20" t="e">
        <f>Table2[[#This Row],[calculate distances4]]/Table2[[#This Row],[bp]]*1000000</f>
        <v>#DIV/0!</v>
      </c>
      <c r="AI103" s="20" t="e">
        <f>Table2[[#This Row],[Find N A5]]/Table2[[#This Row],[bp]]*1000000</f>
        <v>#DIV/0!</v>
      </c>
      <c r="AJ103" s="20" t="e">
        <f>Table2[[#This Row],[Find N B6]]/Table2[[#This Row],[bp]]*1000000</f>
        <v>#DIV/0!</v>
      </c>
      <c r="AK103" s="20" t="e">
        <f>Table2[[#This Row],[Find N C7]]/Table2[[#This Row],[bp]]*1000000</f>
        <v>#DIV/0!</v>
      </c>
      <c r="AL103" s="20" t="e">
        <f>Table2[[#This Row],[Find N D8]]/Table2[[#This Row],[bp]]*1000000</f>
        <v>#DIV/0!</v>
      </c>
      <c r="AM103" s="20" t="e">
        <f>Table2[[#This Row],[identify kmers A9]]/Table2[[#This Row],[bp]]*1000000</f>
        <v>#DIV/0!</v>
      </c>
      <c r="AN103" s="20" t="e">
        <f>Table2[[#This Row],[identify kmers B10]]/Table2[[#This Row],[bp]]*1000000</f>
        <v>#DIV/0!</v>
      </c>
    </row>
    <row r="104" spans="1:40" x14ac:dyDescent="0.45">
      <c r="A104" s="1"/>
      <c r="M104" s="10">
        <f t="shared" si="18"/>
        <v>0</v>
      </c>
      <c r="N104" s="10">
        <f t="shared" si="19"/>
        <v>0</v>
      </c>
      <c r="O104" s="10">
        <f t="shared" si="20"/>
        <v>0</v>
      </c>
      <c r="P104" s="10">
        <f t="shared" si="21"/>
        <v>0</v>
      </c>
      <c r="Q104" s="10">
        <f t="shared" si="22"/>
        <v>0</v>
      </c>
      <c r="R104" s="10">
        <f t="shared" si="23"/>
        <v>0</v>
      </c>
      <c r="S104" s="10">
        <f t="shared" si="24"/>
        <v>0</v>
      </c>
      <c r="T104" s="10">
        <f t="shared" si="25"/>
        <v>0</v>
      </c>
      <c r="U104" s="10">
        <f t="shared" si="26"/>
        <v>0</v>
      </c>
      <c r="V104" s="10">
        <f>SUM(Table2[[#This Row],[filter kmers2]:[identify kmers B10]])</f>
        <v>0</v>
      </c>
      <c r="W104" s="5" t="e">
        <f t="shared" si="27"/>
        <v>#DIV/0!</v>
      </c>
      <c r="X104" s="5" t="e">
        <f t="shared" si="28"/>
        <v>#DIV/0!</v>
      </c>
      <c r="Y104" s="5" t="e">
        <f t="shared" si="29"/>
        <v>#DIV/0!</v>
      </c>
      <c r="Z104" s="5" t="e">
        <f t="shared" si="30"/>
        <v>#DIV/0!</v>
      </c>
      <c r="AA104" s="5" t="e">
        <f t="shared" si="31"/>
        <v>#DIV/0!</v>
      </c>
      <c r="AB104" s="5" t="e">
        <f t="shared" si="32"/>
        <v>#DIV/0!</v>
      </c>
      <c r="AC104" s="5" t="e">
        <f t="shared" si="33"/>
        <v>#DIV/0!</v>
      </c>
      <c r="AD104" s="5" t="e">
        <f t="shared" si="34"/>
        <v>#DIV/0!</v>
      </c>
      <c r="AE104" s="5" t="e">
        <f t="shared" si="35"/>
        <v>#DIV/0!</v>
      </c>
      <c r="AF104" s="20" t="e">
        <f>Table2[[#This Row],[filter kmers2]]/Table2[[#This Row],[bp]]*1000000</f>
        <v>#DIV/0!</v>
      </c>
      <c r="AG104" s="20" t="e">
        <f>Table2[[#This Row],[collapse kmers3]]/Table2[[#This Row],[bp]]*1000000</f>
        <v>#DIV/0!</v>
      </c>
      <c r="AH104" s="20" t="e">
        <f>Table2[[#This Row],[calculate distances4]]/Table2[[#This Row],[bp]]*1000000</f>
        <v>#DIV/0!</v>
      </c>
      <c r="AI104" s="20" t="e">
        <f>Table2[[#This Row],[Find N A5]]/Table2[[#This Row],[bp]]*1000000</f>
        <v>#DIV/0!</v>
      </c>
      <c r="AJ104" s="20" t="e">
        <f>Table2[[#This Row],[Find N B6]]/Table2[[#This Row],[bp]]*1000000</f>
        <v>#DIV/0!</v>
      </c>
      <c r="AK104" s="20" t="e">
        <f>Table2[[#This Row],[Find N C7]]/Table2[[#This Row],[bp]]*1000000</f>
        <v>#DIV/0!</v>
      </c>
      <c r="AL104" s="20" t="e">
        <f>Table2[[#This Row],[Find N D8]]/Table2[[#This Row],[bp]]*1000000</f>
        <v>#DIV/0!</v>
      </c>
      <c r="AM104" s="20" t="e">
        <f>Table2[[#This Row],[identify kmers A9]]/Table2[[#This Row],[bp]]*1000000</f>
        <v>#DIV/0!</v>
      </c>
      <c r="AN104" s="20" t="e">
        <f>Table2[[#This Row],[identify kmers B10]]/Table2[[#This Row],[bp]]*1000000</f>
        <v>#DIV/0!</v>
      </c>
    </row>
    <row r="105" spans="1:40" x14ac:dyDescent="0.45">
      <c r="A105" s="1"/>
      <c r="M105" s="10">
        <f t="shared" si="18"/>
        <v>0</v>
      </c>
      <c r="N105" s="10">
        <f t="shared" si="19"/>
        <v>0</v>
      </c>
      <c r="O105" s="10">
        <f t="shared" si="20"/>
        <v>0</v>
      </c>
      <c r="P105" s="10">
        <f t="shared" si="21"/>
        <v>0</v>
      </c>
      <c r="Q105" s="10">
        <f t="shared" si="22"/>
        <v>0</v>
      </c>
      <c r="R105" s="10">
        <f t="shared" si="23"/>
        <v>0</v>
      </c>
      <c r="S105" s="10">
        <f t="shared" si="24"/>
        <v>0</v>
      </c>
      <c r="T105" s="10">
        <f t="shared" si="25"/>
        <v>0</v>
      </c>
      <c r="U105" s="10">
        <f t="shared" si="26"/>
        <v>0</v>
      </c>
      <c r="V105" s="10">
        <f>SUM(Table2[[#This Row],[filter kmers2]:[identify kmers B10]])</f>
        <v>0</v>
      </c>
      <c r="W105" s="5" t="e">
        <f t="shared" si="27"/>
        <v>#DIV/0!</v>
      </c>
      <c r="X105" s="5" t="e">
        <f t="shared" si="28"/>
        <v>#DIV/0!</v>
      </c>
      <c r="Y105" s="5" t="e">
        <f t="shared" si="29"/>
        <v>#DIV/0!</v>
      </c>
      <c r="Z105" s="5" t="e">
        <f t="shared" si="30"/>
        <v>#DIV/0!</v>
      </c>
      <c r="AA105" s="5" t="e">
        <f t="shared" si="31"/>
        <v>#DIV/0!</v>
      </c>
      <c r="AB105" s="5" t="e">
        <f t="shared" si="32"/>
        <v>#DIV/0!</v>
      </c>
      <c r="AC105" s="5" t="e">
        <f t="shared" si="33"/>
        <v>#DIV/0!</v>
      </c>
      <c r="AD105" s="5" t="e">
        <f t="shared" si="34"/>
        <v>#DIV/0!</v>
      </c>
      <c r="AE105" s="5" t="e">
        <f t="shared" si="35"/>
        <v>#DIV/0!</v>
      </c>
      <c r="AF105" s="20" t="e">
        <f>Table2[[#This Row],[filter kmers2]]/Table2[[#This Row],[bp]]*1000000</f>
        <v>#DIV/0!</v>
      </c>
      <c r="AG105" s="20" t="e">
        <f>Table2[[#This Row],[collapse kmers3]]/Table2[[#This Row],[bp]]*1000000</f>
        <v>#DIV/0!</v>
      </c>
      <c r="AH105" s="20" t="e">
        <f>Table2[[#This Row],[calculate distances4]]/Table2[[#This Row],[bp]]*1000000</f>
        <v>#DIV/0!</v>
      </c>
      <c r="AI105" s="20" t="e">
        <f>Table2[[#This Row],[Find N A5]]/Table2[[#This Row],[bp]]*1000000</f>
        <v>#DIV/0!</v>
      </c>
      <c r="AJ105" s="20" t="e">
        <f>Table2[[#This Row],[Find N B6]]/Table2[[#This Row],[bp]]*1000000</f>
        <v>#DIV/0!</v>
      </c>
      <c r="AK105" s="20" t="e">
        <f>Table2[[#This Row],[Find N C7]]/Table2[[#This Row],[bp]]*1000000</f>
        <v>#DIV/0!</v>
      </c>
      <c r="AL105" s="20" t="e">
        <f>Table2[[#This Row],[Find N D8]]/Table2[[#This Row],[bp]]*1000000</f>
        <v>#DIV/0!</v>
      </c>
      <c r="AM105" s="20" t="e">
        <f>Table2[[#This Row],[identify kmers A9]]/Table2[[#This Row],[bp]]*1000000</f>
        <v>#DIV/0!</v>
      </c>
      <c r="AN105" s="20" t="e">
        <f>Table2[[#This Row],[identify kmers B10]]/Table2[[#This Row],[bp]]*1000000</f>
        <v>#DIV/0!</v>
      </c>
    </row>
    <row r="106" spans="1:40" x14ac:dyDescent="0.45">
      <c r="A106" s="1"/>
      <c r="M106" s="10">
        <f t="shared" si="18"/>
        <v>0</v>
      </c>
      <c r="N106" s="10">
        <f t="shared" si="19"/>
        <v>0</v>
      </c>
      <c r="O106" s="10">
        <f t="shared" si="20"/>
        <v>0</v>
      </c>
      <c r="P106" s="10">
        <f t="shared" si="21"/>
        <v>0</v>
      </c>
      <c r="Q106" s="10">
        <f t="shared" si="22"/>
        <v>0</v>
      </c>
      <c r="R106" s="10">
        <f t="shared" si="23"/>
        <v>0</v>
      </c>
      <c r="S106" s="10">
        <f t="shared" si="24"/>
        <v>0</v>
      </c>
      <c r="T106" s="10">
        <f t="shared" si="25"/>
        <v>0</v>
      </c>
      <c r="U106" s="10">
        <f t="shared" si="26"/>
        <v>0</v>
      </c>
      <c r="V106" s="10">
        <f>SUM(Table2[[#This Row],[filter kmers2]:[identify kmers B10]])</f>
        <v>0</v>
      </c>
      <c r="W106" s="5" t="e">
        <f t="shared" si="27"/>
        <v>#DIV/0!</v>
      </c>
      <c r="X106" s="5" t="e">
        <f t="shared" si="28"/>
        <v>#DIV/0!</v>
      </c>
      <c r="Y106" s="5" t="e">
        <f t="shared" si="29"/>
        <v>#DIV/0!</v>
      </c>
      <c r="Z106" s="5" t="e">
        <f t="shared" si="30"/>
        <v>#DIV/0!</v>
      </c>
      <c r="AA106" s="5" t="e">
        <f t="shared" si="31"/>
        <v>#DIV/0!</v>
      </c>
      <c r="AB106" s="5" t="e">
        <f t="shared" si="32"/>
        <v>#DIV/0!</v>
      </c>
      <c r="AC106" s="5" t="e">
        <f t="shared" si="33"/>
        <v>#DIV/0!</v>
      </c>
      <c r="AD106" s="5" t="e">
        <f t="shared" si="34"/>
        <v>#DIV/0!</v>
      </c>
      <c r="AE106" s="5" t="e">
        <f t="shared" si="35"/>
        <v>#DIV/0!</v>
      </c>
      <c r="AF106" s="20" t="e">
        <f>Table2[[#This Row],[filter kmers2]]/Table2[[#This Row],[bp]]*1000000</f>
        <v>#DIV/0!</v>
      </c>
      <c r="AG106" s="20" t="e">
        <f>Table2[[#This Row],[collapse kmers3]]/Table2[[#This Row],[bp]]*1000000</f>
        <v>#DIV/0!</v>
      </c>
      <c r="AH106" s="20" t="e">
        <f>Table2[[#This Row],[calculate distances4]]/Table2[[#This Row],[bp]]*1000000</f>
        <v>#DIV/0!</v>
      </c>
      <c r="AI106" s="20" t="e">
        <f>Table2[[#This Row],[Find N A5]]/Table2[[#This Row],[bp]]*1000000</f>
        <v>#DIV/0!</v>
      </c>
      <c r="AJ106" s="20" t="e">
        <f>Table2[[#This Row],[Find N B6]]/Table2[[#This Row],[bp]]*1000000</f>
        <v>#DIV/0!</v>
      </c>
      <c r="AK106" s="20" t="e">
        <f>Table2[[#This Row],[Find N C7]]/Table2[[#This Row],[bp]]*1000000</f>
        <v>#DIV/0!</v>
      </c>
      <c r="AL106" s="20" t="e">
        <f>Table2[[#This Row],[Find N D8]]/Table2[[#This Row],[bp]]*1000000</f>
        <v>#DIV/0!</v>
      </c>
      <c r="AM106" s="20" t="e">
        <f>Table2[[#This Row],[identify kmers A9]]/Table2[[#This Row],[bp]]*1000000</f>
        <v>#DIV/0!</v>
      </c>
      <c r="AN106" s="20" t="e">
        <f>Table2[[#This Row],[identify kmers B10]]/Table2[[#This Row],[bp]]*1000000</f>
        <v>#DIV/0!</v>
      </c>
    </row>
    <row r="107" spans="1:40" x14ac:dyDescent="0.45">
      <c r="A107" s="1"/>
      <c r="M107" s="10">
        <f t="shared" si="18"/>
        <v>0</v>
      </c>
      <c r="N107" s="10">
        <f t="shared" si="19"/>
        <v>0</v>
      </c>
      <c r="O107" s="10">
        <f t="shared" si="20"/>
        <v>0</v>
      </c>
      <c r="P107" s="10">
        <f t="shared" si="21"/>
        <v>0</v>
      </c>
      <c r="Q107" s="10">
        <f t="shared" si="22"/>
        <v>0</v>
      </c>
      <c r="R107" s="10">
        <f t="shared" si="23"/>
        <v>0</v>
      </c>
      <c r="S107" s="10">
        <f t="shared" si="24"/>
        <v>0</v>
      </c>
      <c r="T107" s="10">
        <f t="shared" si="25"/>
        <v>0</v>
      </c>
      <c r="U107" s="10">
        <f t="shared" si="26"/>
        <v>0</v>
      </c>
      <c r="V107" s="10">
        <f>SUM(Table2[[#This Row],[filter kmers2]:[identify kmers B10]])</f>
        <v>0</v>
      </c>
      <c r="W107" s="5" t="e">
        <f t="shared" si="27"/>
        <v>#DIV/0!</v>
      </c>
      <c r="X107" s="5" t="e">
        <f t="shared" si="28"/>
        <v>#DIV/0!</v>
      </c>
      <c r="Y107" s="5" t="e">
        <f t="shared" si="29"/>
        <v>#DIV/0!</v>
      </c>
      <c r="Z107" s="5" t="e">
        <f t="shared" si="30"/>
        <v>#DIV/0!</v>
      </c>
      <c r="AA107" s="5" t="e">
        <f t="shared" si="31"/>
        <v>#DIV/0!</v>
      </c>
      <c r="AB107" s="5" t="e">
        <f t="shared" si="32"/>
        <v>#DIV/0!</v>
      </c>
      <c r="AC107" s="5" t="e">
        <f t="shared" si="33"/>
        <v>#DIV/0!</v>
      </c>
      <c r="AD107" s="5" t="e">
        <f t="shared" si="34"/>
        <v>#DIV/0!</v>
      </c>
      <c r="AE107" s="5" t="e">
        <f t="shared" si="35"/>
        <v>#DIV/0!</v>
      </c>
      <c r="AF107" s="20" t="e">
        <f>Table2[[#This Row],[filter kmers2]]/Table2[[#This Row],[bp]]*1000000</f>
        <v>#DIV/0!</v>
      </c>
      <c r="AG107" s="20" t="e">
        <f>Table2[[#This Row],[collapse kmers3]]/Table2[[#This Row],[bp]]*1000000</f>
        <v>#DIV/0!</v>
      </c>
      <c r="AH107" s="20" t="e">
        <f>Table2[[#This Row],[calculate distances4]]/Table2[[#This Row],[bp]]*1000000</f>
        <v>#DIV/0!</v>
      </c>
      <c r="AI107" s="20" t="e">
        <f>Table2[[#This Row],[Find N A5]]/Table2[[#This Row],[bp]]*1000000</f>
        <v>#DIV/0!</v>
      </c>
      <c r="AJ107" s="20" t="e">
        <f>Table2[[#This Row],[Find N B6]]/Table2[[#This Row],[bp]]*1000000</f>
        <v>#DIV/0!</v>
      </c>
      <c r="AK107" s="20" t="e">
        <f>Table2[[#This Row],[Find N C7]]/Table2[[#This Row],[bp]]*1000000</f>
        <v>#DIV/0!</v>
      </c>
      <c r="AL107" s="20" t="e">
        <f>Table2[[#This Row],[Find N D8]]/Table2[[#This Row],[bp]]*1000000</f>
        <v>#DIV/0!</v>
      </c>
      <c r="AM107" s="20" t="e">
        <f>Table2[[#This Row],[identify kmers A9]]/Table2[[#This Row],[bp]]*1000000</f>
        <v>#DIV/0!</v>
      </c>
      <c r="AN107" s="20" t="e">
        <f>Table2[[#This Row],[identify kmers B10]]/Table2[[#This Row],[bp]]*1000000</f>
        <v>#DIV/0!</v>
      </c>
    </row>
    <row r="108" spans="1:40" x14ac:dyDescent="0.45">
      <c r="A108" s="1"/>
      <c r="M108" s="10">
        <f t="shared" si="18"/>
        <v>0</v>
      </c>
      <c r="N108" s="10">
        <f t="shared" si="19"/>
        <v>0</v>
      </c>
      <c r="O108" s="10">
        <f t="shared" si="20"/>
        <v>0</v>
      </c>
      <c r="P108" s="10">
        <f t="shared" si="21"/>
        <v>0</v>
      </c>
      <c r="Q108" s="10">
        <f t="shared" si="22"/>
        <v>0</v>
      </c>
      <c r="R108" s="10">
        <f t="shared" si="23"/>
        <v>0</v>
      </c>
      <c r="S108" s="10">
        <f t="shared" si="24"/>
        <v>0</v>
      </c>
      <c r="T108" s="10">
        <f t="shared" si="25"/>
        <v>0</v>
      </c>
      <c r="U108" s="10">
        <f t="shared" si="26"/>
        <v>0</v>
      </c>
      <c r="V108" s="10">
        <f>SUM(Table2[[#This Row],[filter kmers2]:[identify kmers B10]])</f>
        <v>0</v>
      </c>
      <c r="W108" s="5" t="e">
        <f t="shared" si="27"/>
        <v>#DIV/0!</v>
      </c>
      <c r="X108" s="5" t="e">
        <f t="shared" si="28"/>
        <v>#DIV/0!</v>
      </c>
      <c r="Y108" s="5" t="e">
        <f t="shared" si="29"/>
        <v>#DIV/0!</v>
      </c>
      <c r="Z108" s="5" t="e">
        <f t="shared" si="30"/>
        <v>#DIV/0!</v>
      </c>
      <c r="AA108" s="5" t="e">
        <f t="shared" si="31"/>
        <v>#DIV/0!</v>
      </c>
      <c r="AB108" s="5" t="e">
        <f t="shared" si="32"/>
        <v>#DIV/0!</v>
      </c>
      <c r="AC108" s="5" t="e">
        <f t="shared" si="33"/>
        <v>#DIV/0!</v>
      </c>
      <c r="AD108" s="5" t="e">
        <f t="shared" si="34"/>
        <v>#DIV/0!</v>
      </c>
      <c r="AE108" s="5" t="e">
        <f t="shared" si="35"/>
        <v>#DIV/0!</v>
      </c>
      <c r="AF108" s="20" t="e">
        <f>Table2[[#This Row],[filter kmers2]]/Table2[[#This Row],[bp]]*1000000</f>
        <v>#DIV/0!</v>
      </c>
      <c r="AG108" s="20" t="e">
        <f>Table2[[#This Row],[collapse kmers3]]/Table2[[#This Row],[bp]]*1000000</f>
        <v>#DIV/0!</v>
      </c>
      <c r="AH108" s="20" t="e">
        <f>Table2[[#This Row],[calculate distances4]]/Table2[[#This Row],[bp]]*1000000</f>
        <v>#DIV/0!</v>
      </c>
      <c r="AI108" s="20" t="e">
        <f>Table2[[#This Row],[Find N A5]]/Table2[[#This Row],[bp]]*1000000</f>
        <v>#DIV/0!</v>
      </c>
      <c r="AJ108" s="20" t="e">
        <f>Table2[[#This Row],[Find N B6]]/Table2[[#This Row],[bp]]*1000000</f>
        <v>#DIV/0!</v>
      </c>
      <c r="AK108" s="20" t="e">
        <f>Table2[[#This Row],[Find N C7]]/Table2[[#This Row],[bp]]*1000000</f>
        <v>#DIV/0!</v>
      </c>
      <c r="AL108" s="20" t="e">
        <f>Table2[[#This Row],[Find N D8]]/Table2[[#This Row],[bp]]*1000000</f>
        <v>#DIV/0!</v>
      </c>
      <c r="AM108" s="20" t="e">
        <f>Table2[[#This Row],[identify kmers A9]]/Table2[[#This Row],[bp]]*1000000</f>
        <v>#DIV/0!</v>
      </c>
      <c r="AN108" s="20" t="e">
        <f>Table2[[#This Row],[identify kmers B10]]/Table2[[#This Row],[bp]]*1000000</f>
        <v>#DIV/0!</v>
      </c>
    </row>
    <row r="109" spans="1:40" x14ac:dyDescent="0.45">
      <c r="A109" s="1"/>
      <c r="M109" s="10">
        <f t="shared" si="18"/>
        <v>0</v>
      </c>
      <c r="N109" s="10">
        <f t="shared" si="19"/>
        <v>0</v>
      </c>
      <c r="O109" s="10">
        <f t="shared" si="20"/>
        <v>0</v>
      </c>
      <c r="P109" s="10">
        <f t="shared" si="21"/>
        <v>0</v>
      </c>
      <c r="Q109" s="10">
        <f t="shared" si="22"/>
        <v>0</v>
      </c>
      <c r="R109" s="10">
        <f t="shared" si="23"/>
        <v>0</v>
      </c>
      <c r="S109" s="10">
        <f t="shared" si="24"/>
        <v>0</v>
      </c>
      <c r="T109" s="10">
        <f t="shared" si="25"/>
        <v>0</v>
      </c>
      <c r="U109" s="10">
        <f t="shared" si="26"/>
        <v>0</v>
      </c>
      <c r="V109" s="10">
        <f>SUM(Table2[[#This Row],[filter kmers2]:[identify kmers B10]])</f>
        <v>0</v>
      </c>
      <c r="W109" s="5" t="e">
        <f t="shared" si="27"/>
        <v>#DIV/0!</v>
      </c>
      <c r="X109" s="5" t="e">
        <f t="shared" si="28"/>
        <v>#DIV/0!</v>
      </c>
      <c r="Y109" s="5" t="e">
        <f t="shared" si="29"/>
        <v>#DIV/0!</v>
      </c>
      <c r="Z109" s="5" t="e">
        <f t="shared" si="30"/>
        <v>#DIV/0!</v>
      </c>
      <c r="AA109" s="5" t="e">
        <f t="shared" si="31"/>
        <v>#DIV/0!</v>
      </c>
      <c r="AB109" s="5" t="e">
        <f t="shared" si="32"/>
        <v>#DIV/0!</v>
      </c>
      <c r="AC109" s="5" t="e">
        <f t="shared" si="33"/>
        <v>#DIV/0!</v>
      </c>
      <c r="AD109" s="5" t="e">
        <f t="shared" si="34"/>
        <v>#DIV/0!</v>
      </c>
      <c r="AE109" s="5" t="e">
        <f t="shared" si="35"/>
        <v>#DIV/0!</v>
      </c>
      <c r="AF109" s="20" t="e">
        <f>Table2[[#This Row],[filter kmers2]]/Table2[[#This Row],[bp]]*1000000</f>
        <v>#DIV/0!</v>
      </c>
      <c r="AG109" s="20" t="e">
        <f>Table2[[#This Row],[collapse kmers3]]/Table2[[#This Row],[bp]]*1000000</f>
        <v>#DIV/0!</v>
      </c>
      <c r="AH109" s="20" t="e">
        <f>Table2[[#This Row],[calculate distances4]]/Table2[[#This Row],[bp]]*1000000</f>
        <v>#DIV/0!</v>
      </c>
      <c r="AI109" s="20" t="e">
        <f>Table2[[#This Row],[Find N A5]]/Table2[[#This Row],[bp]]*1000000</f>
        <v>#DIV/0!</v>
      </c>
      <c r="AJ109" s="20" t="e">
        <f>Table2[[#This Row],[Find N B6]]/Table2[[#This Row],[bp]]*1000000</f>
        <v>#DIV/0!</v>
      </c>
      <c r="AK109" s="20" t="e">
        <f>Table2[[#This Row],[Find N C7]]/Table2[[#This Row],[bp]]*1000000</f>
        <v>#DIV/0!</v>
      </c>
      <c r="AL109" s="20" t="e">
        <f>Table2[[#This Row],[Find N D8]]/Table2[[#This Row],[bp]]*1000000</f>
        <v>#DIV/0!</v>
      </c>
      <c r="AM109" s="20" t="e">
        <f>Table2[[#This Row],[identify kmers A9]]/Table2[[#This Row],[bp]]*1000000</f>
        <v>#DIV/0!</v>
      </c>
      <c r="AN109" s="20" t="e">
        <f>Table2[[#This Row],[identify kmers B10]]/Table2[[#This Row],[bp]]*1000000</f>
        <v>#DIV/0!</v>
      </c>
    </row>
    <row r="110" spans="1:40" x14ac:dyDescent="0.45">
      <c r="A110" s="1"/>
      <c r="M110" s="10">
        <f t="shared" si="18"/>
        <v>0</v>
      </c>
      <c r="N110" s="10">
        <f t="shared" si="19"/>
        <v>0</v>
      </c>
      <c r="O110" s="10">
        <f t="shared" si="20"/>
        <v>0</v>
      </c>
      <c r="P110" s="10">
        <f t="shared" si="21"/>
        <v>0</v>
      </c>
      <c r="Q110" s="10">
        <f t="shared" si="22"/>
        <v>0</v>
      </c>
      <c r="R110" s="10">
        <f t="shared" si="23"/>
        <v>0</v>
      </c>
      <c r="S110" s="10">
        <f t="shared" si="24"/>
        <v>0</v>
      </c>
      <c r="T110" s="10">
        <f t="shared" si="25"/>
        <v>0</v>
      </c>
      <c r="U110" s="10">
        <f t="shared" si="26"/>
        <v>0</v>
      </c>
      <c r="V110" s="10">
        <f>SUM(Table2[[#This Row],[filter kmers2]:[identify kmers B10]])</f>
        <v>0</v>
      </c>
      <c r="W110" s="5" t="e">
        <f t="shared" si="27"/>
        <v>#DIV/0!</v>
      </c>
      <c r="X110" s="5" t="e">
        <f t="shared" si="28"/>
        <v>#DIV/0!</v>
      </c>
      <c r="Y110" s="5" t="e">
        <f t="shared" si="29"/>
        <v>#DIV/0!</v>
      </c>
      <c r="Z110" s="5" t="e">
        <f t="shared" si="30"/>
        <v>#DIV/0!</v>
      </c>
      <c r="AA110" s="5" t="e">
        <f t="shared" si="31"/>
        <v>#DIV/0!</v>
      </c>
      <c r="AB110" s="5" t="e">
        <f t="shared" si="32"/>
        <v>#DIV/0!</v>
      </c>
      <c r="AC110" s="5" t="e">
        <f t="shared" si="33"/>
        <v>#DIV/0!</v>
      </c>
      <c r="AD110" s="5" t="e">
        <f t="shared" si="34"/>
        <v>#DIV/0!</v>
      </c>
      <c r="AE110" s="5" t="e">
        <f t="shared" si="35"/>
        <v>#DIV/0!</v>
      </c>
      <c r="AF110" s="20" t="e">
        <f>Table2[[#This Row],[filter kmers2]]/Table2[[#This Row],[bp]]*1000000</f>
        <v>#DIV/0!</v>
      </c>
      <c r="AG110" s="20" t="e">
        <f>Table2[[#This Row],[collapse kmers3]]/Table2[[#This Row],[bp]]*1000000</f>
        <v>#DIV/0!</v>
      </c>
      <c r="AH110" s="20" t="e">
        <f>Table2[[#This Row],[calculate distances4]]/Table2[[#This Row],[bp]]*1000000</f>
        <v>#DIV/0!</v>
      </c>
      <c r="AI110" s="20" t="e">
        <f>Table2[[#This Row],[Find N A5]]/Table2[[#This Row],[bp]]*1000000</f>
        <v>#DIV/0!</v>
      </c>
      <c r="AJ110" s="20" t="e">
        <f>Table2[[#This Row],[Find N B6]]/Table2[[#This Row],[bp]]*1000000</f>
        <v>#DIV/0!</v>
      </c>
      <c r="AK110" s="20" t="e">
        <f>Table2[[#This Row],[Find N C7]]/Table2[[#This Row],[bp]]*1000000</f>
        <v>#DIV/0!</v>
      </c>
      <c r="AL110" s="20" t="e">
        <f>Table2[[#This Row],[Find N D8]]/Table2[[#This Row],[bp]]*1000000</f>
        <v>#DIV/0!</v>
      </c>
      <c r="AM110" s="20" t="e">
        <f>Table2[[#This Row],[identify kmers A9]]/Table2[[#This Row],[bp]]*1000000</f>
        <v>#DIV/0!</v>
      </c>
      <c r="AN110" s="20" t="e">
        <f>Table2[[#This Row],[identify kmers B10]]/Table2[[#This Row],[bp]]*1000000</f>
        <v>#DIV/0!</v>
      </c>
    </row>
    <row r="111" spans="1:40" x14ac:dyDescent="0.45">
      <c r="A111" s="1"/>
      <c r="M111" s="10">
        <f t="shared" si="18"/>
        <v>0</v>
      </c>
      <c r="N111" s="10">
        <f t="shared" si="19"/>
        <v>0</v>
      </c>
      <c r="O111" s="10">
        <f t="shared" si="20"/>
        <v>0</v>
      </c>
      <c r="P111" s="10">
        <f t="shared" si="21"/>
        <v>0</v>
      </c>
      <c r="Q111" s="10">
        <f t="shared" si="22"/>
        <v>0</v>
      </c>
      <c r="R111" s="10">
        <f t="shared" si="23"/>
        <v>0</v>
      </c>
      <c r="S111" s="10">
        <f t="shared" si="24"/>
        <v>0</v>
      </c>
      <c r="T111" s="10">
        <f t="shared" si="25"/>
        <v>0</v>
      </c>
      <c r="U111" s="10">
        <f t="shared" si="26"/>
        <v>0</v>
      </c>
      <c r="V111" s="10">
        <f>SUM(Table2[[#This Row],[filter kmers2]:[identify kmers B10]])</f>
        <v>0</v>
      </c>
      <c r="W111" s="5" t="e">
        <f t="shared" si="27"/>
        <v>#DIV/0!</v>
      </c>
      <c r="X111" s="5" t="e">
        <f t="shared" si="28"/>
        <v>#DIV/0!</v>
      </c>
      <c r="Y111" s="5" t="e">
        <f t="shared" si="29"/>
        <v>#DIV/0!</v>
      </c>
      <c r="Z111" s="5" t="e">
        <f t="shared" si="30"/>
        <v>#DIV/0!</v>
      </c>
      <c r="AA111" s="5" t="e">
        <f t="shared" si="31"/>
        <v>#DIV/0!</v>
      </c>
      <c r="AB111" s="5" t="e">
        <f t="shared" si="32"/>
        <v>#DIV/0!</v>
      </c>
      <c r="AC111" s="5" t="e">
        <f t="shared" si="33"/>
        <v>#DIV/0!</v>
      </c>
      <c r="AD111" s="5" t="e">
        <f t="shared" si="34"/>
        <v>#DIV/0!</v>
      </c>
      <c r="AE111" s="5" t="e">
        <f t="shared" si="35"/>
        <v>#DIV/0!</v>
      </c>
      <c r="AF111" s="20" t="e">
        <f>Table2[[#This Row],[filter kmers2]]/Table2[[#This Row],[bp]]*1000000</f>
        <v>#DIV/0!</v>
      </c>
      <c r="AG111" s="20" t="e">
        <f>Table2[[#This Row],[collapse kmers3]]/Table2[[#This Row],[bp]]*1000000</f>
        <v>#DIV/0!</v>
      </c>
      <c r="AH111" s="20" t="e">
        <f>Table2[[#This Row],[calculate distances4]]/Table2[[#This Row],[bp]]*1000000</f>
        <v>#DIV/0!</v>
      </c>
      <c r="AI111" s="20" t="e">
        <f>Table2[[#This Row],[Find N A5]]/Table2[[#This Row],[bp]]*1000000</f>
        <v>#DIV/0!</v>
      </c>
      <c r="AJ111" s="20" t="e">
        <f>Table2[[#This Row],[Find N B6]]/Table2[[#This Row],[bp]]*1000000</f>
        <v>#DIV/0!</v>
      </c>
      <c r="AK111" s="20" t="e">
        <f>Table2[[#This Row],[Find N C7]]/Table2[[#This Row],[bp]]*1000000</f>
        <v>#DIV/0!</v>
      </c>
      <c r="AL111" s="20" t="e">
        <f>Table2[[#This Row],[Find N D8]]/Table2[[#This Row],[bp]]*1000000</f>
        <v>#DIV/0!</v>
      </c>
      <c r="AM111" s="20" t="e">
        <f>Table2[[#This Row],[identify kmers A9]]/Table2[[#This Row],[bp]]*1000000</f>
        <v>#DIV/0!</v>
      </c>
      <c r="AN111" s="20" t="e">
        <f>Table2[[#This Row],[identify kmers B10]]/Table2[[#This Row],[bp]]*1000000</f>
        <v>#DIV/0!</v>
      </c>
    </row>
    <row r="112" spans="1:40" x14ac:dyDescent="0.45">
      <c r="A112" s="1"/>
      <c r="M112" s="10">
        <f t="shared" si="18"/>
        <v>0</v>
      </c>
      <c r="N112" s="10">
        <f t="shared" si="19"/>
        <v>0</v>
      </c>
      <c r="O112" s="10">
        <f t="shared" si="20"/>
        <v>0</v>
      </c>
      <c r="P112" s="10">
        <f t="shared" si="21"/>
        <v>0</v>
      </c>
      <c r="Q112" s="10">
        <f t="shared" si="22"/>
        <v>0</v>
      </c>
      <c r="R112" s="10">
        <f t="shared" si="23"/>
        <v>0</v>
      </c>
      <c r="S112" s="10">
        <f t="shared" si="24"/>
        <v>0</v>
      </c>
      <c r="T112" s="10">
        <f t="shared" si="25"/>
        <v>0</v>
      </c>
      <c r="U112" s="10">
        <f t="shared" si="26"/>
        <v>0</v>
      </c>
      <c r="V112" s="10">
        <f>SUM(Table2[[#This Row],[filter kmers2]:[identify kmers B10]])</f>
        <v>0</v>
      </c>
      <c r="W112" s="5" t="e">
        <f t="shared" si="27"/>
        <v>#DIV/0!</v>
      </c>
      <c r="X112" s="5" t="e">
        <f t="shared" si="28"/>
        <v>#DIV/0!</v>
      </c>
      <c r="Y112" s="5" t="e">
        <f t="shared" si="29"/>
        <v>#DIV/0!</v>
      </c>
      <c r="Z112" s="5" t="e">
        <f t="shared" si="30"/>
        <v>#DIV/0!</v>
      </c>
      <c r="AA112" s="5" t="e">
        <f t="shared" si="31"/>
        <v>#DIV/0!</v>
      </c>
      <c r="AB112" s="5" t="e">
        <f t="shared" si="32"/>
        <v>#DIV/0!</v>
      </c>
      <c r="AC112" s="5" t="e">
        <f t="shared" si="33"/>
        <v>#DIV/0!</v>
      </c>
      <c r="AD112" s="5" t="e">
        <f t="shared" si="34"/>
        <v>#DIV/0!</v>
      </c>
      <c r="AE112" s="5" t="e">
        <f t="shared" si="35"/>
        <v>#DIV/0!</v>
      </c>
      <c r="AF112" s="20" t="e">
        <f>Table2[[#This Row],[filter kmers2]]/Table2[[#This Row],[bp]]*1000000</f>
        <v>#DIV/0!</v>
      </c>
      <c r="AG112" s="20" t="e">
        <f>Table2[[#This Row],[collapse kmers3]]/Table2[[#This Row],[bp]]*1000000</f>
        <v>#DIV/0!</v>
      </c>
      <c r="AH112" s="20" t="e">
        <f>Table2[[#This Row],[calculate distances4]]/Table2[[#This Row],[bp]]*1000000</f>
        <v>#DIV/0!</v>
      </c>
      <c r="AI112" s="20" t="e">
        <f>Table2[[#This Row],[Find N A5]]/Table2[[#This Row],[bp]]*1000000</f>
        <v>#DIV/0!</v>
      </c>
      <c r="AJ112" s="20" t="e">
        <f>Table2[[#This Row],[Find N B6]]/Table2[[#This Row],[bp]]*1000000</f>
        <v>#DIV/0!</v>
      </c>
      <c r="AK112" s="20" t="e">
        <f>Table2[[#This Row],[Find N C7]]/Table2[[#This Row],[bp]]*1000000</f>
        <v>#DIV/0!</v>
      </c>
      <c r="AL112" s="20" t="e">
        <f>Table2[[#This Row],[Find N D8]]/Table2[[#This Row],[bp]]*1000000</f>
        <v>#DIV/0!</v>
      </c>
      <c r="AM112" s="20" t="e">
        <f>Table2[[#This Row],[identify kmers A9]]/Table2[[#This Row],[bp]]*1000000</f>
        <v>#DIV/0!</v>
      </c>
      <c r="AN112" s="20" t="e">
        <f>Table2[[#This Row],[identify kmers B10]]/Table2[[#This Row],[bp]]*1000000</f>
        <v>#DIV/0!</v>
      </c>
    </row>
    <row r="113" spans="1:40" x14ac:dyDescent="0.45">
      <c r="A113" s="1"/>
      <c r="M113" s="10">
        <f t="shared" si="18"/>
        <v>0</v>
      </c>
      <c r="N113" s="10">
        <f t="shared" si="19"/>
        <v>0</v>
      </c>
      <c r="O113" s="10">
        <f t="shared" si="20"/>
        <v>0</v>
      </c>
      <c r="P113" s="10">
        <f t="shared" si="21"/>
        <v>0</v>
      </c>
      <c r="Q113" s="10">
        <f t="shared" si="22"/>
        <v>0</v>
      </c>
      <c r="R113" s="10">
        <f t="shared" si="23"/>
        <v>0</v>
      </c>
      <c r="S113" s="10">
        <f t="shared" si="24"/>
        <v>0</v>
      </c>
      <c r="T113" s="10">
        <f t="shared" si="25"/>
        <v>0</v>
      </c>
      <c r="U113" s="10">
        <f t="shared" si="26"/>
        <v>0</v>
      </c>
      <c r="V113" s="10">
        <f>SUM(Table2[[#This Row],[filter kmers2]:[identify kmers B10]])</f>
        <v>0</v>
      </c>
      <c r="W113" s="5" t="e">
        <f t="shared" si="27"/>
        <v>#DIV/0!</v>
      </c>
      <c r="X113" s="5" t="e">
        <f t="shared" si="28"/>
        <v>#DIV/0!</v>
      </c>
      <c r="Y113" s="5" t="e">
        <f t="shared" si="29"/>
        <v>#DIV/0!</v>
      </c>
      <c r="Z113" s="5" t="e">
        <f t="shared" si="30"/>
        <v>#DIV/0!</v>
      </c>
      <c r="AA113" s="5" t="e">
        <f t="shared" si="31"/>
        <v>#DIV/0!</v>
      </c>
      <c r="AB113" s="5" t="e">
        <f t="shared" si="32"/>
        <v>#DIV/0!</v>
      </c>
      <c r="AC113" s="5" t="e">
        <f t="shared" si="33"/>
        <v>#DIV/0!</v>
      </c>
      <c r="AD113" s="5" t="e">
        <f t="shared" si="34"/>
        <v>#DIV/0!</v>
      </c>
      <c r="AE113" s="5" t="e">
        <f t="shared" si="35"/>
        <v>#DIV/0!</v>
      </c>
      <c r="AF113" s="20" t="e">
        <f>Table2[[#This Row],[filter kmers2]]/Table2[[#This Row],[bp]]*1000000</f>
        <v>#DIV/0!</v>
      </c>
      <c r="AG113" s="20" t="e">
        <f>Table2[[#This Row],[collapse kmers3]]/Table2[[#This Row],[bp]]*1000000</f>
        <v>#DIV/0!</v>
      </c>
      <c r="AH113" s="20" t="e">
        <f>Table2[[#This Row],[calculate distances4]]/Table2[[#This Row],[bp]]*1000000</f>
        <v>#DIV/0!</v>
      </c>
      <c r="AI113" s="20" t="e">
        <f>Table2[[#This Row],[Find N A5]]/Table2[[#This Row],[bp]]*1000000</f>
        <v>#DIV/0!</v>
      </c>
      <c r="AJ113" s="20" t="e">
        <f>Table2[[#This Row],[Find N B6]]/Table2[[#This Row],[bp]]*1000000</f>
        <v>#DIV/0!</v>
      </c>
      <c r="AK113" s="20" t="e">
        <f>Table2[[#This Row],[Find N C7]]/Table2[[#This Row],[bp]]*1000000</f>
        <v>#DIV/0!</v>
      </c>
      <c r="AL113" s="20" t="e">
        <f>Table2[[#This Row],[Find N D8]]/Table2[[#This Row],[bp]]*1000000</f>
        <v>#DIV/0!</v>
      </c>
      <c r="AM113" s="20" t="e">
        <f>Table2[[#This Row],[identify kmers A9]]/Table2[[#This Row],[bp]]*1000000</f>
        <v>#DIV/0!</v>
      </c>
      <c r="AN113" s="20" t="e">
        <f>Table2[[#This Row],[identify kmers B10]]/Table2[[#This Row],[bp]]*1000000</f>
        <v>#DIV/0!</v>
      </c>
    </row>
    <row r="114" spans="1:40" x14ac:dyDescent="0.45">
      <c r="A114" s="1"/>
      <c r="M114" s="10">
        <f t="shared" si="18"/>
        <v>0</v>
      </c>
      <c r="N114" s="10">
        <f t="shared" si="19"/>
        <v>0</v>
      </c>
      <c r="O114" s="10">
        <f t="shared" si="20"/>
        <v>0</v>
      </c>
      <c r="P114" s="10">
        <f t="shared" si="21"/>
        <v>0</v>
      </c>
      <c r="Q114" s="10">
        <f t="shared" si="22"/>
        <v>0</v>
      </c>
      <c r="R114" s="10">
        <f t="shared" si="23"/>
        <v>0</v>
      </c>
      <c r="S114" s="10">
        <f t="shared" si="24"/>
        <v>0</v>
      </c>
      <c r="T114" s="10">
        <f t="shared" si="25"/>
        <v>0</v>
      </c>
      <c r="U114" s="10">
        <f t="shared" si="26"/>
        <v>0</v>
      </c>
      <c r="V114" s="10">
        <f>SUM(Table2[[#This Row],[filter kmers2]:[identify kmers B10]])</f>
        <v>0</v>
      </c>
      <c r="W114" s="5" t="e">
        <f t="shared" si="27"/>
        <v>#DIV/0!</v>
      </c>
      <c r="X114" s="5" t="e">
        <f t="shared" si="28"/>
        <v>#DIV/0!</v>
      </c>
      <c r="Y114" s="5" t="e">
        <f t="shared" si="29"/>
        <v>#DIV/0!</v>
      </c>
      <c r="Z114" s="5" t="e">
        <f t="shared" si="30"/>
        <v>#DIV/0!</v>
      </c>
      <c r="AA114" s="5" t="e">
        <f t="shared" si="31"/>
        <v>#DIV/0!</v>
      </c>
      <c r="AB114" s="5" t="e">
        <f t="shared" si="32"/>
        <v>#DIV/0!</v>
      </c>
      <c r="AC114" s="5" t="e">
        <f t="shared" si="33"/>
        <v>#DIV/0!</v>
      </c>
      <c r="AD114" s="5" t="e">
        <f t="shared" si="34"/>
        <v>#DIV/0!</v>
      </c>
      <c r="AE114" s="5" t="e">
        <f t="shared" si="35"/>
        <v>#DIV/0!</v>
      </c>
      <c r="AF114" s="20" t="e">
        <f>Table2[[#This Row],[filter kmers2]]/Table2[[#This Row],[bp]]*1000000</f>
        <v>#DIV/0!</v>
      </c>
      <c r="AG114" s="20" t="e">
        <f>Table2[[#This Row],[collapse kmers3]]/Table2[[#This Row],[bp]]*1000000</f>
        <v>#DIV/0!</v>
      </c>
      <c r="AH114" s="20" t="e">
        <f>Table2[[#This Row],[calculate distances4]]/Table2[[#This Row],[bp]]*1000000</f>
        <v>#DIV/0!</v>
      </c>
      <c r="AI114" s="20" t="e">
        <f>Table2[[#This Row],[Find N A5]]/Table2[[#This Row],[bp]]*1000000</f>
        <v>#DIV/0!</v>
      </c>
      <c r="AJ114" s="20" t="e">
        <f>Table2[[#This Row],[Find N B6]]/Table2[[#This Row],[bp]]*1000000</f>
        <v>#DIV/0!</v>
      </c>
      <c r="AK114" s="20" t="e">
        <f>Table2[[#This Row],[Find N C7]]/Table2[[#This Row],[bp]]*1000000</f>
        <v>#DIV/0!</v>
      </c>
      <c r="AL114" s="20" t="e">
        <f>Table2[[#This Row],[Find N D8]]/Table2[[#This Row],[bp]]*1000000</f>
        <v>#DIV/0!</v>
      </c>
      <c r="AM114" s="20" t="e">
        <f>Table2[[#This Row],[identify kmers A9]]/Table2[[#This Row],[bp]]*1000000</f>
        <v>#DIV/0!</v>
      </c>
      <c r="AN114" s="20" t="e">
        <f>Table2[[#This Row],[identify kmers B10]]/Table2[[#This Row],[bp]]*1000000</f>
        <v>#DIV/0!</v>
      </c>
    </row>
    <row r="115" spans="1:40" x14ac:dyDescent="0.45">
      <c r="A115" s="1"/>
      <c r="M115" s="10">
        <f t="shared" si="18"/>
        <v>0</v>
      </c>
      <c r="N115" s="10">
        <f t="shared" si="19"/>
        <v>0</v>
      </c>
      <c r="O115" s="10">
        <f t="shared" si="20"/>
        <v>0</v>
      </c>
      <c r="P115" s="10">
        <f t="shared" si="21"/>
        <v>0</v>
      </c>
      <c r="Q115" s="10">
        <f t="shared" si="22"/>
        <v>0</v>
      </c>
      <c r="R115" s="10">
        <f t="shared" si="23"/>
        <v>0</v>
      </c>
      <c r="S115" s="10">
        <f t="shared" si="24"/>
        <v>0</v>
      </c>
      <c r="T115" s="10">
        <f t="shared" si="25"/>
        <v>0</v>
      </c>
      <c r="U115" s="10">
        <f t="shared" si="26"/>
        <v>0</v>
      </c>
      <c r="V115" s="10">
        <f>SUM(Table2[[#This Row],[filter kmers2]:[identify kmers B10]])</f>
        <v>0</v>
      </c>
      <c r="W115" s="5" t="e">
        <f t="shared" si="27"/>
        <v>#DIV/0!</v>
      </c>
      <c r="X115" s="5" t="e">
        <f t="shared" si="28"/>
        <v>#DIV/0!</v>
      </c>
      <c r="Y115" s="5" t="e">
        <f t="shared" si="29"/>
        <v>#DIV/0!</v>
      </c>
      <c r="Z115" s="5" t="e">
        <f t="shared" si="30"/>
        <v>#DIV/0!</v>
      </c>
      <c r="AA115" s="5" t="e">
        <f t="shared" si="31"/>
        <v>#DIV/0!</v>
      </c>
      <c r="AB115" s="5" t="e">
        <f t="shared" si="32"/>
        <v>#DIV/0!</v>
      </c>
      <c r="AC115" s="5" t="e">
        <f t="shared" si="33"/>
        <v>#DIV/0!</v>
      </c>
      <c r="AD115" s="5" t="e">
        <f t="shared" si="34"/>
        <v>#DIV/0!</v>
      </c>
      <c r="AE115" s="5" t="e">
        <f t="shared" si="35"/>
        <v>#DIV/0!</v>
      </c>
      <c r="AF115" s="20" t="e">
        <f>Table2[[#This Row],[filter kmers2]]/Table2[[#This Row],[bp]]*1000000</f>
        <v>#DIV/0!</v>
      </c>
      <c r="AG115" s="20" t="e">
        <f>Table2[[#This Row],[collapse kmers3]]/Table2[[#This Row],[bp]]*1000000</f>
        <v>#DIV/0!</v>
      </c>
      <c r="AH115" s="20" t="e">
        <f>Table2[[#This Row],[calculate distances4]]/Table2[[#This Row],[bp]]*1000000</f>
        <v>#DIV/0!</v>
      </c>
      <c r="AI115" s="20" t="e">
        <f>Table2[[#This Row],[Find N A5]]/Table2[[#This Row],[bp]]*1000000</f>
        <v>#DIV/0!</v>
      </c>
      <c r="AJ115" s="20" t="e">
        <f>Table2[[#This Row],[Find N B6]]/Table2[[#This Row],[bp]]*1000000</f>
        <v>#DIV/0!</v>
      </c>
      <c r="AK115" s="20" t="e">
        <f>Table2[[#This Row],[Find N C7]]/Table2[[#This Row],[bp]]*1000000</f>
        <v>#DIV/0!</v>
      </c>
      <c r="AL115" s="20" t="e">
        <f>Table2[[#This Row],[Find N D8]]/Table2[[#This Row],[bp]]*1000000</f>
        <v>#DIV/0!</v>
      </c>
      <c r="AM115" s="20" t="e">
        <f>Table2[[#This Row],[identify kmers A9]]/Table2[[#This Row],[bp]]*1000000</f>
        <v>#DIV/0!</v>
      </c>
      <c r="AN115" s="20" t="e">
        <f>Table2[[#This Row],[identify kmers B10]]/Table2[[#This Row],[bp]]*1000000</f>
        <v>#DIV/0!</v>
      </c>
    </row>
    <row r="116" spans="1:40" x14ac:dyDescent="0.45">
      <c r="A116" s="1"/>
      <c r="M116" s="10">
        <f t="shared" si="18"/>
        <v>0</v>
      </c>
      <c r="N116" s="10">
        <f t="shared" si="19"/>
        <v>0</v>
      </c>
      <c r="O116" s="10">
        <f t="shared" si="20"/>
        <v>0</v>
      </c>
      <c r="P116" s="10">
        <f t="shared" si="21"/>
        <v>0</v>
      </c>
      <c r="Q116" s="10">
        <f t="shared" si="22"/>
        <v>0</v>
      </c>
      <c r="R116" s="10">
        <f t="shared" si="23"/>
        <v>0</v>
      </c>
      <c r="S116" s="10">
        <f t="shared" si="24"/>
        <v>0</v>
      </c>
      <c r="T116" s="10">
        <f t="shared" si="25"/>
        <v>0</v>
      </c>
      <c r="U116" s="10">
        <f t="shared" si="26"/>
        <v>0</v>
      </c>
      <c r="V116" s="10">
        <f>SUM(Table2[[#This Row],[filter kmers2]:[identify kmers B10]])</f>
        <v>0</v>
      </c>
      <c r="W116" s="5" t="e">
        <f t="shared" si="27"/>
        <v>#DIV/0!</v>
      </c>
      <c r="X116" s="5" t="e">
        <f t="shared" si="28"/>
        <v>#DIV/0!</v>
      </c>
      <c r="Y116" s="5" t="e">
        <f t="shared" si="29"/>
        <v>#DIV/0!</v>
      </c>
      <c r="Z116" s="5" t="e">
        <f t="shared" si="30"/>
        <v>#DIV/0!</v>
      </c>
      <c r="AA116" s="5" t="e">
        <f t="shared" si="31"/>
        <v>#DIV/0!</v>
      </c>
      <c r="AB116" s="5" t="e">
        <f t="shared" si="32"/>
        <v>#DIV/0!</v>
      </c>
      <c r="AC116" s="5" t="e">
        <f t="shared" si="33"/>
        <v>#DIV/0!</v>
      </c>
      <c r="AD116" s="5" t="e">
        <f t="shared" si="34"/>
        <v>#DIV/0!</v>
      </c>
      <c r="AE116" s="5" t="e">
        <f t="shared" si="35"/>
        <v>#DIV/0!</v>
      </c>
      <c r="AF116" s="20" t="e">
        <f>Table2[[#This Row],[filter kmers2]]/Table2[[#This Row],[bp]]*1000000</f>
        <v>#DIV/0!</v>
      </c>
      <c r="AG116" s="20" t="e">
        <f>Table2[[#This Row],[collapse kmers3]]/Table2[[#This Row],[bp]]*1000000</f>
        <v>#DIV/0!</v>
      </c>
      <c r="AH116" s="20" t="e">
        <f>Table2[[#This Row],[calculate distances4]]/Table2[[#This Row],[bp]]*1000000</f>
        <v>#DIV/0!</v>
      </c>
      <c r="AI116" s="20" t="e">
        <f>Table2[[#This Row],[Find N A5]]/Table2[[#This Row],[bp]]*1000000</f>
        <v>#DIV/0!</v>
      </c>
      <c r="AJ116" s="20" t="e">
        <f>Table2[[#This Row],[Find N B6]]/Table2[[#This Row],[bp]]*1000000</f>
        <v>#DIV/0!</v>
      </c>
      <c r="AK116" s="20" t="e">
        <f>Table2[[#This Row],[Find N C7]]/Table2[[#This Row],[bp]]*1000000</f>
        <v>#DIV/0!</v>
      </c>
      <c r="AL116" s="20" t="e">
        <f>Table2[[#This Row],[Find N D8]]/Table2[[#This Row],[bp]]*1000000</f>
        <v>#DIV/0!</v>
      </c>
      <c r="AM116" s="20" t="e">
        <f>Table2[[#This Row],[identify kmers A9]]/Table2[[#This Row],[bp]]*1000000</f>
        <v>#DIV/0!</v>
      </c>
      <c r="AN116" s="20" t="e">
        <f>Table2[[#This Row],[identify kmers B10]]/Table2[[#This Row],[bp]]*1000000</f>
        <v>#DIV/0!</v>
      </c>
    </row>
    <row r="117" spans="1:40" x14ac:dyDescent="0.45">
      <c r="A117" s="1"/>
      <c r="M117" s="10">
        <f t="shared" si="18"/>
        <v>0</v>
      </c>
      <c r="N117" s="10">
        <f t="shared" si="19"/>
        <v>0</v>
      </c>
      <c r="O117" s="10">
        <f t="shared" si="20"/>
        <v>0</v>
      </c>
      <c r="P117" s="10">
        <f t="shared" si="21"/>
        <v>0</v>
      </c>
      <c r="Q117" s="10">
        <f t="shared" si="22"/>
        <v>0</v>
      </c>
      <c r="R117" s="10">
        <f t="shared" si="23"/>
        <v>0</v>
      </c>
      <c r="S117" s="10">
        <f t="shared" si="24"/>
        <v>0</v>
      </c>
      <c r="T117" s="10">
        <f t="shared" si="25"/>
        <v>0</v>
      </c>
      <c r="U117" s="10">
        <f t="shared" si="26"/>
        <v>0</v>
      </c>
      <c r="V117" s="10">
        <f>SUM(Table2[[#This Row],[filter kmers2]:[identify kmers B10]])</f>
        <v>0</v>
      </c>
      <c r="W117" s="5" t="e">
        <f t="shared" si="27"/>
        <v>#DIV/0!</v>
      </c>
      <c r="X117" s="5" t="e">
        <f t="shared" si="28"/>
        <v>#DIV/0!</v>
      </c>
      <c r="Y117" s="5" t="e">
        <f t="shared" si="29"/>
        <v>#DIV/0!</v>
      </c>
      <c r="Z117" s="5" t="e">
        <f t="shared" si="30"/>
        <v>#DIV/0!</v>
      </c>
      <c r="AA117" s="5" t="e">
        <f t="shared" si="31"/>
        <v>#DIV/0!</v>
      </c>
      <c r="AB117" s="5" t="e">
        <f t="shared" si="32"/>
        <v>#DIV/0!</v>
      </c>
      <c r="AC117" s="5" t="e">
        <f t="shared" si="33"/>
        <v>#DIV/0!</v>
      </c>
      <c r="AD117" s="5" t="e">
        <f t="shared" si="34"/>
        <v>#DIV/0!</v>
      </c>
      <c r="AE117" s="5" t="e">
        <f t="shared" si="35"/>
        <v>#DIV/0!</v>
      </c>
      <c r="AF117" s="20" t="e">
        <f>Table2[[#This Row],[filter kmers2]]/Table2[[#This Row],[bp]]*1000000</f>
        <v>#DIV/0!</v>
      </c>
      <c r="AG117" s="20" t="e">
        <f>Table2[[#This Row],[collapse kmers3]]/Table2[[#This Row],[bp]]*1000000</f>
        <v>#DIV/0!</v>
      </c>
      <c r="AH117" s="20" t="e">
        <f>Table2[[#This Row],[calculate distances4]]/Table2[[#This Row],[bp]]*1000000</f>
        <v>#DIV/0!</v>
      </c>
      <c r="AI117" s="20" t="e">
        <f>Table2[[#This Row],[Find N A5]]/Table2[[#This Row],[bp]]*1000000</f>
        <v>#DIV/0!</v>
      </c>
      <c r="AJ117" s="20" t="e">
        <f>Table2[[#This Row],[Find N B6]]/Table2[[#This Row],[bp]]*1000000</f>
        <v>#DIV/0!</v>
      </c>
      <c r="AK117" s="20" t="e">
        <f>Table2[[#This Row],[Find N C7]]/Table2[[#This Row],[bp]]*1000000</f>
        <v>#DIV/0!</v>
      </c>
      <c r="AL117" s="20" t="e">
        <f>Table2[[#This Row],[Find N D8]]/Table2[[#This Row],[bp]]*1000000</f>
        <v>#DIV/0!</v>
      </c>
      <c r="AM117" s="20" t="e">
        <f>Table2[[#This Row],[identify kmers A9]]/Table2[[#This Row],[bp]]*1000000</f>
        <v>#DIV/0!</v>
      </c>
      <c r="AN117" s="20" t="e">
        <f>Table2[[#This Row],[identify kmers B10]]/Table2[[#This Row],[bp]]*1000000</f>
        <v>#DIV/0!</v>
      </c>
    </row>
    <row r="118" spans="1:40" x14ac:dyDescent="0.45">
      <c r="A118" s="1"/>
      <c r="M118" s="10">
        <f t="shared" si="18"/>
        <v>0</v>
      </c>
      <c r="N118" s="10">
        <f t="shared" si="19"/>
        <v>0</v>
      </c>
      <c r="O118" s="10">
        <f t="shared" si="20"/>
        <v>0</v>
      </c>
      <c r="P118" s="10">
        <f t="shared" si="21"/>
        <v>0</v>
      </c>
      <c r="Q118" s="10">
        <f t="shared" si="22"/>
        <v>0</v>
      </c>
      <c r="R118" s="10">
        <f t="shared" si="23"/>
        <v>0</v>
      </c>
      <c r="S118" s="10">
        <f t="shared" si="24"/>
        <v>0</v>
      </c>
      <c r="T118" s="10">
        <f t="shared" si="25"/>
        <v>0</v>
      </c>
      <c r="U118" s="10">
        <f t="shared" si="26"/>
        <v>0</v>
      </c>
      <c r="V118" s="10">
        <f>SUM(Table2[[#This Row],[filter kmers2]:[identify kmers B10]])</f>
        <v>0</v>
      </c>
      <c r="W118" s="5" t="e">
        <f t="shared" si="27"/>
        <v>#DIV/0!</v>
      </c>
      <c r="X118" s="5" t="e">
        <f t="shared" si="28"/>
        <v>#DIV/0!</v>
      </c>
      <c r="Y118" s="5" t="e">
        <f t="shared" si="29"/>
        <v>#DIV/0!</v>
      </c>
      <c r="Z118" s="5" t="e">
        <f t="shared" si="30"/>
        <v>#DIV/0!</v>
      </c>
      <c r="AA118" s="5" t="e">
        <f t="shared" si="31"/>
        <v>#DIV/0!</v>
      </c>
      <c r="AB118" s="5" t="e">
        <f t="shared" si="32"/>
        <v>#DIV/0!</v>
      </c>
      <c r="AC118" s="5" t="e">
        <f t="shared" si="33"/>
        <v>#DIV/0!</v>
      </c>
      <c r="AD118" s="5" t="e">
        <f t="shared" si="34"/>
        <v>#DIV/0!</v>
      </c>
      <c r="AE118" s="5" t="e">
        <f t="shared" si="35"/>
        <v>#DIV/0!</v>
      </c>
      <c r="AF118" s="20" t="e">
        <f>Table2[[#This Row],[filter kmers2]]/Table2[[#This Row],[bp]]*1000000</f>
        <v>#DIV/0!</v>
      </c>
      <c r="AG118" s="20" t="e">
        <f>Table2[[#This Row],[collapse kmers3]]/Table2[[#This Row],[bp]]*1000000</f>
        <v>#DIV/0!</v>
      </c>
      <c r="AH118" s="20" t="e">
        <f>Table2[[#This Row],[calculate distances4]]/Table2[[#This Row],[bp]]*1000000</f>
        <v>#DIV/0!</v>
      </c>
      <c r="AI118" s="20" t="e">
        <f>Table2[[#This Row],[Find N A5]]/Table2[[#This Row],[bp]]*1000000</f>
        <v>#DIV/0!</v>
      </c>
      <c r="AJ118" s="20" t="e">
        <f>Table2[[#This Row],[Find N B6]]/Table2[[#This Row],[bp]]*1000000</f>
        <v>#DIV/0!</v>
      </c>
      <c r="AK118" s="20" t="e">
        <f>Table2[[#This Row],[Find N C7]]/Table2[[#This Row],[bp]]*1000000</f>
        <v>#DIV/0!</v>
      </c>
      <c r="AL118" s="20" t="e">
        <f>Table2[[#This Row],[Find N D8]]/Table2[[#This Row],[bp]]*1000000</f>
        <v>#DIV/0!</v>
      </c>
      <c r="AM118" s="20" t="e">
        <f>Table2[[#This Row],[identify kmers A9]]/Table2[[#This Row],[bp]]*1000000</f>
        <v>#DIV/0!</v>
      </c>
      <c r="AN118" s="20" t="e">
        <f>Table2[[#This Row],[identify kmers B10]]/Table2[[#This Row],[bp]]*1000000</f>
        <v>#DIV/0!</v>
      </c>
    </row>
    <row r="119" spans="1:40" x14ac:dyDescent="0.45">
      <c r="A119" s="1"/>
      <c r="M119" s="10">
        <f t="shared" si="18"/>
        <v>0</v>
      </c>
      <c r="N119" s="10">
        <f t="shared" si="19"/>
        <v>0</v>
      </c>
      <c r="O119" s="10">
        <f t="shared" si="20"/>
        <v>0</v>
      </c>
      <c r="P119" s="10">
        <f t="shared" si="21"/>
        <v>0</v>
      </c>
      <c r="Q119" s="10">
        <f t="shared" si="22"/>
        <v>0</v>
      </c>
      <c r="R119" s="10">
        <f t="shared" si="23"/>
        <v>0</v>
      </c>
      <c r="S119" s="10">
        <f t="shared" si="24"/>
        <v>0</v>
      </c>
      <c r="T119" s="10">
        <f t="shared" si="25"/>
        <v>0</v>
      </c>
      <c r="U119" s="10">
        <f t="shared" si="26"/>
        <v>0</v>
      </c>
      <c r="V119" s="10">
        <f>SUM(Table2[[#This Row],[filter kmers2]:[identify kmers B10]])</f>
        <v>0</v>
      </c>
      <c r="W119" s="5" t="e">
        <f t="shared" si="27"/>
        <v>#DIV/0!</v>
      </c>
      <c r="X119" s="5" t="e">
        <f t="shared" si="28"/>
        <v>#DIV/0!</v>
      </c>
      <c r="Y119" s="5" t="e">
        <f t="shared" si="29"/>
        <v>#DIV/0!</v>
      </c>
      <c r="Z119" s="5" t="e">
        <f t="shared" si="30"/>
        <v>#DIV/0!</v>
      </c>
      <c r="AA119" s="5" t="e">
        <f t="shared" si="31"/>
        <v>#DIV/0!</v>
      </c>
      <c r="AB119" s="5" t="e">
        <f t="shared" si="32"/>
        <v>#DIV/0!</v>
      </c>
      <c r="AC119" s="5" t="e">
        <f t="shared" si="33"/>
        <v>#DIV/0!</v>
      </c>
      <c r="AD119" s="5" t="e">
        <f t="shared" si="34"/>
        <v>#DIV/0!</v>
      </c>
      <c r="AE119" s="5" t="e">
        <f t="shared" si="35"/>
        <v>#DIV/0!</v>
      </c>
      <c r="AF119" s="20" t="e">
        <f>Table2[[#This Row],[filter kmers2]]/Table2[[#This Row],[bp]]*1000000</f>
        <v>#DIV/0!</v>
      </c>
      <c r="AG119" s="20" t="e">
        <f>Table2[[#This Row],[collapse kmers3]]/Table2[[#This Row],[bp]]*1000000</f>
        <v>#DIV/0!</v>
      </c>
      <c r="AH119" s="20" t="e">
        <f>Table2[[#This Row],[calculate distances4]]/Table2[[#This Row],[bp]]*1000000</f>
        <v>#DIV/0!</v>
      </c>
      <c r="AI119" s="20" t="e">
        <f>Table2[[#This Row],[Find N A5]]/Table2[[#This Row],[bp]]*1000000</f>
        <v>#DIV/0!</v>
      </c>
      <c r="AJ119" s="20" t="e">
        <f>Table2[[#This Row],[Find N B6]]/Table2[[#This Row],[bp]]*1000000</f>
        <v>#DIV/0!</v>
      </c>
      <c r="AK119" s="20" t="e">
        <f>Table2[[#This Row],[Find N C7]]/Table2[[#This Row],[bp]]*1000000</f>
        <v>#DIV/0!</v>
      </c>
      <c r="AL119" s="20" t="e">
        <f>Table2[[#This Row],[Find N D8]]/Table2[[#This Row],[bp]]*1000000</f>
        <v>#DIV/0!</v>
      </c>
      <c r="AM119" s="20" t="e">
        <f>Table2[[#This Row],[identify kmers A9]]/Table2[[#This Row],[bp]]*1000000</f>
        <v>#DIV/0!</v>
      </c>
      <c r="AN119" s="20" t="e">
        <f>Table2[[#This Row],[identify kmers B10]]/Table2[[#This Row],[bp]]*1000000</f>
        <v>#DIV/0!</v>
      </c>
    </row>
    <row r="120" spans="1:40" x14ac:dyDescent="0.45">
      <c r="A120" s="1"/>
      <c r="M120" s="10">
        <f t="shared" si="18"/>
        <v>0</v>
      </c>
      <c r="N120" s="10">
        <f t="shared" si="19"/>
        <v>0</v>
      </c>
      <c r="O120" s="10">
        <f t="shared" si="20"/>
        <v>0</v>
      </c>
      <c r="P120" s="10">
        <f t="shared" si="21"/>
        <v>0</v>
      </c>
      <c r="Q120" s="10">
        <f t="shared" si="22"/>
        <v>0</v>
      </c>
      <c r="R120" s="10">
        <f t="shared" si="23"/>
        <v>0</v>
      </c>
      <c r="S120" s="10">
        <f t="shared" si="24"/>
        <v>0</v>
      </c>
      <c r="T120" s="10">
        <f t="shared" si="25"/>
        <v>0</v>
      </c>
      <c r="U120" s="10">
        <f t="shared" si="26"/>
        <v>0</v>
      </c>
      <c r="V120" s="10">
        <f>SUM(Table2[[#This Row],[filter kmers2]:[identify kmers B10]])</f>
        <v>0</v>
      </c>
      <c r="W120" s="5" t="e">
        <f t="shared" si="27"/>
        <v>#DIV/0!</v>
      </c>
      <c r="X120" s="5" t="e">
        <f t="shared" si="28"/>
        <v>#DIV/0!</v>
      </c>
      <c r="Y120" s="5" t="e">
        <f t="shared" si="29"/>
        <v>#DIV/0!</v>
      </c>
      <c r="Z120" s="5" t="e">
        <f t="shared" si="30"/>
        <v>#DIV/0!</v>
      </c>
      <c r="AA120" s="5" t="e">
        <f t="shared" si="31"/>
        <v>#DIV/0!</v>
      </c>
      <c r="AB120" s="5" t="e">
        <f t="shared" si="32"/>
        <v>#DIV/0!</v>
      </c>
      <c r="AC120" s="5" t="e">
        <f t="shared" si="33"/>
        <v>#DIV/0!</v>
      </c>
      <c r="AD120" s="5" t="e">
        <f t="shared" si="34"/>
        <v>#DIV/0!</v>
      </c>
      <c r="AE120" s="5" t="e">
        <f t="shared" si="35"/>
        <v>#DIV/0!</v>
      </c>
      <c r="AF120" s="20" t="e">
        <f>Table2[[#This Row],[filter kmers2]]/Table2[[#This Row],[bp]]*1000000</f>
        <v>#DIV/0!</v>
      </c>
      <c r="AG120" s="20" t="e">
        <f>Table2[[#This Row],[collapse kmers3]]/Table2[[#This Row],[bp]]*1000000</f>
        <v>#DIV/0!</v>
      </c>
      <c r="AH120" s="20" t="e">
        <f>Table2[[#This Row],[calculate distances4]]/Table2[[#This Row],[bp]]*1000000</f>
        <v>#DIV/0!</v>
      </c>
      <c r="AI120" s="20" t="e">
        <f>Table2[[#This Row],[Find N A5]]/Table2[[#This Row],[bp]]*1000000</f>
        <v>#DIV/0!</v>
      </c>
      <c r="AJ120" s="20" t="e">
        <f>Table2[[#This Row],[Find N B6]]/Table2[[#This Row],[bp]]*1000000</f>
        <v>#DIV/0!</v>
      </c>
      <c r="AK120" s="20" t="e">
        <f>Table2[[#This Row],[Find N C7]]/Table2[[#This Row],[bp]]*1000000</f>
        <v>#DIV/0!</v>
      </c>
      <c r="AL120" s="20" t="e">
        <f>Table2[[#This Row],[Find N D8]]/Table2[[#This Row],[bp]]*1000000</f>
        <v>#DIV/0!</v>
      </c>
      <c r="AM120" s="20" t="e">
        <f>Table2[[#This Row],[identify kmers A9]]/Table2[[#This Row],[bp]]*1000000</f>
        <v>#DIV/0!</v>
      </c>
      <c r="AN120" s="20" t="e">
        <f>Table2[[#This Row],[identify kmers B10]]/Table2[[#This Row],[bp]]*1000000</f>
        <v>#DIV/0!</v>
      </c>
    </row>
    <row r="121" spans="1:40" x14ac:dyDescent="0.45">
      <c r="A121" s="1"/>
      <c r="M121" s="10">
        <f t="shared" si="18"/>
        <v>0</v>
      </c>
      <c r="N121" s="10">
        <f t="shared" si="19"/>
        <v>0</v>
      </c>
      <c r="O121" s="10">
        <f t="shared" si="20"/>
        <v>0</v>
      </c>
      <c r="P121" s="10">
        <f t="shared" si="21"/>
        <v>0</v>
      </c>
      <c r="Q121" s="10">
        <f t="shared" si="22"/>
        <v>0</v>
      </c>
      <c r="R121" s="10">
        <f t="shared" si="23"/>
        <v>0</v>
      </c>
      <c r="S121" s="10">
        <f t="shared" si="24"/>
        <v>0</v>
      </c>
      <c r="T121" s="10">
        <f t="shared" si="25"/>
        <v>0</v>
      </c>
      <c r="U121" s="10">
        <f t="shared" si="26"/>
        <v>0</v>
      </c>
      <c r="V121" s="10">
        <f>SUM(Table2[[#This Row],[filter kmers2]:[identify kmers B10]])</f>
        <v>0</v>
      </c>
      <c r="W121" s="5" t="e">
        <f t="shared" si="27"/>
        <v>#DIV/0!</v>
      </c>
      <c r="X121" s="5" t="e">
        <f t="shared" si="28"/>
        <v>#DIV/0!</v>
      </c>
      <c r="Y121" s="5" t="e">
        <f t="shared" si="29"/>
        <v>#DIV/0!</v>
      </c>
      <c r="Z121" s="5" t="e">
        <f t="shared" si="30"/>
        <v>#DIV/0!</v>
      </c>
      <c r="AA121" s="5" t="e">
        <f t="shared" si="31"/>
        <v>#DIV/0!</v>
      </c>
      <c r="AB121" s="5" t="e">
        <f t="shared" si="32"/>
        <v>#DIV/0!</v>
      </c>
      <c r="AC121" s="5" t="e">
        <f t="shared" si="33"/>
        <v>#DIV/0!</v>
      </c>
      <c r="AD121" s="5" t="e">
        <f t="shared" si="34"/>
        <v>#DIV/0!</v>
      </c>
      <c r="AE121" s="5" t="e">
        <f t="shared" si="35"/>
        <v>#DIV/0!</v>
      </c>
      <c r="AF121" s="20" t="e">
        <f>Table2[[#This Row],[filter kmers2]]/Table2[[#This Row],[bp]]*1000000</f>
        <v>#DIV/0!</v>
      </c>
      <c r="AG121" s="20" t="e">
        <f>Table2[[#This Row],[collapse kmers3]]/Table2[[#This Row],[bp]]*1000000</f>
        <v>#DIV/0!</v>
      </c>
      <c r="AH121" s="20" t="e">
        <f>Table2[[#This Row],[calculate distances4]]/Table2[[#This Row],[bp]]*1000000</f>
        <v>#DIV/0!</v>
      </c>
      <c r="AI121" s="20" t="e">
        <f>Table2[[#This Row],[Find N A5]]/Table2[[#This Row],[bp]]*1000000</f>
        <v>#DIV/0!</v>
      </c>
      <c r="AJ121" s="20" t="e">
        <f>Table2[[#This Row],[Find N B6]]/Table2[[#This Row],[bp]]*1000000</f>
        <v>#DIV/0!</v>
      </c>
      <c r="AK121" s="20" t="e">
        <f>Table2[[#This Row],[Find N C7]]/Table2[[#This Row],[bp]]*1000000</f>
        <v>#DIV/0!</v>
      </c>
      <c r="AL121" s="20" t="e">
        <f>Table2[[#This Row],[Find N D8]]/Table2[[#This Row],[bp]]*1000000</f>
        <v>#DIV/0!</v>
      </c>
      <c r="AM121" s="20" t="e">
        <f>Table2[[#This Row],[identify kmers A9]]/Table2[[#This Row],[bp]]*1000000</f>
        <v>#DIV/0!</v>
      </c>
      <c r="AN121" s="20" t="e">
        <f>Table2[[#This Row],[identify kmers B10]]/Table2[[#This Row],[bp]]*1000000</f>
        <v>#DIV/0!</v>
      </c>
    </row>
    <row r="122" spans="1:40" x14ac:dyDescent="0.45">
      <c r="A122" s="1"/>
      <c r="M122" s="10">
        <f t="shared" si="18"/>
        <v>0</v>
      </c>
      <c r="N122" s="10">
        <f t="shared" si="19"/>
        <v>0</v>
      </c>
      <c r="O122" s="10">
        <f t="shared" si="20"/>
        <v>0</v>
      </c>
      <c r="P122" s="10">
        <f t="shared" si="21"/>
        <v>0</v>
      </c>
      <c r="Q122" s="10">
        <f t="shared" si="22"/>
        <v>0</v>
      </c>
      <c r="R122" s="10">
        <f t="shared" si="23"/>
        <v>0</v>
      </c>
      <c r="S122" s="10">
        <f t="shared" si="24"/>
        <v>0</v>
      </c>
      <c r="T122" s="10">
        <f t="shared" si="25"/>
        <v>0</v>
      </c>
      <c r="U122" s="10">
        <f t="shared" si="26"/>
        <v>0</v>
      </c>
      <c r="V122" s="10">
        <f>SUM(Table2[[#This Row],[filter kmers2]:[identify kmers B10]])</f>
        <v>0</v>
      </c>
      <c r="W122" s="5" t="e">
        <f t="shared" si="27"/>
        <v>#DIV/0!</v>
      </c>
      <c r="X122" s="5" t="e">
        <f t="shared" si="28"/>
        <v>#DIV/0!</v>
      </c>
      <c r="Y122" s="5" t="e">
        <f t="shared" si="29"/>
        <v>#DIV/0!</v>
      </c>
      <c r="Z122" s="5" t="e">
        <f t="shared" si="30"/>
        <v>#DIV/0!</v>
      </c>
      <c r="AA122" s="5" t="e">
        <f t="shared" si="31"/>
        <v>#DIV/0!</v>
      </c>
      <c r="AB122" s="5" t="e">
        <f t="shared" si="32"/>
        <v>#DIV/0!</v>
      </c>
      <c r="AC122" s="5" t="e">
        <f t="shared" si="33"/>
        <v>#DIV/0!</v>
      </c>
      <c r="AD122" s="5" t="e">
        <f t="shared" si="34"/>
        <v>#DIV/0!</v>
      </c>
      <c r="AE122" s="5" t="e">
        <f t="shared" si="35"/>
        <v>#DIV/0!</v>
      </c>
      <c r="AF122" s="20" t="e">
        <f>Table2[[#This Row],[filter kmers2]]/Table2[[#This Row],[bp]]*1000000</f>
        <v>#DIV/0!</v>
      </c>
      <c r="AG122" s="20" t="e">
        <f>Table2[[#This Row],[collapse kmers3]]/Table2[[#This Row],[bp]]*1000000</f>
        <v>#DIV/0!</v>
      </c>
      <c r="AH122" s="20" t="e">
        <f>Table2[[#This Row],[calculate distances4]]/Table2[[#This Row],[bp]]*1000000</f>
        <v>#DIV/0!</v>
      </c>
      <c r="AI122" s="20" t="e">
        <f>Table2[[#This Row],[Find N A5]]/Table2[[#This Row],[bp]]*1000000</f>
        <v>#DIV/0!</v>
      </c>
      <c r="AJ122" s="20" t="e">
        <f>Table2[[#This Row],[Find N B6]]/Table2[[#This Row],[bp]]*1000000</f>
        <v>#DIV/0!</v>
      </c>
      <c r="AK122" s="20" t="e">
        <f>Table2[[#This Row],[Find N C7]]/Table2[[#This Row],[bp]]*1000000</f>
        <v>#DIV/0!</v>
      </c>
      <c r="AL122" s="20" t="e">
        <f>Table2[[#This Row],[Find N D8]]/Table2[[#This Row],[bp]]*1000000</f>
        <v>#DIV/0!</v>
      </c>
      <c r="AM122" s="20" t="e">
        <f>Table2[[#This Row],[identify kmers A9]]/Table2[[#This Row],[bp]]*1000000</f>
        <v>#DIV/0!</v>
      </c>
      <c r="AN122" s="20" t="e">
        <f>Table2[[#This Row],[identify kmers B10]]/Table2[[#This Row],[bp]]*1000000</f>
        <v>#DIV/0!</v>
      </c>
    </row>
    <row r="123" spans="1:40" x14ac:dyDescent="0.45">
      <c r="A123" s="1"/>
      <c r="M123" s="10">
        <f t="shared" si="18"/>
        <v>0</v>
      </c>
      <c r="N123" s="10">
        <f t="shared" si="19"/>
        <v>0</v>
      </c>
      <c r="O123" s="10">
        <f t="shared" si="20"/>
        <v>0</v>
      </c>
      <c r="P123" s="10">
        <f t="shared" si="21"/>
        <v>0</v>
      </c>
      <c r="Q123" s="10">
        <f t="shared" si="22"/>
        <v>0</v>
      </c>
      <c r="R123" s="10">
        <f t="shared" si="23"/>
        <v>0</v>
      </c>
      <c r="S123" s="10">
        <f t="shared" si="24"/>
        <v>0</v>
      </c>
      <c r="T123" s="10">
        <f t="shared" si="25"/>
        <v>0</v>
      </c>
      <c r="U123" s="10">
        <f t="shared" si="26"/>
        <v>0</v>
      </c>
      <c r="V123" s="10">
        <f>SUM(Table2[[#This Row],[filter kmers2]:[identify kmers B10]])</f>
        <v>0</v>
      </c>
      <c r="W123" s="5" t="e">
        <f t="shared" si="27"/>
        <v>#DIV/0!</v>
      </c>
      <c r="X123" s="5" t="e">
        <f t="shared" si="28"/>
        <v>#DIV/0!</v>
      </c>
      <c r="Y123" s="5" t="e">
        <f t="shared" si="29"/>
        <v>#DIV/0!</v>
      </c>
      <c r="Z123" s="5" t="e">
        <f t="shared" si="30"/>
        <v>#DIV/0!</v>
      </c>
      <c r="AA123" s="5" t="e">
        <f t="shared" si="31"/>
        <v>#DIV/0!</v>
      </c>
      <c r="AB123" s="5" t="e">
        <f t="shared" si="32"/>
        <v>#DIV/0!</v>
      </c>
      <c r="AC123" s="5" t="e">
        <f t="shared" si="33"/>
        <v>#DIV/0!</v>
      </c>
      <c r="AD123" s="5" t="e">
        <f t="shared" si="34"/>
        <v>#DIV/0!</v>
      </c>
      <c r="AE123" s="5" t="e">
        <f t="shared" si="35"/>
        <v>#DIV/0!</v>
      </c>
      <c r="AF123" s="20" t="e">
        <f>Table2[[#This Row],[filter kmers2]]/Table2[[#This Row],[bp]]*1000000</f>
        <v>#DIV/0!</v>
      </c>
      <c r="AG123" s="20" t="e">
        <f>Table2[[#This Row],[collapse kmers3]]/Table2[[#This Row],[bp]]*1000000</f>
        <v>#DIV/0!</v>
      </c>
      <c r="AH123" s="20" t="e">
        <f>Table2[[#This Row],[calculate distances4]]/Table2[[#This Row],[bp]]*1000000</f>
        <v>#DIV/0!</v>
      </c>
      <c r="AI123" s="20" t="e">
        <f>Table2[[#This Row],[Find N A5]]/Table2[[#This Row],[bp]]*1000000</f>
        <v>#DIV/0!</v>
      </c>
      <c r="AJ123" s="20" t="e">
        <f>Table2[[#This Row],[Find N B6]]/Table2[[#This Row],[bp]]*1000000</f>
        <v>#DIV/0!</v>
      </c>
      <c r="AK123" s="20" t="e">
        <f>Table2[[#This Row],[Find N C7]]/Table2[[#This Row],[bp]]*1000000</f>
        <v>#DIV/0!</v>
      </c>
      <c r="AL123" s="20" t="e">
        <f>Table2[[#This Row],[Find N D8]]/Table2[[#This Row],[bp]]*1000000</f>
        <v>#DIV/0!</v>
      </c>
      <c r="AM123" s="20" t="e">
        <f>Table2[[#This Row],[identify kmers A9]]/Table2[[#This Row],[bp]]*1000000</f>
        <v>#DIV/0!</v>
      </c>
      <c r="AN123" s="20" t="e">
        <f>Table2[[#This Row],[identify kmers B10]]/Table2[[#This Row],[bp]]*1000000</f>
        <v>#DIV/0!</v>
      </c>
    </row>
    <row r="124" spans="1:40" x14ac:dyDescent="0.45">
      <c r="A124" s="1"/>
      <c r="M124" s="10">
        <f t="shared" si="18"/>
        <v>0</v>
      </c>
      <c r="N124" s="10">
        <f t="shared" si="19"/>
        <v>0</v>
      </c>
      <c r="O124" s="10">
        <f t="shared" si="20"/>
        <v>0</v>
      </c>
      <c r="P124" s="10">
        <f t="shared" si="21"/>
        <v>0</v>
      </c>
      <c r="Q124" s="10">
        <f t="shared" si="22"/>
        <v>0</v>
      </c>
      <c r="R124" s="10">
        <f t="shared" si="23"/>
        <v>0</v>
      </c>
      <c r="S124" s="10">
        <f t="shared" si="24"/>
        <v>0</v>
      </c>
      <c r="T124" s="10">
        <f t="shared" si="25"/>
        <v>0</v>
      </c>
      <c r="U124" s="10">
        <f t="shared" si="26"/>
        <v>0</v>
      </c>
      <c r="V124" s="10">
        <f>SUM(Table2[[#This Row],[filter kmers2]:[identify kmers B10]])</f>
        <v>0</v>
      </c>
      <c r="W124" s="5" t="e">
        <f t="shared" si="27"/>
        <v>#DIV/0!</v>
      </c>
      <c r="X124" s="5" t="e">
        <f t="shared" si="28"/>
        <v>#DIV/0!</v>
      </c>
      <c r="Y124" s="5" t="e">
        <f t="shared" si="29"/>
        <v>#DIV/0!</v>
      </c>
      <c r="Z124" s="5" t="e">
        <f t="shared" si="30"/>
        <v>#DIV/0!</v>
      </c>
      <c r="AA124" s="5" t="e">
        <f t="shared" si="31"/>
        <v>#DIV/0!</v>
      </c>
      <c r="AB124" s="5" t="e">
        <f t="shared" si="32"/>
        <v>#DIV/0!</v>
      </c>
      <c r="AC124" s="5" t="e">
        <f t="shared" si="33"/>
        <v>#DIV/0!</v>
      </c>
      <c r="AD124" s="5" t="e">
        <f t="shared" si="34"/>
        <v>#DIV/0!</v>
      </c>
      <c r="AE124" s="5" t="e">
        <f t="shared" si="35"/>
        <v>#DIV/0!</v>
      </c>
      <c r="AF124" s="20" t="e">
        <f>Table2[[#This Row],[filter kmers2]]/Table2[[#This Row],[bp]]*1000000</f>
        <v>#DIV/0!</v>
      </c>
      <c r="AG124" s="20" t="e">
        <f>Table2[[#This Row],[collapse kmers3]]/Table2[[#This Row],[bp]]*1000000</f>
        <v>#DIV/0!</v>
      </c>
      <c r="AH124" s="20" t="e">
        <f>Table2[[#This Row],[calculate distances4]]/Table2[[#This Row],[bp]]*1000000</f>
        <v>#DIV/0!</v>
      </c>
      <c r="AI124" s="20" t="e">
        <f>Table2[[#This Row],[Find N A5]]/Table2[[#This Row],[bp]]*1000000</f>
        <v>#DIV/0!</v>
      </c>
      <c r="AJ124" s="20" t="e">
        <f>Table2[[#This Row],[Find N B6]]/Table2[[#This Row],[bp]]*1000000</f>
        <v>#DIV/0!</v>
      </c>
      <c r="AK124" s="20" t="e">
        <f>Table2[[#This Row],[Find N C7]]/Table2[[#This Row],[bp]]*1000000</f>
        <v>#DIV/0!</v>
      </c>
      <c r="AL124" s="20" t="e">
        <f>Table2[[#This Row],[Find N D8]]/Table2[[#This Row],[bp]]*1000000</f>
        <v>#DIV/0!</v>
      </c>
      <c r="AM124" s="20" t="e">
        <f>Table2[[#This Row],[identify kmers A9]]/Table2[[#This Row],[bp]]*1000000</f>
        <v>#DIV/0!</v>
      </c>
      <c r="AN124" s="20" t="e">
        <f>Table2[[#This Row],[identify kmers B10]]/Table2[[#This Row],[bp]]*1000000</f>
        <v>#DIV/0!</v>
      </c>
    </row>
    <row r="125" spans="1:40" x14ac:dyDescent="0.45">
      <c r="A125" s="1"/>
      <c r="M125" s="10">
        <f t="shared" si="18"/>
        <v>0</v>
      </c>
      <c r="N125" s="10">
        <f t="shared" si="19"/>
        <v>0</v>
      </c>
      <c r="O125" s="10">
        <f t="shared" si="20"/>
        <v>0</v>
      </c>
      <c r="P125" s="10">
        <f t="shared" si="21"/>
        <v>0</v>
      </c>
      <c r="Q125" s="10">
        <f t="shared" si="22"/>
        <v>0</v>
      </c>
      <c r="R125" s="10">
        <f t="shared" si="23"/>
        <v>0</v>
      </c>
      <c r="S125" s="10">
        <f t="shared" si="24"/>
        <v>0</v>
      </c>
      <c r="T125" s="10">
        <f t="shared" si="25"/>
        <v>0</v>
      </c>
      <c r="U125" s="10">
        <f t="shared" si="26"/>
        <v>0</v>
      </c>
      <c r="V125" s="10">
        <f>SUM(Table2[[#This Row],[filter kmers2]:[identify kmers B10]])</f>
        <v>0</v>
      </c>
      <c r="W125" s="5" t="e">
        <f t="shared" si="27"/>
        <v>#DIV/0!</v>
      </c>
      <c r="X125" s="5" t="e">
        <f t="shared" si="28"/>
        <v>#DIV/0!</v>
      </c>
      <c r="Y125" s="5" t="e">
        <f t="shared" si="29"/>
        <v>#DIV/0!</v>
      </c>
      <c r="Z125" s="5" t="e">
        <f t="shared" si="30"/>
        <v>#DIV/0!</v>
      </c>
      <c r="AA125" s="5" t="e">
        <f t="shared" si="31"/>
        <v>#DIV/0!</v>
      </c>
      <c r="AB125" s="5" t="e">
        <f t="shared" si="32"/>
        <v>#DIV/0!</v>
      </c>
      <c r="AC125" s="5" t="e">
        <f t="shared" si="33"/>
        <v>#DIV/0!</v>
      </c>
      <c r="AD125" s="5" t="e">
        <f t="shared" si="34"/>
        <v>#DIV/0!</v>
      </c>
      <c r="AE125" s="5" t="e">
        <f t="shared" si="35"/>
        <v>#DIV/0!</v>
      </c>
      <c r="AF125" s="20" t="e">
        <f>Table2[[#This Row],[filter kmers2]]/Table2[[#This Row],[bp]]*1000000</f>
        <v>#DIV/0!</v>
      </c>
      <c r="AG125" s="20" t="e">
        <f>Table2[[#This Row],[collapse kmers3]]/Table2[[#This Row],[bp]]*1000000</f>
        <v>#DIV/0!</v>
      </c>
      <c r="AH125" s="20" t="e">
        <f>Table2[[#This Row],[calculate distances4]]/Table2[[#This Row],[bp]]*1000000</f>
        <v>#DIV/0!</v>
      </c>
      <c r="AI125" s="20" t="e">
        <f>Table2[[#This Row],[Find N A5]]/Table2[[#This Row],[bp]]*1000000</f>
        <v>#DIV/0!</v>
      </c>
      <c r="AJ125" s="20" t="e">
        <f>Table2[[#This Row],[Find N B6]]/Table2[[#This Row],[bp]]*1000000</f>
        <v>#DIV/0!</v>
      </c>
      <c r="AK125" s="20" t="e">
        <f>Table2[[#This Row],[Find N C7]]/Table2[[#This Row],[bp]]*1000000</f>
        <v>#DIV/0!</v>
      </c>
      <c r="AL125" s="20" t="e">
        <f>Table2[[#This Row],[Find N D8]]/Table2[[#This Row],[bp]]*1000000</f>
        <v>#DIV/0!</v>
      </c>
      <c r="AM125" s="20" t="e">
        <f>Table2[[#This Row],[identify kmers A9]]/Table2[[#This Row],[bp]]*1000000</f>
        <v>#DIV/0!</v>
      </c>
      <c r="AN125" s="20" t="e">
        <f>Table2[[#This Row],[identify kmers B10]]/Table2[[#This Row],[bp]]*1000000</f>
        <v>#DIV/0!</v>
      </c>
    </row>
    <row r="126" spans="1:40" x14ac:dyDescent="0.45">
      <c r="A126" s="1"/>
      <c r="M126" s="10">
        <f t="shared" si="18"/>
        <v>0</v>
      </c>
      <c r="N126" s="10">
        <f t="shared" si="19"/>
        <v>0</v>
      </c>
      <c r="O126" s="10">
        <f t="shared" si="20"/>
        <v>0</v>
      </c>
      <c r="P126" s="10">
        <f t="shared" si="21"/>
        <v>0</v>
      </c>
      <c r="Q126" s="10">
        <f t="shared" si="22"/>
        <v>0</v>
      </c>
      <c r="R126" s="10">
        <f t="shared" si="23"/>
        <v>0</v>
      </c>
      <c r="S126" s="10">
        <f t="shared" si="24"/>
        <v>0</v>
      </c>
      <c r="T126" s="10">
        <f t="shared" si="25"/>
        <v>0</v>
      </c>
      <c r="U126" s="10">
        <f t="shared" si="26"/>
        <v>0</v>
      </c>
      <c r="V126" s="10">
        <f>SUM(Table2[[#This Row],[filter kmers2]:[identify kmers B10]])</f>
        <v>0</v>
      </c>
      <c r="W126" s="5" t="e">
        <f t="shared" si="27"/>
        <v>#DIV/0!</v>
      </c>
      <c r="X126" s="5" t="e">
        <f t="shared" si="28"/>
        <v>#DIV/0!</v>
      </c>
      <c r="Y126" s="5" t="e">
        <f t="shared" si="29"/>
        <v>#DIV/0!</v>
      </c>
      <c r="Z126" s="5" t="e">
        <f t="shared" si="30"/>
        <v>#DIV/0!</v>
      </c>
      <c r="AA126" s="5" t="e">
        <f t="shared" si="31"/>
        <v>#DIV/0!</v>
      </c>
      <c r="AB126" s="5" t="e">
        <f t="shared" si="32"/>
        <v>#DIV/0!</v>
      </c>
      <c r="AC126" s="5" t="e">
        <f t="shared" si="33"/>
        <v>#DIV/0!</v>
      </c>
      <c r="AD126" s="5" t="e">
        <f t="shared" si="34"/>
        <v>#DIV/0!</v>
      </c>
      <c r="AE126" s="5" t="e">
        <f t="shared" si="35"/>
        <v>#DIV/0!</v>
      </c>
      <c r="AF126" s="20" t="e">
        <f>Table2[[#This Row],[filter kmers2]]/Table2[[#This Row],[bp]]*1000000</f>
        <v>#DIV/0!</v>
      </c>
      <c r="AG126" s="20" t="e">
        <f>Table2[[#This Row],[collapse kmers3]]/Table2[[#This Row],[bp]]*1000000</f>
        <v>#DIV/0!</v>
      </c>
      <c r="AH126" s="20" t="e">
        <f>Table2[[#This Row],[calculate distances4]]/Table2[[#This Row],[bp]]*1000000</f>
        <v>#DIV/0!</v>
      </c>
      <c r="AI126" s="20" t="e">
        <f>Table2[[#This Row],[Find N A5]]/Table2[[#This Row],[bp]]*1000000</f>
        <v>#DIV/0!</v>
      </c>
      <c r="AJ126" s="20" t="e">
        <f>Table2[[#This Row],[Find N B6]]/Table2[[#This Row],[bp]]*1000000</f>
        <v>#DIV/0!</v>
      </c>
      <c r="AK126" s="20" t="e">
        <f>Table2[[#This Row],[Find N C7]]/Table2[[#This Row],[bp]]*1000000</f>
        <v>#DIV/0!</v>
      </c>
      <c r="AL126" s="20" t="e">
        <f>Table2[[#This Row],[Find N D8]]/Table2[[#This Row],[bp]]*1000000</f>
        <v>#DIV/0!</v>
      </c>
      <c r="AM126" s="20" t="e">
        <f>Table2[[#This Row],[identify kmers A9]]/Table2[[#This Row],[bp]]*1000000</f>
        <v>#DIV/0!</v>
      </c>
      <c r="AN126" s="20" t="e">
        <f>Table2[[#This Row],[identify kmers B10]]/Table2[[#This Row],[bp]]*1000000</f>
        <v>#DIV/0!</v>
      </c>
    </row>
    <row r="127" spans="1:40" x14ac:dyDescent="0.45">
      <c r="A127" s="1"/>
      <c r="M127" s="10">
        <f t="shared" si="18"/>
        <v>0</v>
      </c>
      <c r="N127" s="10">
        <f t="shared" si="19"/>
        <v>0</v>
      </c>
      <c r="O127" s="10">
        <f t="shared" si="20"/>
        <v>0</v>
      </c>
      <c r="P127" s="10">
        <f t="shared" si="21"/>
        <v>0</v>
      </c>
      <c r="Q127" s="10">
        <f t="shared" si="22"/>
        <v>0</v>
      </c>
      <c r="R127" s="10">
        <f t="shared" si="23"/>
        <v>0</v>
      </c>
      <c r="S127" s="10">
        <f t="shared" si="24"/>
        <v>0</v>
      </c>
      <c r="T127" s="10">
        <f t="shared" si="25"/>
        <v>0</v>
      </c>
      <c r="U127" s="10">
        <f t="shared" si="26"/>
        <v>0</v>
      </c>
      <c r="V127" s="10">
        <f>SUM(Table2[[#This Row],[filter kmers2]:[identify kmers B10]])</f>
        <v>0</v>
      </c>
      <c r="W127" s="5" t="e">
        <f t="shared" si="27"/>
        <v>#DIV/0!</v>
      </c>
      <c r="X127" s="5" t="e">
        <f t="shared" si="28"/>
        <v>#DIV/0!</v>
      </c>
      <c r="Y127" s="5" t="e">
        <f t="shared" si="29"/>
        <v>#DIV/0!</v>
      </c>
      <c r="Z127" s="5" t="e">
        <f t="shared" si="30"/>
        <v>#DIV/0!</v>
      </c>
      <c r="AA127" s="5" t="e">
        <f t="shared" si="31"/>
        <v>#DIV/0!</v>
      </c>
      <c r="AB127" s="5" t="e">
        <f t="shared" si="32"/>
        <v>#DIV/0!</v>
      </c>
      <c r="AC127" s="5" t="e">
        <f t="shared" si="33"/>
        <v>#DIV/0!</v>
      </c>
      <c r="AD127" s="5" t="e">
        <f t="shared" si="34"/>
        <v>#DIV/0!</v>
      </c>
      <c r="AE127" s="5" t="e">
        <f t="shared" si="35"/>
        <v>#DIV/0!</v>
      </c>
      <c r="AF127" s="20" t="e">
        <f>Table2[[#This Row],[filter kmers2]]/Table2[[#This Row],[bp]]*1000000</f>
        <v>#DIV/0!</v>
      </c>
      <c r="AG127" s="20" t="e">
        <f>Table2[[#This Row],[collapse kmers3]]/Table2[[#This Row],[bp]]*1000000</f>
        <v>#DIV/0!</v>
      </c>
      <c r="AH127" s="20" t="e">
        <f>Table2[[#This Row],[calculate distances4]]/Table2[[#This Row],[bp]]*1000000</f>
        <v>#DIV/0!</v>
      </c>
      <c r="AI127" s="20" t="e">
        <f>Table2[[#This Row],[Find N A5]]/Table2[[#This Row],[bp]]*1000000</f>
        <v>#DIV/0!</v>
      </c>
      <c r="AJ127" s="20" t="e">
        <f>Table2[[#This Row],[Find N B6]]/Table2[[#This Row],[bp]]*1000000</f>
        <v>#DIV/0!</v>
      </c>
      <c r="AK127" s="20" t="e">
        <f>Table2[[#This Row],[Find N C7]]/Table2[[#This Row],[bp]]*1000000</f>
        <v>#DIV/0!</v>
      </c>
      <c r="AL127" s="20" t="e">
        <f>Table2[[#This Row],[Find N D8]]/Table2[[#This Row],[bp]]*1000000</f>
        <v>#DIV/0!</v>
      </c>
      <c r="AM127" s="20" t="e">
        <f>Table2[[#This Row],[identify kmers A9]]/Table2[[#This Row],[bp]]*1000000</f>
        <v>#DIV/0!</v>
      </c>
      <c r="AN127" s="20" t="e">
        <f>Table2[[#This Row],[identify kmers B10]]/Table2[[#This Row],[bp]]*1000000</f>
        <v>#DIV/0!</v>
      </c>
    </row>
    <row r="128" spans="1:40" x14ac:dyDescent="0.45">
      <c r="A128" s="1"/>
      <c r="M128" s="10">
        <f t="shared" si="18"/>
        <v>0</v>
      </c>
      <c r="N128" s="10">
        <f t="shared" si="19"/>
        <v>0</v>
      </c>
      <c r="O128" s="10">
        <f t="shared" si="20"/>
        <v>0</v>
      </c>
      <c r="P128" s="10">
        <f t="shared" si="21"/>
        <v>0</v>
      </c>
      <c r="Q128" s="10">
        <f t="shared" si="22"/>
        <v>0</v>
      </c>
      <c r="R128" s="10">
        <f t="shared" si="23"/>
        <v>0</v>
      </c>
      <c r="S128" s="10">
        <f t="shared" si="24"/>
        <v>0</v>
      </c>
      <c r="T128" s="10">
        <f t="shared" si="25"/>
        <v>0</v>
      </c>
      <c r="U128" s="10">
        <f t="shared" si="26"/>
        <v>0</v>
      </c>
      <c r="V128" s="10">
        <f>SUM(Table2[[#This Row],[filter kmers2]:[identify kmers B10]])</f>
        <v>0</v>
      </c>
      <c r="W128" s="5" t="e">
        <f t="shared" si="27"/>
        <v>#DIV/0!</v>
      </c>
      <c r="X128" s="5" t="e">
        <f t="shared" si="28"/>
        <v>#DIV/0!</v>
      </c>
      <c r="Y128" s="5" t="e">
        <f t="shared" si="29"/>
        <v>#DIV/0!</v>
      </c>
      <c r="Z128" s="5" t="e">
        <f t="shared" si="30"/>
        <v>#DIV/0!</v>
      </c>
      <c r="AA128" s="5" t="e">
        <f t="shared" si="31"/>
        <v>#DIV/0!</v>
      </c>
      <c r="AB128" s="5" t="e">
        <f t="shared" si="32"/>
        <v>#DIV/0!</v>
      </c>
      <c r="AC128" s="5" t="e">
        <f t="shared" si="33"/>
        <v>#DIV/0!</v>
      </c>
      <c r="AD128" s="5" t="e">
        <f t="shared" si="34"/>
        <v>#DIV/0!</v>
      </c>
      <c r="AE128" s="5" t="e">
        <f t="shared" si="35"/>
        <v>#DIV/0!</v>
      </c>
      <c r="AF128" s="20" t="e">
        <f>Table2[[#This Row],[filter kmers2]]/Table2[[#This Row],[bp]]*1000000</f>
        <v>#DIV/0!</v>
      </c>
      <c r="AG128" s="20" t="e">
        <f>Table2[[#This Row],[collapse kmers3]]/Table2[[#This Row],[bp]]*1000000</f>
        <v>#DIV/0!</v>
      </c>
      <c r="AH128" s="20" t="e">
        <f>Table2[[#This Row],[calculate distances4]]/Table2[[#This Row],[bp]]*1000000</f>
        <v>#DIV/0!</v>
      </c>
      <c r="AI128" s="20" t="e">
        <f>Table2[[#This Row],[Find N A5]]/Table2[[#This Row],[bp]]*1000000</f>
        <v>#DIV/0!</v>
      </c>
      <c r="AJ128" s="20" t="e">
        <f>Table2[[#This Row],[Find N B6]]/Table2[[#This Row],[bp]]*1000000</f>
        <v>#DIV/0!</v>
      </c>
      <c r="AK128" s="20" t="e">
        <f>Table2[[#This Row],[Find N C7]]/Table2[[#This Row],[bp]]*1000000</f>
        <v>#DIV/0!</v>
      </c>
      <c r="AL128" s="20" t="e">
        <f>Table2[[#This Row],[Find N D8]]/Table2[[#This Row],[bp]]*1000000</f>
        <v>#DIV/0!</v>
      </c>
      <c r="AM128" s="20" t="e">
        <f>Table2[[#This Row],[identify kmers A9]]/Table2[[#This Row],[bp]]*1000000</f>
        <v>#DIV/0!</v>
      </c>
      <c r="AN128" s="20" t="e">
        <f>Table2[[#This Row],[identify kmers B10]]/Table2[[#This Row],[bp]]*1000000</f>
        <v>#DIV/0!</v>
      </c>
    </row>
    <row r="129" spans="1:40" x14ac:dyDescent="0.45">
      <c r="A129" s="1"/>
      <c r="M129" s="10">
        <f t="shared" si="18"/>
        <v>0</v>
      </c>
      <c r="N129" s="10">
        <f t="shared" si="19"/>
        <v>0</v>
      </c>
      <c r="O129" s="10">
        <f t="shared" si="20"/>
        <v>0</v>
      </c>
      <c r="P129" s="10">
        <f t="shared" si="21"/>
        <v>0</v>
      </c>
      <c r="Q129" s="10">
        <f t="shared" si="22"/>
        <v>0</v>
      </c>
      <c r="R129" s="10">
        <f t="shared" si="23"/>
        <v>0</v>
      </c>
      <c r="S129" s="10">
        <f t="shared" si="24"/>
        <v>0</v>
      </c>
      <c r="T129" s="10">
        <f t="shared" si="25"/>
        <v>0</v>
      </c>
      <c r="U129" s="10">
        <f t="shared" si="26"/>
        <v>0</v>
      </c>
      <c r="V129" s="10">
        <f>SUM(Table2[[#This Row],[filter kmers2]:[identify kmers B10]])</f>
        <v>0</v>
      </c>
      <c r="W129" s="5" t="e">
        <f t="shared" si="27"/>
        <v>#DIV/0!</v>
      </c>
      <c r="X129" s="5" t="e">
        <f t="shared" si="28"/>
        <v>#DIV/0!</v>
      </c>
      <c r="Y129" s="5" t="e">
        <f t="shared" si="29"/>
        <v>#DIV/0!</v>
      </c>
      <c r="Z129" s="5" t="e">
        <f t="shared" si="30"/>
        <v>#DIV/0!</v>
      </c>
      <c r="AA129" s="5" t="e">
        <f t="shared" si="31"/>
        <v>#DIV/0!</v>
      </c>
      <c r="AB129" s="5" t="e">
        <f t="shared" si="32"/>
        <v>#DIV/0!</v>
      </c>
      <c r="AC129" s="5" t="e">
        <f t="shared" si="33"/>
        <v>#DIV/0!</v>
      </c>
      <c r="AD129" s="5" t="e">
        <f t="shared" si="34"/>
        <v>#DIV/0!</v>
      </c>
      <c r="AE129" s="5" t="e">
        <f t="shared" si="35"/>
        <v>#DIV/0!</v>
      </c>
      <c r="AF129" s="20" t="e">
        <f>Table2[[#This Row],[filter kmers2]]/Table2[[#This Row],[bp]]*1000000</f>
        <v>#DIV/0!</v>
      </c>
      <c r="AG129" s="20" t="e">
        <f>Table2[[#This Row],[collapse kmers3]]/Table2[[#This Row],[bp]]*1000000</f>
        <v>#DIV/0!</v>
      </c>
      <c r="AH129" s="20" t="e">
        <f>Table2[[#This Row],[calculate distances4]]/Table2[[#This Row],[bp]]*1000000</f>
        <v>#DIV/0!</v>
      </c>
      <c r="AI129" s="20" t="e">
        <f>Table2[[#This Row],[Find N A5]]/Table2[[#This Row],[bp]]*1000000</f>
        <v>#DIV/0!</v>
      </c>
      <c r="AJ129" s="20" t="e">
        <f>Table2[[#This Row],[Find N B6]]/Table2[[#This Row],[bp]]*1000000</f>
        <v>#DIV/0!</v>
      </c>
      <c r="AK129" s="20" t="e">
        <f>Table2[[#This Row],[Find N C7]]/Table2[[#This Row],[bp]]*1000000</f>
        <v>#DIV/0!</v>
      </c>
      <c r="AL129" s="20" t="e">
        <f>Table2[[#This Row],[Find N D8]]/Table2[[#This Row],[bp]]*1000000</f>
        <v>#DIV/0!</v>
      </c>
      <c r="AM129" s="20" t="e">
        <f>Table2[[#This Row],[identify kmers A9]]/Table2[[#This Row],[bp]]*1000000</f>
        <v>#DIV/0!</v>
      </c>
      <c r="AN129" s="20" t="e">
        <f>Table2[[#This Row],[identify kmers B10]]/Table2[[#This Row],[bp]]*1000000</f>
        <v>#DIV/0!</v>
      </c>
    </row>
    <row r="130" spans="1:40" x14ac:dyDescent="0.45">
      <c r="A130" s="1"/>
      <c r="M130" s="10">
        <f t="shared" ref="M130:M193" si="36">(D130-C130)</f>
        <v>0</v>
      </c>
      <c r="N130" s="10">
        <f t="shared" ref="N130:N193" si="37">(E130-D130)</f>
        <v>0</v>
      </c>
      <c r="O130" s="10">
        <f t="shared" ref="O130:O193" si="38">(F130-E130)</f>
        <v>0</v>
      </c>
      <c r="P130" s="10">
        <f t="shared" ref="P130:P193" si="39">(G130-F130)</f>
        <v>0</v>
      </c>
      <c r="Q130" s="10">
        <f t="shared" ref="Q130:Q193" si="40">(H130-G130)</f>
        <v>0</v>
      </c>
      <c r="R130" s="10">
        <f t="shared" ref="R130:R193" si="41">(I130-H130)</f>
        <v>0</v>
      </c>
      <c r="S130" s="10">
        <f t="shared" ref="S130:S193" si="42">(J130-I130)</f>
        <v>0</v>
      </c>
      <c r="T130" s="10">
        <f t="shared" ref="T130:T193" si="43">(K130-J130)</f>
        <v>0</v>
      </c>
      <c r="U130" s="10">
        <f t="shared" ref="U130:U193" si="44">(L130-K130)</f>
        <v>0</v>
      </c>
      <c r="V130" s="10">
        <f>SUM(Table2[[#This Row],[filter kmers2]:[identify kmers B10]])</f>
        <v>0</v>
      </c>
      <c r="W130" s="5" t="e">
        <f t="shared" ref="W130:W193" si="45">M130/(SUM($M130:$U130))</f>
        <v>#DIV/0!</v>
      </c>
      <c r="X130" s="5" t="e">
        <f t="shared" ref="X130:X193" si="46">N130/(SUM($M130:$U130))</f>
        <v>#DIV/0!</v>
      </c>
      <c r="Y130" s="5" t="e">
        <f t="shared" ref="Y130:Y193" si="47">O130/(SUM($M130:$U130))</f>
        <v>#DIV/0!</v>
      </c>
      <c r="Z130" s="5" t="e">
        <f t="shared" ref="Z130:Z193" si="48">P130/(SUM($M130:$U130))</f>
        <v>#DIV/0!</v>
      </c>
      <c r="AA130" s="5" t="e">
        <f t="shared" ref="AA130:AA193" si="49">Q130/(SUM($M130:$U130))</f>
        <v>#DIV/0!</v>
      </c>
      <c r="AB130" s="5" t="e">
        <f t="shared" ref="AB130:AB193" si="50">R130/(SUM($M130:$U130))</f>
        <v>#DIV/0!</v>
      </c>
      <c r="AC130" s="5" t="e">
        <f t="shared" ref="AC130:AC193" si="51">S130/(SUM($M130:$U130))</f>
        <v>#DIV/0!</v>
      </c>
      <c r="AD130" s="5" t="e">
        <f t="shared" ref="AD130:AD193" si="52">T130/(SUM($M130:$U130))</f>
        <v>#DIV/0!</v>
      </c>
      <c r="AE130" s="5" t="e">
        <f t="shared" ref="AE130:AE193" si="53">U130/(SUM($M130:$U130))</f>
        <v>#DIV/0!</v>
      </c>
      <c r="AF130" s="20" t="e">
        <f>Table2[[#This Row],[filter kmers2]]/Table2[[#This Row],[bp]]*1000000</f>
        <v>#DIV/0!</v>
      </c>
      <c r="AG130" s="20" t="e">
        <f>Table2[[#This Row],[collapse kmers3]]/Table2[[#This Row],[bp]]*1000000</f>
        <v>#DIV/0!</v>
      </c>
      <c r="AH130" s="20" t="e">
        <f>Table2[[#This Row],[calculate distances4]]/Table2[[#This Row],[bp]]*1000000</f>
        <v>#DIV/0!</v>
      </c>
      <c r="AI130" s="20" t="e">
        <f>Table2[[#This Row],[Find N A5]]/Table2[[#This Row],[bp]]*1000000</f>
        <v>#DIV/0!</v>
      </c>
      <c r="AJ130" s="20" t="e">
        <f>Table2[[#This Row],[Find N B6]]/Table2[[#This Row],[bp]]*1000000</f>
        <v>#DIV/0!</v>
      </c>
      <c r="AK130" s="20" t="e">
        <f>Table2[[#This Row],[Find N C7]]/Table2[[#This Row],[bp]]*1000000</f>
        <v>#DIV/0!</v>
      </c>
      <c r="AL130" s="20" t="e">
        <f>Table2[[#This Row],[Find N D8]]/Table2[[#This Row],[bp]]*1000000</f>
        <v>#DIV/0!</v>
      </c>
      <c r="AM130" s="20" t="e">
        <f>Table2[[#This Row],[identify kmers A9]]/Table2[[#This Row],[bp]]*1000000</f>
        <v>#DIV/0!</v>
      </c>
      <c r="AN130" s="20" t="e">
        <f>Table2[[#This Row],[identify kmers B10]]/Table2[[#This Row],[bp]]*1000000</f>
        <v>#DIV/0!</v>
      </c>
    </row>
    <row r="131" spans="1:40" x14ac:dyDescent="0.45">
      <c r="A131" s="1"/>
      <c r="M131" s="10">
        <f t="shared" si="36"/>
        <v>0</v>
      </c>
      <c r="N131" s="10">
        <f t="shared" si="37"/>
        <v>0</v>
      </c>
      <c r="O131" s="10">
        <f t="shared" si="38"/>
        <v>0</v>
      </c>
      <c r="P131" s="10">
        <f t="shared" si="39"/>
        <v>0</v>
      </c>
      <c r="Q131" s="10">
        <f t="shared" si="40"/>
        <v>0</v>
      </c>
      <c r="R131" s="10">
        <f t="shared" si="41"/>
        <v>0</v>
      </c>
      <c r="S131" s="10">
        <f t="shared" si="42"/>
        <v>0</v>
      </c>
      <c r="T131" s="10">
        <f t="shared" si="43"/>
        <v>0</v>
      </c>
      <c r="U131" s="10">
        <f t="shared" si="44"/>
        <v>0</v>
      </c>
      <c r="V131" s="10">
        <f>SUM(Table2[[#This Row],[filter kmers2]:[identify kmers B10]])</f>
        <v>0</v>
      </c>
      <c r="W131" s="5" t="e">
        <f t="shared" si="45"/>
        <v>#DIV/0!</v>
      </c>
      <c r="X131" s="5" t="e">
        <f t="shared" si="46"/>
        <v>#DIV/0!</v>
      </c>
      <c r="Y131" s="5" t="e">
        <f t="shared" si="47"/>
        <v>#DIV/0!</v>
      </c>
      <c r="Z131" s="5" t="e">
        <f t="shared" si="48"/>
        <v>#DIV/0!</v>
      </c>
      <c r="AA131" s="5" t="e">
        <f t="shared" si="49"/>
        <v>#DIV/0!</v>
      </c>
      <c r="AB131" s="5" t="e">
        <f t="shared" si="50"/>
        <v>#DIV/0!</v>
      </c>
      <c r="AC131" s="5" t="e">
        <f t="shared" si="51"/>
        <v>#DIV/0!</v>
      </c>
      <c r="AD131" s="5" t="e">
        <f t="shared" si="52"/>
        <v>#DIV/0!</v>
      </c>
      <c r="AE131" s="5" t="e">
        <f t="shared" si="53"/>
        <v>#DIV/0!</v>
      </c>
      <c r="AF131" s="20" t="e">
        <f>Table2[[#This Row],[filter kmers2]]/Table2[[#This Row],[bp]]*1000000</f>
        <v>#DIV/0!</v>
      </c>
      <c r="AG131" s="20" t="e">
        <f>Table2[[#This Row],[collapse kmers3]]/Table2[[#This Row],[bp]]*1000000</f>
        <v>#DIV/0!</v>
      </c>
      <c r="AH131" s="20" t="e">
        <f>Table2[[#This Row],[calculate distances4]]/Table2[[#This Row],[bp]]*1000000</f>
        <v>#DIV/0!</v>
      </c>
      <c r="AI131" s="20" t="e">
        <f>Table2[[#This Row],[Find N A5]]/Table2[[#This Row],[bp]]*1000000</f>
        <v>#DIV/0!</v>
      </c>
      <c r="AJ131" s="20" t="e">
        <f>Table2[[#This Row],[Find N B6]]/Table2[[#This Row],[bp]]*1000000</f>
        <v>#DIV/0!</v>
      </c>
      <c r="AK131" s="20" t="e">
        <f>Table2[[#This Row],[Find N C7]]/Table2[[#This Row],[bp]]*1000000</f>
        <v>#DIV/0!</v>
      </c>
      <c r="AL131" s="20" t="e">
        <f>Table2[[#This Row],[Find N D8]]/Table2[[#This Row],[bp]]*1000000</f>
        <v>#DIV/0!</v>
      </c>
      <c r="AM131" s="20" t="e">
        <f>Table2[[#This Row],[identify kmers A9]]/Table2[[#This Row],[bp]]*1000000</f>
        <v>#DIV/0!</v>
      </c>
      <c r="AN131" s="20" t="e">
        <f>Table2[[#This Row],[identify kmers B10]]/Table2[[#This Row],[bp]]*1000000</f>
        <v>#DIV/0!</v>
      </c>
    </row>
    <row r="132" spans="1:40" x14ac:dyDescent="0.45">
      <c r="A132" s="1"/>
      <c r="M132" s="10">
        <f t="shared" si="36"/>
        <v>0</v>
      </c>
      <c r="N132" s="10">
        <f t="shared" si="37"/>
        <v>0</v>
      </c>
      <c r="O132" s="10">
        <f t="shared" si="38"/>
        <v>0</v>
      </c>
      <c r="P132" s="10">
        <f t="shared" si="39"/>
        <v>0</v>
      </c>
      <c r="Q132" s="10">
        <f t="shared" si="40"/>
        <v>0</v>
      </c>
      <c r="R132" s="10">
        <f t="shared" si="41"/>
        <v>0</v>
      </c>
      <c r="S132" s="10">
        <f t="shared" si="42"/>
        <v>0</v>
      </c>
      <c r="T132" s="10">
        <f t="shared" si="43"/>
        <v>0</v>
      </c>
      <c r="U132" s="10">
        <f t="shared" si="44"/>
        <v>0</v>
      </c>
      <c r="V132" s="10">
        <f>SUM(Table2[[#This Row],[filter kmers2]:[identify kmers B10]])</f>
        <v>0</v>
      </c>
      <c r="W132" s="5" t="e">
        <f t="shared" si="45"/>
        <v>#DIV/0!</v>
      </c>
      <c r="X132" s="5" t="e">
        <f t="shared" si="46"/>
        <v>#DIV/0!</v>
      </c>
      <c r="Y132" s="5" t="e">
        <f t="shared" si="47"/>
        <v>#DIV/0!</v>
      </c>
      <c r="Z132" s="5" t="e">
        <f t="shared" si="48"/>
        <v>#DIV/0!</v>
      </c>
      <c r="AA132" s="5" t="e">
        <f t="shared" si="49"/>
        <v>#DIV/0!</v>
      </c>
      <c r="AB132" s="5" t="e">
        <f t="shared" si="50"/>
        <v>#DIV/0!</v>
      </c>
      <c r="AC132" s="5" t="e">
        <f t="shared" si="51"/>
        <v>#DIV/0!</v>
      </c>
      <c r="AD132" s="5" t="e">
        <f t="shared" si="52"/>
        <v>#DIV/0!</v>
      </c>
      <c r="AE132" s="5" t="e">
        <f t="shared" si="53"/>
        <v>#DIV/0!</v>
      </c>
      <c r="AF132" s="20" t="e">
        <f>Table2[[#This Row],[filter kmers2]]/Table2[[#This Row],[bp]]*1000000</f>
        <v>#DIV/0!</v>
      </c>
      <c r="AG132" s="20" t="e">
        <f>Table2[[#This Row],[collapse kmers3]]/Table2[[#This Row],[bp]]*1000000</f>
        <v>#DIV/0!</v>
      </c>
      <c r="AH132" s="20" t="e">
        <f>Table2[[#This Row],[calculate distances4]]/Table2[[#This Row],[bp]]*1000000</f>
        <v>#DIV/0!</v>
      </c>
      <c r="AI132" s="20" t="e">
        <f>Table2[[#This Row],[Find N A5]]/Table2[[#This Row],[bp]]*1000000</f>
        <v>#DIV/0!</v>
      </c>
      <c r="AJ132" s="20" t="e">
        <f>Table2[[#This Row],[Find N B6]]/Table2[[#This Row],[bp]]*1000000</f>
        <v>#DIV/0!</v>
      </c>
      <c r="AK132" s="20" t="e">
        <f>Table2[[#This Row],[Find N C7]]/Table2[[#This Row],[bp]]*1000000</f>
        <v>#DIV/0!</v>
      </c>
      <c r="AL132" s="20" t="e">
        <f>Table2[[#This Row],[Find N D8]]/Table2[[#This Row],[bp]]*1000000</f>
        <v>#DIV/0!</v>
      </c>
      <c r="AM132" s="20" t="e">
        <f>Table2[[#This Row],[identify kmers A9]]/Table2[[#This Row],[bp]]*1000000</f>
        <v>#DIV/0!</v>
      </c>
      <c r="AN132" s="20" t="e">
        <f>Table2[[#This Row],[identify kmers B10]]/Table2[[#This Row],[bp]]*1000000</f>
        <v>#DIV/0!</v>
      </c>
    </row>
    <row r="133" spans="1:40" x14ac:dyDescent="0.45">
      <c r="A133" s="1"/>
      <c r="M133" s="10">
        <f t="shared" si="36"/>
        <v>0</v>
      </c>
      <c r="N133" s="10">
        <f t="shared" si="37"/>
        <v>0</v>
      </c>
      <c r="O133" s="10">
        <f t="shared" si="38"/>
        <v>0</v>
      </c>
      <c r="P133" s="10">
        <f t="shared" si="39"/>
        <v>0</v>
      </c>
      <c r="Q133" s="10">
        <f t="shared" si="40"/>
        <v>0</v>
      </c>
      <c r="R133" s="10">
        <f t="shared" si="41"/>
        <v>0</v>
      </c>
      <c r="S133" s="10">
        <f t="shared" si="42"/>
        <v>0</v>
      </c>
      <c r="T133" s="10">
        <f t="shared" si="43"/>
        <v>0</v>
      </c>
      <c r="U133" s="10">
        <f t="shared" si="44"/>
        <v>0</v>
      </c>
      <c r="V133" s="10">
        <f>SUM(Table2[[#This Row],[filter kmers2]:[identify kmers B10]])</f>
        <v>0</v>
      </c>
      <c r="W133" s="5" t="e">
        <f t="shared" si="45"/>
        <v>#DIV/0!</v>
      </c>
      <c r="X133" s="5" t="e">
        <f t="shared" si="46"/>
        <v>#DIV/0!</v>
      </c>
      <c r="Y133" s="5" t="e">
        <f t="shared" si="47"/>
        <v>#DIV/0!</v>
      </c>
      <c r="Z133" s="5" t="e">
        <f t="shared" si="48"/>
        <v>#DIV/0!</v>
      </c>
      <c r="AA133" s="5" t="e">
        <f t="shared" si="49"/>
        <v>#DIV/0!</v>
      </c>
      <c r="AB133" s="5" t="e">
        <f t="shared" si="50"/>
        <v>#DIV/0!</v>
      </c>
      <c r="AC133" s="5" t="e">
        <f t="shared" si="51"/>
        <v>#DIV/0!</v>
      </c>
      <c r="AD133" s="5" t="e">
        <f t="shared" si="52"/>
        <v>#DIV/0!</v>
      </c>
      <c r="AE133" s="5" t="e">
        <f t="shared" si="53"/>
        <v>#DIV/0!</v>
      </c>
      <c r="AF133" s="20" t="e">
        <f>Table2[[#This Row],[filter kmers2]]/Table2[[#This Row],[bp]]*1000000</f>
        <v>#DIV/0!</v>
      </c>
      <c r="AG133" s="20" t="e">
        <f>Table2[[#This Row],[collapse kmers3]]/Table2[[#This Row],[bp]]*1000000</f>
        <v>#DIV/0!</v>
      </c>
      <c r="AH133" s="20" t="e">
        <f>Table2[[#This Row],[calculate distances4]]/Table2[[#This Row],[bp]]*1000000</f>
        <v>#DIV/0!</v>
      </c>
      <c r="AI133" s="20" t="e">
        <f>Table2[[#This Row],[Find N A5]]/Table2[[#This Row],[bp]]*1000000</f>
        <v>#DIV/0!</v>
      </c>
      <c r="AJ133" s="20" t="e">
        <f>Table2[[#This Row],[Find N B6]]/Table2[[#This Row],[bp]]*1000000</f>
        <v>#DIV/0!</v>
      </c>
      <c r="AK133" s="20" t="e">
        <f>Table2[[#This Row],[Find N C7]]/Table2[[#This Row],[bp]]*1000000</f>
        <v>#DIV/0!</v>
      </c>
      <c r="AL133" s="20" t="e">
        <f>Table2[[#This Row],[Find N D8]]/Table2[[#This Row],[bp]]*1000000</f>
        <v>#DIV/0!</v>
      </c>
      <c r="AM133" s="20" t="e">
        <f>Table2[[#This Row],[identify kmers A9]]/Table2[[#This Row],[bp]]*1000000</f>
        <v>#DIV/0!</v>
      </c>
      <c r="AN133" s="20" t="e">
        <f>Table2[[#This Row],[identify kmers B10]]/Table2[[#This Row],[bp]]*1000000</f>
        <v>#DIV/0!</v>
      </c>
    </row>
    <row r="134" spans="1:40" x14ac:dyDescent="0.45">
      <c r="A134" s="1"/>
      <c r="M134" s="10">
        <f t="shared" si="36"/>
        <v>0</v>
      </c>
      <c r="N134" s="10">
        <f t="shared" si="37"/>
        <v>0</v>
      </c>
      <c r="O134" s="10">
        <f t="shared" si="38"/>
        <v>0</v>
      </c>
      <c r="P134" s="10">
        <f t="shared" si="39"/>
        <v>0</v>
      </c>
      <c r="Q134" s="10">
        <f t="shared" si="40"/>
        <v>0</v>
      </c>
      <c r="R134" s="10">
        <f t="shared" si="41"/>
        <v>0</v>
      </c>
      <c r="S134" s="10">
        <f t="shared" si="42"/>
        <v>0</v>
      </c>
      <c r="T134" s="10">
        <f t="shared" si="43"/>
        <v>0</v>
      </c>
      <c r="U134" s="10">
        <f t="shared" si="44"/>
        <v>0</v>
      </c>
      <c r="V134" s="10">
        <f>SUM(Table2[[#This Row],[filter kmers2]:[identify kmers B10]])</f>
        <v>0</v>
      </c>
      <c r="W134" s="5" t="e">
        <f t="shared" si="45"/>
        <v>#DIV/0!</v>
      </c>
      <c r="X134" s="5" t="e">
        <f t="shared" si="46"/>
        <v>#DIV/0!</v>
      </c>
      <c r="Y134" s="5" t="e">
        <f t="shared" si="47"/>
        <v>#DIV/0!</v>
      </c>
      <c r="Z134" s="5" t="e">
        <f t="shared" si="48"/>
        <v>#DIV/0!</v>
      </c>
      <c r="AA134" s="5" t="e">
        <f t="shared" si="49"/>
        <v>#DIV/0!</v>
      </c>
      <c r="AB134" s="5" t="e">
        <f t="shared" si="50"/>
        <v>#DIV/0!</v>
      </c>
      <c r="AC134" s="5" t="e">
        <f t="shared" si="51"/>
        <v>#DIV/0!</v>
      </c>
      <c r="AD134" s="5" t="e">
        <f t="shared" si="52"/>
        <v>#DIV/0!</v>
      </c>
      <c r="AE134" s="5" t="e">
        <f t="shared" si="53"/>
        <v>#DIV/0!</v>
      </c>
      <c r="AF134" s="20" t="e">
        <f>Table2[[#This Row],[filter kmers2]]/Table2[[#This Row],[bp]]*1000000</f>
        <v>#DIV/0!</v>
      </c>
      <c r="AG134" s="20" t="e">
        <f>Table2[[#This Row],[collapse kmers3]]/Table2[[#This Row],[bp]]*1000000</f>
        <v>#DIV/0!</v>
      </c>
      <c r="AH134" s="20" t="e">
        <f>Table2[[#This Row],[calculate distances4]]/Table2[[#This Row],[bp]]*1000000</f>
        <v>#DIV/0!</v>
      </c>
      <c r="AI134" s="20" t="e">
        <f>Table2[[#This Row],[Find N A5]]/Table2[[#This Row],[bp]]*1000000</f>
        <v>#DIV/0!</v>
      </c>
      <c r="AJ134" s="20" t="e">
        <f>Table2[[#This Row],[Find N B6]]/Table2[[#This Row],[bp]]*1000000</f>
        <v>#DIV/0!</v>
      </c>
      <c r="AK134" s="20" t="e">
        <f>Table2[[#This Row],[Find N C7]]/Table2[[#This Row],[bp]]*1000000</f>
        <v>#DIV/0!</v>
      </c>
      <c r="AL134" s="20" t="e">
        <f>Table2[[#This Row],[Find N D8]]/Table2[[#This Row],[bp]]*1000000</f>
        <v>#DIV/0!</v>
      </c>
      <c r="AM134" s="20" t="e">
        <f>Table2[[#This Row],[identify kmers A9]]/Table2[[#This Row],[bp]]*1000000</f>
        <v>#DIV/0!</v>
      </c>
      <c r="AN134" s="20" t="e">
        <f>Table2[[#This Row],[identify kmers B10]]/Table2[[#This Row],[bp]]*1000000</f>
        <v>#DIV/0!</v>
      </c>
    </row>
    <row r="135" spans="1:40" x14ac:dyDescent="0.45">
      <c r="A135" s="1"/>
      <c r="M135" s="10">
        <f t="shared" si="36"/>
        <v>0</v>
      </c>
      <c r="N135" s="10">
        <f t="shared" si="37"/>
        <v>0</v>
      </c>
      <c r="O135" s="10">
        <f t="shared" si="38"/>
        <v>0</v>
      </c>
      <c r="P135" s="10">
        <f t="shared" si="39"/>
        <v>0</v>
      </c>
      <c r="Q135" s="10">
        <f t="shared" si="40"/>
        <v>0</v>
      </c>
      <c r="R135" s="10">
        <f t="shared" si="41"/>
        <v>0</v>
      </c>
      <c r="S135" s="10">
        <f t="shared" si="42"/>
        <v>0</v>
      </c>
      <c r="T135" s="10">
        <f t="shared" si="43"/>
        <v>0</v>
      </c>
      <c r="U135" s="10">
        <f t="shared" si="44"/>
        <v>0</v>
      </c>
      <c r="V135" s="10">
        <f>SUM(Table2[[#This Row],[filter kmers2]:[identify kmers B10]])</f>
        <v>0</v>
      </c>
      <c r="W135" s="5" t="e">
        <f t="shared" si="45"/>
        <v>#DIV/0!</v>
      </c>
      <c r="X135" s="5" t="e">
        <f t="shared" si="46"/>
        <v>#DIV/0!</v>
      </c>
      <c r="Y135" s="5" t="e">
        <f t="shared" si="47"/>
        <v>#DIV/0!</v>
      </c>
      <c r="Z135" s="5" t="e">
        <f t="shared" si="48"/>
        <v>#DIV/0!</v>
      </c>
      <c r="AA135" s="5" t="e">
        <f t="shared" si="49"/>
        <v>#DIV/0!</v>
      </c>
      <c r="AB135" s="5" t="e">
        <f t="shared" si="50"/>
        <v>#DIV/0!</v>
      </c>
      <c r="AC135" s="5" t="e">
        <f t="shared" si="51"/>
        <v>#DIV/0!</v>
      </c>
      <c r="AD135" s="5" t="e">
        <f t="shared" si="52"/>
        <v>#DIV/0!</v>
      </c>
      <c r="AE135" s="5" t="e">
        <f t="shared" si="53"/>
        <v>#DIV/0!</v>
      </c>
      <c r="AF135" s="20" t="e">
        <f>Table2[[#This Row],[filter kmers2]]/Table2[[#This Row],[bp]]*1000000</f>
        <v>#DIV/0!</v>
      </c>
      <c r="AG135" s="20" t="e">
        <f>Table2[[#This Row],[collapse kmers3]]/Table2[[#This Row],[bp]]*1000000</f>
        <v>#DIV/0!</v>
      </c>
      <c r="AH135" s="20" t="e">
        <f>Table2[[#This Row],[calculate distances4]]/Table2[[#This Row],[bp]]*1000000</f>
        <v>#DIV/0!</v>
      </c>
      <c r="AI135" s="20" t="e">
        <f>Table2[[#This Row],[Find N A5]]/Table2[[#This Row],[bp]]*1000000</f>
        <v>#DIV/0!</v>
      </c>
      <c r="AJ135" s="20" t="e">
        <f>Table2[[#This Row],[Find N B6]]/Table2[[#This Row],[bp]]*1000000</f>
        <v>#DIV/0!</v>
      </c>
      <c r="AK135" s="20" t="e">
        <f>Table2[[#This Row],[Find N C7]]/Table2[[#This Row],[bp]]*1000000</f>
        <v>#DIV/0!</v>
      </c>
      <c r="AL135" s="20" t="e">
        <f>Table2[[#This Row],[Find N D8]]/Table2[[#This Row],[bp]]*1000000</f>
        <v>#DIV/0!</v>
      </c>
      <c r="AM135" s="20" t="e">
        <f>Table2[[#This Row],[identify kmers A9]]/Table2[[#This Row],[bp]]*1000000</f>
        <v>#DIV/0!</v>
      </c>
      <c r="AN135" s="20" t="e">
        <f>Table2[[#This Row],[identify kmers B10]]/Table2[[#This Row],[bp]]*1000000</f>
        <v>#DIV/0!</v>
      </c>
    </row>
    <row r="136" spans="1:40" x14ac:dyDescent="0.45">
      <c r="A136" s="1"/>
      <c r="M136" s="10">
        <f t="shared" si="36"/>
        <v>0</v>
      </c>
      <c r="N136" s="10">
        <f t="shared" si="37"/>
        <v>0</v>
      </c>
      <c r="O136" s="10">
        <f t="shared" si="38"/>
        <v>0</v>
      </c>
      <c r="P136" s="10">
        <f t="shared" si="39"/>
        <v>0</v>
      </c>
      <c r="Q136" s="10">
        <f t="shared" si="40"/>
        <v>0</v>
      </c>
      <c r="R136" s="10">
        <f t="shared" si="41"/>
        <v>0</v>
      </c>
      <c r="S136" s="10">
        <f t="shared" si="42"/>
        <v>0</v>
      </c>
      <c r="T136" s="10">
        <f t="shared" si="43"/>
        <v>0</v>
      </c>
      <c r="U136" s="10">
        <f t="shared" si="44"/>
        <v>0</v>
      </c>
      <c r="V136" s="10">
        <f>SUM(Table2[[#This Row],[filter kmers2]:[identify kmers B10]])</f>
        <v>0</v>
      </c>
      <c r="W136" s="5" t="e">
        <f t="shared" si="45"/>
        <v>#DIV/0!</v>
      </c>
      <c r="X136" s="5" t="e">
        <f t="shared" si="46"/>
        <v>#DIV/0!</v>
      </c>
      <c r="Y136" s="5" t="e">
        <f t="shared" si="47"/>
        <v>#DIV/0!</v>
      </c>
      <c r="Z136" s="5" t="e">
        <f t="shared" si="48"/>
        <v>#DIV/0!</v>
      </c>
      <c r="AA136" s="5" t="e">
        <f t="shared" si="49"/>
        <v>#DIV/0!</v>
      </c>
      <c r="AB136" s="5" t="e">
        <f t="shared" si="50"/>
        <v>#DIV/0!</v>
      </c>
      <c r="AC136" s="5" t="e">
        <f t="shared" si="51"/>
        <v>#DIV/0!</v>
      </c>
      <c r="AD136" s="5" t="e">
        <f t="shared" si="52"/>
        <v>#DIV/0!</v>
      </c>
      <c r="AE136" s="5" t="e">
        <f t="shared" si="53"/>
        <v>#DIV/0!</v>
      </c>
      <c r="AF136" s="20" t="e">
        <f>Table2[[#This Row],[filter kmers2]]/Table2[[#This Row],[bp]]*1000000</f>
        <v>#DIV/0!</v>
      </c>
      <c r="AG136" s="20" t="e">
        <f>Table2[[#This Row],[collapse kmers3]]/Table2[[#This Row],[bp]]*1000000</f>
        <v>#DIV/0!</v>
      </c>
      <c r="AH136" s="20" t="e">
        <f>Table2[[#This Row],[calculate distances4]]/Table2[[#This Row],[bp]]*1000000</f>
        <v>#DIV/0!</v>
      </c>
      <c r="AI136" s="20" t="e">
        <f>Table2[[#This Row],[Find N A5]]/Table2[[#This Row],[bp]]*1000000</f>
        <v>#DIV/0!</v>
      </c>
      <c r="AJ136" s="20" t="e">
        <f>Table2[[#This Row],[Find N B6]]/Table2[[#This Row],[bp]]*1000000</f>
        <v>#DIV/0!</v>
      </c>
      <c r="AK136" s="20" t="e">
        <f>Table2[[#This Row],[Find N C7]]/Table2[[#This Row],[bp]]*1000000</f>
        <v>#DIV/0!</v>
      </c>
      <c r="AL136" s="20" t="e">
        <f>Table2[[#This Row],[Find N D8]]/Table2[[#This Row],[bp]]*1000000</f>
        <v>#DIV/0!</v>
      </c>
      <c r="AM136" s="20" t="e">
        <f>Table2[[#This Row],[identify kmers A9]]/Table2[[#This Row],[bp]]*1000000</f>
        <v>#DIV/0!</v>
      </c>
      <c r="AN136" s="20" t="e">
        <f>Table2[[#This Row],[identify kmers B10]]/Table2[[#This Row],[bp]]*1000000</f>
        <v>#DIV/0!</v>
      </c>
    </row>
    <row r="137" spans="1:40" x14ac:dyDescent="0.45">
      <c r="A137" s="1"/>
      <c r="M137" s="10">
        <f t="shared" si="36"/>
        <v>0</v>
      </c>
      <c r="N137" s="10">
        <f t="shared" si="37"/>
        <v>0</v>
      </c>
      <c r="O137" s="10">
        <f t="shared" si="38"/>
        <v>0</v>
      </c>
      <c r="P137" s="10">
        <f t="shared" si="39"/>
        <v>0</v>
      </c>
      <c r="Q137" s="10">
        <f t="shared" si="40"/>
        <v>0</v>
      </c>
      <c r="R137" s="10">
        <f t="shared" si="41"/>
        <v>0</v>
      </c>
      <c r="S137" s="10">
        <f t="shared" si="42"/>
        <v>0</v>
      </c>
      <c r="T137" s="10">
        <f t="shared" si="43"/>
        <v>0</v>
      </c>
      <c r="U137" s="10">
        <f t="shared" si="44"/>
        <v>0</v>
      </c>
      <c r="V137" s="10">
        <f>SUM(Table2[[#This Row],[filter kmers2]:[identify kmers B10]])</f>
        <v>0</v>
      </c>
      <c r="W137" s="5" t="e">
        <f t="shared" si="45"/>
        <v>#DIV/0!</v>
      </c>
      <c r="X137" s="5" t="e">
        <f t="shared" si="46"/>
        <v>#DIV/0!</v>
      </c>
      <c r="Y137" s="5" t="e">
        <f t="shared" si="47"/>
        <v>#DIV/0!</v>
      </c>
      <c r="Z137" s="5" t="e">
        <f t="shared" si="48"/>
        <v>#DIV/0!</v>
      </c>
      <c r="AA137" s="5" t="e">
        <f t="shared" si="49"/>
        <v>#DIV/0!</v>
      </c>
      <c r="AB137" s="5" t="e">
        <f t="shared" si="50"/>
        <v>#DIV/0!</v>
      </c>
      <c r="AC137" s="5" t="e">
        <f t="shared" si="51"/>
        <v>#DIV/0!</v>
      </c>
      <c r="AD137" s="5" t="e">
        <f t="shared" si="52"/>
        <v>#DIV/0!</v>
      </c>
      <c r="AE137" s="5" t="e">
        <f t="shared" si="53"/>
        <v>#DIV/0!</v>
      </c>
      <c r="AF137" s="20" t="e">
        <f>Table2[[#This Row],[filter kmers2]]/Table2[[#This Row],[bp]]*1000000</f>
        <v>#DIV/0!</v>
      </c>
      <c r="AG137" s="20" t="e">
        <f>Table2[[#This Row],[collapse kmers3]]/Table2[[#This Row],[bp]]*1000000</f>
        <v>#DIV/0!</v>
      </c>
      <c r="AH137" s="20" t="e">
        <f>Table2[[#This Row],[calculate distances4]]/Table2[[#This Row],[bp]]*1000000</f>
        <v>#DIV/0!</v>
      </c>
      <c r="AI137" s="20" t="e">
        <f>Table2[[#This Row],[Find N A5]]/Table2[[#This Row],[bp]]*1000000</f>
        <v>#DIV/0!</v>
      </c>
      <c r="AJ137" s="20" t="e">
        <f>Table2[[#This Row],[Find N B6]]/Table2[[#This Row],[bp]]*1000000</f>
        <v>#DIV/0!</v>
      </c>
      <c r="AK137" s="20" t="e">
        <f>Table2[[#This Row],[Find N C7]]/Table2[[#This Row],[bp]]*1000000</f>
        <v>#DIV/0!</v>
      </c>
      <c r="AL137" s="20" t="e">
        <f>Table2[[#This Row],[Find N D8]]/Table2[[#This Row],[bp]]*1000000</f>
        <v>#DIV/0!</v>
      </c>
      <c r="AM137" s="20" t="e">
        <f>Table2[[#This Row],[identify kmers A9]]/Table2[[#This Row],[bp]]*1000000</f>
        <v>#DIV/0!</v>
      </c>
      <c r="AN137" s="20" t="e">
        <f>Table2[[#This Row],[identify kmers B10]]/Table2[[#This Row],[bp]]*1000000</f>
        <v>#DIV/0!</v>
      </c>
    </row>
    <row r="138" spans="1:40" x14ac:dyDescent="0.45">
      <c r="A138" s="1"/>
      <c r="M138" s="10">
        <f t="shared" si="36"/>
        <v>0</v>
      </c>
      <c r="N138" s="10">
        <f t="shared" si="37"/>
        <v>0</v>
      </c>
      <c r="O138" s="10">
        <f t="shared" si="38"/>
        <v>0</v>
      </c>
      <c r="P138" s="10">
        <f t="shared" si="39"/>
        <v>0</v>
      </c>
      <c r="Q138" s="10">
        <f t="shared" si="40"/>
        <v>0</v>
      </c>
      <c r="R138" s="10">
        <f t="shared" si="41"/>
        <v>0</v>
      </c>
      <c r="S138" s="10">
        <f t="shared" si="42"/>
        <v>0</v>
      </c>
      <c r="T138" s="10">
        <f t="shared" si="43"/>
        <v>0</v>
      </c>
      <c r="U138" s="10">
        <f t="shared" si="44"/>
        <v>0</v>
      </c>
      <c r="V138" s="10">
        <f>SUM(Table2[[#This Row],[filter kmers2]:[identify kmers B10]])</f>
        <v>0</v>
      </c>
      <c r="W138" s="5" t="e">
        <f t="shared" si="45"/>
        <v>#DIV/0!</v>
      </c>
      <c r="X138" s="5" t="e">
        <f t="shared" si="46"/>
        <v>#DIV/0!</v>
      </c>
      <c r="Y138" s="5" t="e">
        <f t="shared" si="47"/>
        <v>#DIV/0!</v>
      </c>
      <c r="Z138" s="5" t="e">
        <f t="shared" si="48"/>
        <v>#DIV/0!</v>
      </c>
      <c r="AA138" s="5" t="e">
        <f t="shared" si="49"/>
        <v>#DIV/0!</v>
      </c>
      <c r="AB138" s="5" t="e">
        <f t="shared" si="50"/>
        <v>#DIV/0!</v>
      </c>
      <c r="AC138" s="5" t="e">
        <f t="shared" si="51"/>
        <v>#DIV/0!</v>
      </c>
      <c r="AD138" s="5" t="e">
        <f t="shared" si="52"/>
        <v>#DIV/0!</v>
      </c>
      <c r="AE138" s="5" t="e">
        <f t="shared" si="53"/>
        <v>#DIV/0!</v>
      </c>
      <c r="AF138" s="20" t="e">
        <f>Table2[[#This Row],[filter kmers2]]/Table2[[#This Row],[bp]]*1000000</f>
        <v>#DIV/0!</v>
      </c>
      <c r="AG138" s="20" t="e">
        <f>Table2[[#This Row],[collapse kmers3]]/Table2[[#This Row],[bp]]*1000000</f>
        <v>#DIV/0!</v>
      </c>
      <c r="AH138" s="20" t="e">
        <f>Table2[[#This Row],[calculate distances4]]/Table2[[#This Row],[bp]]*1000000</f>
        <v>#DIV/0!</v>
      </c>
      <c r="AI138" s="20" t="e">
        <f>Table2[[#This Row],[Find N A5]]/Table2[[#This Row],[bp]]*1000000</f>
        <v>#DIV/0!</v>
      </c>
      <c r="AJ138" s="20" t="e">
        <f>Table2[[#This Row],[Find N B6]]/Table2[[#This Row],[bp]]*1000000</f>
        <v>#DIV/0!</v>
      </c>
      <c r="AK138" s="20" t="e">
        <f>Table2[[#This Row],[Find N C7]]/Table2[[#This Row],[bp]]*1000000</f>
        <v>#DIV/0!</v>
      </c>
      <c r="AL138" s="20" t="e">
        <f>Table2[[#This Row],[Find N D8]]/Table2[[#This Row],[bp]]*1000000</f>
        <v>#DIV/0!</v>
      </c>
      <c r="AM138" s="20" t="e">
        <f>Table2[[#This Row],[identify kmers A9]]/Table2[[#This Row],[bp]]*1000000</f>
        <v>#DIV/0!</v>
      </c>
      <c r="AN138" s="20" t="e">
        <f>Table2[[#This Row],[identify kmers B10]]/Table2[[#This Row],[bp]]*1000000</f>
        <v>#DIV/0!</v>
      </c>
    </row>
    <row r="139" spans="1:40" x14ac:dyDescent="0.45">
      <c r="A139" s="1"/>
      <c r="M139" s="10">
        <f t="shared" si="36"/>
        <v>0</v>
      </c>
      <c r="N139" s="10">
        <f t="shared" si="37"/>
        <v>0</v>
      </c>
      <c r="O139" s="10">
        <f t="shared" si="38"/>
        <v>0</v>
      </c>
      <c r="P139" s="10">
        <f t="shared" si="39"/>
        <v>0</v>
      </c>
      <c r="Q139" s="10">
        <f t="shared" si="40"/>
        <v>0</v>
      </c>
      <c r="R139" s="10">
        <f t="shared" si="41"/>
        <v>0</v>
      </c>
      <c r="S139" s="10">
        <f t="shared" si="42"/>
        <v>0</v>
      </c>
      <c r="T139" s="10">
        <f t="shared" si="43"/>
        <v>0</v>
      </c>
      <c r="U139" s="10">
        <f t="shared" si="44"/>
        <v>0</v>
      </c>
      <c r="V139" s="10">
        <f>SUM(Table2[[#This Row],[filter kmers2]:[identify kmers B10]])</f>
        <v>0</v>
      </c>
      <c r="W139" s="5" t="e">
        <f t="shared" si="45"/>
        <v>#DIV/0!</v>
      </c>
      <c r="X139" s="5" t="e">
        <f t="shared" si="46"/>
        <v>#DIV/0!</v>
      </c>
      <c r="Y139" s="5" t="e">
        <f t="shared" si="47"/>
        <v>#DIV/0!</v>
      </c>
      <c r="Z139" s="5" t="e">
        <f t="shared" si="48"/>
        <v>#DIV/0!</v>
      </c>
      <c r="AA139" s="5" t="e">
        <f t="shared" si="49"/>
        <v>#DIV/0!</v>
      </c>
      <c r="AB139" s="5" t="e">
        <f t="shared" si="50"/>
        <v>#DIV/0!</v>
      </c>
      <c r="AC139" s="5" t="e">
        <f t="shared" si="51"/>
        <v>#DIV/0!</v>
      </c>
      <c r="AD139" s="5" t="e">
        <f t="shared" si="52"/>
        <v>#DIV/0!</v>
      </c>
      <c r="AE139" s="5" t="e">
        <f t="shared" si="53"/>
        <v>#DIV/0!</v>
      </c>
      <c r="AF139" s="20" t="e">
        <f>Table2[[#This Row],[filter kmers2]]/Table2[[#This Row],[bp]]*1000000</f>
        <v>#DIV/0!</v>
      </c>
      <c r="AG139" s="20" t="e">
        <f>Table2[[#This Row],[collapse kmers3]]/Table2[[#This Row],[bp]]*1000000</f>
        <v>#DIV/0!</v>
      </c>
      <c r="AH139" s="20" t="e">
        <f>Table2[[#This Row],[calculate distances4]]/Table2[[#This Row],[bp]]*1000000</f>
        <v>#DIV/0!</v>
      </c>
      <c r="AI139" s="20" t="e">
        <f>Table2[[#This Row],[Find N A5]]/Table2[[#This Row],[bp]]*1000000</f>
        <v>#DIV/0!</v>
      </c>
      <c r="AJ139" s="20" t="e">
        <f>Table2[[#This Row],[Find N B6]]/Table2[[#This Row],[bp]]*1000000</f>
        <v>#DIV/0!</v>
      </c>
      <c r="AK139" s="20" t="e">
        <f>Table2[[#This Row],[Find N C7]]/Table2[[#This Row],[bp]]*1000000</f>
        <v>#DIV/0!</v>
      </c>
      <c r="AL139" s="20" t="e">
        <f>Table2[[#This Row],[Find N D8]]/Table2[[#This Row],[bp]]*1000000</f>
        <v>#DIV/0!</v>
      </c>
      <c r="AM139" s="20" t="e">
        <f>Table2[[#This Row],[identify kmers A9]]/Table2[[#This Row],[bp]]*1000000</f>
        <v>#DIV/0!</v>
      </c>
      <c r="AN139" s="20" t="e">
        <f>Table2[[#This Row],[identify kmers B10]]/Table2[[#This Row],[bp]]*1000000</f>
        <v>#DIV/0!</v>
      </c>
    </row>
    <row r="140" spans="1:40" x14ac:dyDescent="0.45">
      <c r="A140" s="1"/>
      <c r="M140" s="10">
        <f t="shared" si="36"/>
        <v>0</v>
      </c>
      <c r="N140" s="10">
        <f t="shared" si="37"/>
        <v>0</v>
      </c>
      <c r="O140" s="10">
        <f t="shared" si="38"/>
        <v>0</v>
      </c>
      <c r="P140" s="10">
        <f t="shared" si="39"/>
        <v>0</v>
      </c>
      <c r="Q140" s="10">
        <f t="shared" si="40"/>
        <v>0</v>
      </c>
      <c r="R140" s="10">
        <f t="shared" si="41"/>
        <v>0</v>
      </c>
      <c r="S140" s="10">
        <f t="shared" si="42"/>
        <v>0</v>
      </c>
      <c r="T140" s="10">
        <f t="shared" si="43"/>
        <v>0</v>
      </c>
      <c r="U140" s="10">
        <f t="shared" si="44"/>
        <v>0</v>
      </c>
      <c r="V140" s="10">
        <f>SUM(Table2[[#This Row],[filter kmers2]:[identify kmers B10]])</f>
        <v>0</v>
      </c>
      <c r="W140" s="5" t="e">
        <f t="shared" si="45"/>
        <v>#DIV/0!</v>
      </c>
      <c r="X140" s="5" t="e">
        <f t="shared" si="46"/>
        <v>#DIV/0!</v>
      </c>
      <c r="Y140" s="5" t="e">
        <f t="shared" si="47"/>
        <v>#DIV/0!</v>
      </c>
      <c r="Z140" s="5" t="e">
        <f t="shared" si="48"/>
        <v>#DIV/0!</v>
      </c>
      <c r="AA140" s="5" t="e">
        <f t="shared" si="49"/>
        <v>#DIV/0!</v>
      </c>
      <c r="AB140" s="5" t="e">
        <f t="shared" si="50"/>
        <v>#DIV/0!</v>
      </c>
      <c r="AC140" s="5" t="e">
        <f t="shared" si="51"/>
        <v>#DIV/0!</v>
      </c>
      <c r="AD140" s="5" t="e">
        <f t="shared" si="52"/>
        <v>#DIV/0!</v>
      </c>
      <c r="AE140" s="5" t="e">
        <f t="shared" si="53"/>
        <v>#DIV/0!</v>
      </c>
      <c r="AF140" s="20" t="e">
        <f>Table2[[#This Row],[filter kmers2]]/Table2[[#This Row],[bp]]*1000000</f>
        <v>#DIV/0!</v>
      </c>
      <c r="AG140" s="20" t="e">
        <f>Table2[[#This Row],[collapse kmers3]]/Table2[[#This Row],[bp]]*1000000</f>
        <v>#DIV/0!</v>
      </c>
      <c r="AH140" s="20" t="e">
        <f>Table2[[#This Row],[calculate distances4]]/Table2[[#This Row],[bp]]*1000000</f>
        <v>#DIV/0!</v>
      </c>
      <c r="AI140" s="20" t="e">
        <f>Table2[[#This Row],[Find N A5]]/Table2[[#This Row],[bp]]*1000000</f>
        <v>#DIV/0!</v>
      </c>
      <c r="AJ140" s="20" t="e">
        <f>Table2[[#This Row],[Find N B6]]/Table2[[#This Row],[bp]]*1000000</f>
        <v>#DIV/0!</v>
      </c>
      <c r="AK140" s="20" t="e">
        <f>Table2[[#This Row],[Find N C7]]/Table2[[#This Row],[bp]]*1000000</f>
        <v>#DIV/0!</v>
      </c>
      <c r="AL140" s="20" t="e">
        <f>Table2[[#This Row],[Find N D8]]/Table2[[#This Row],[bp]]*1000000</f>
        <v>#DIV/0!</v>
      </c>
      <c r="AM140" s="20" t="e">
        <f>Table2[[#This Row],[identify kmers A9]]/Table2[[#This Row],[bp]]*1000000</f>
        <v>#DIV/0!</v>
      </c>
      <c r="AN140" s="20" t="e">
        <f>Table2[[#This Row],[identify kmers B10]]/Table2[[#This Row],[bp]]*1000000</f>
        <v>#DIV/0!</v>
      </c>
    </row>
    <row r="141" spans="1:40" x14ac:dyDescent="0.45">
      <c r="A141" s="1"/>
      <c r="M141" s="10">
        <f t="shared" si="36"/>
        <v>0</v>
      </c>
      <c r="N141" s="10">
        <f t="shared" si="37"/>
        <v>0</v>
      </c>
      <c r="O141" s="10">
        <f t="shared" si="38"/>
        <v>0</v>
      </c>
      <c r="P141" s="10">
        <f t="shared" si="39"/>
        <v>0</v>
      </c>
      <c r="Q141" s="10">
        <f t="shared" si="40"/>
        <v>0</v>
      </c>
      <c r="R141" s="10">
        <f t="shared" si="41"/>
        <v>0</v>
      </c>
      <c r="S141" s="10">
        <f t="shared" si="42"/>
        <v>0</v>
      </c>
      <c r="T141" s="10">
        <f t="shared" si="43"/>
        <v>0</v>
      </c>
      <c r="U141" s="10">
        <f t="shared" si="44"/>
        <v>0</v>
      </c>
      <c r="V141" s="10">
        <f>SUM(Table2[[#This Row],[filter kmers2]:[identify kmers B10]])</f>
        <v>0</v>
      </c>
      <c r="W141" s="5" t="e">
        <f t="shared" si="45"/>
        <v>#DIV/0!</v>
      </c>
      <c r="X141" s="5" t="e">
        <f t="shared" si="46"/>
        <v>#DIV/0!</v>
      </c>
      <c r="Y141" s="5" t="e">
        <f t="shared" si="47"/>
        <v>#DIV/0!</v>
      </c>
      <c r="Z141" s="5" t="e">
        <f t="shared" si="48"/>
        <v>#DIV/0!</v>
      </c>
      <c r="AA141" s="5" t="e">
        <f t="shared" si="49"/>
        <v>#DIV/0!</v>
      </c>
      <c r="AB141" s="5" t="e">
        <f t="shared" si="50"/>
        <v>#DIV/0!</v>
      </c>
      <c r="AC141" s="5" t="e">
        <f t="shared" si="51"/>
        <v>#DIV/0!</v>
      </c>
      <c r="AD141" s="5" t="e">
        <f t="shared" si="52"/>
        <v>#DIV/0!</v>
      </c>
      <c r="AE141" s="5" t="e">
        <f t="shared" si="53"/>
        <v>#DIV/0!</v>
      </c>
      <c r="AF141" s="20" t="e">
        <f>Table2[[#This Row],[filter kmers2]]/Table2[[#This Row],[bp]]*1000000</f>
        <v>#DIV/0!</v>
      </c>
      <c r="AG141" s="20" t="e">
        <f>Table2[[#This Row],[collapse kmers3]]/Table2[[#This Row],[bp]]*1000000</f>
        <v>#DIV/0!</v>
      </c>
      <c r="AH141" s="20" t="e">
        <f>Table2[[#This Row],[calculate distances4]]/Table2[[#This Row],[bp]]*1000000</f>
        <v>#DIV/0!</v>
      </c>
      <c r="AI141" s="20" t="e">
        <f>Table2[[#This Row],[Find N A5]]/Table2[[#This Row],[bp]]*1000000</f>
        <v>#DIV/0!</v>
      </c>
      <c r="AJ141" s="20" t="e">
        <f>Table2[[#This Row],[Find N B6]]/Table2[[#This Row],[bp]]*1000000</f>
        <v>#DIV/0!</v>
      </c>
      <c r="AK141" s="20" t="e">
        <f>Table2[[#This Row],[Find N C7]]/Table2[[#This Row],[bp]]*1000000</f>
        <v>#DIV/0!</v>
      </c>
      <c r="AL141" s="20" t="e">
        <f>Table2[[#This Row],[Find N D8]]/Table2[[#This Row],[bp]]*1000000</f>
        <v>#DIV/0!</v>
      </c>
      <c r="AM141" s="20" t="e">
        <f>Table2[[#This Row],[identify kmers A9]]/Table2[[#This Row],[bp]]*1000000</f>
        <v>#DIV/0!</v>
      </c>
      <c r="AN141" s="20" t="e">
        <f>Table2[[#This Row],[identify kmers B10]]/Table2[[#This Row],[bp]]*1000000</f>
        <v>#DIV/0!</v>
      </c>
    </row>
    <row r="142" spans="1:40" x14ac:dyDescent="0.45">
      <c r="A142" s="1"/>
      <c r="M142" s="10">
        <f t="shared" si="36"/>
        <v>0</v>
      </c>
      <c r="N142" s="10">
        <f t="shared" si="37"/>
        <v>0</v>
      </c>
      <c r="O142" s="10">
        <f t="shared" si="38"/>
        <v>0</v>
      </c>
      <c r="P142" s="10">
        <f t="shared" si="39"/>
        <v>0</v>
      </c>
      <c r="Q142" s="10">
        <f t="shared" si="40"/>
        <v>0</v>
      </c>
      <c r="R142" s="10">
        <f t="shared" si="41"/>
        <v>0</v>
      </c>
      <c r="S142" s="10">
        <f t="shared" si="42"/>
        <v>0</v>
      </c>
      <c r="T142" s="10">
        <f t="shared" si="43"/>
        <v>0</v>
      </c>
      <c r="U142" s="10">
        <f t="shared" si="44"/>
        <v>0</v>
      </c>
      <c r="V142" s="10">
        <f>SUM(Table2[[#This Row],[filter kmers2]:[identify kmers B10]])</f>
        <v>0</v>
      </c>
      <c r="W142" s="5" t="e">
        <f t="shared" si="45"/>
        <v>#DIV/0!</v>
      </c>
      <c r="X142" s="5" t="e">
        <f t="shared" si="46"/>
        <v>#DIV/0!</v>
      </c>
      <c r="Y142" s="5" t="e">
        <f t="shared" si="47"/>
        <v>#DIV/0!</v>
      </c>
      <c r="Z142" s="5" t="e">
        <f t="shared" si="48"/>
        <v>#DIV/0!</v>
      </c>
      <c r="AA142" s="5" t="e">
        <f t="shared" si="49"/>
        <v>#DIV/0!</v>
      </c>
      <c r="AB142" s="5" t="e">
        <f t="shared" si="50"/>
        <v>#DIV/0!</v>
      </c>
      <c r="AC142" s="5" t="e">
        <f t="shared" si="51"/>
        <v>#DIV/0!</v>
      </c>
      <c r="AD142" s="5" t="e">
        <f t="shared" si="52"/>
        <v>#DIV/0!</v>
      </c>
      <c r="AE142" s="5" t="e">
        <f t="shared" si="53"/>
        <v>#DIV/0!</v>
      </c>
      <c r="AF142" s="20" t="e">
        <f>Table2[[#This Row],[filter kmers2]]/Table2[[#This Row],[bp]]*1000000</f>
        <v>#DIV/0!</v>
      </c>
      <c r="AG142" s="20" t="e">
        <f>Table2[[#This Row],[collapse kmers3]]/Table2[[#This Row],[bp]]*1000000</f>
        <v>#DIV/0!</v>
      </c>
      <c r="AH142" s="20" t="e">
        <f>Table2[[#This Row],[calculate distances4]]/Table2[[#This Row],[bp]]*1000000</f>
        <v>#DIV/0!</v>
      </c>
      <c r="AI142" s="20" t="e">
        <f>Table2[[#This Row],[Find N A5]]/Table2[[#This Row],[bp]]*1000000</f>
        <v>#DIV/0!</v>
      </c>
      <c r="AJ142" s="20" t="e">
        <f>Table2[[#This Row],[Find N B6]]/Table2[[#This Row],[bp]]*1000000</f>
        <v>#DIV/0!</v>
      </c>
      <c r="AK142" s="20" t="e">
        <f>Table2[[#This Row],[Find N C7]]/Table2[[#This Row],[bp]]*1000000</f>
        <v>#DIV/0!</v>
      </c>
      <c r="AL142" s="20" t="e">
        <f>Table2[[#This Row],[Find N D8]]/Table2[[#This Row],[bp]]*1000000</f>
        <v>#DIV/0!</v>
      </c>
      <c r="AM142" s="20" t="e">
        <f>Table2[[#This Row],[identify kmers A9]]/Table2[[#This Row],[bp]]*1000000</f>
        <v>#DIV/0!</v>
      </c>
      <c r="AN142" s="20" t="e">
        <f>Table2[[#This Row],[identify kmers B10]]/Table2[[#This Row],[bp]]*1000000</f>
        <v>#DIV/0!</v>
      </c>
    </row>
    <row r="143" spans="1:40" x14ac:dyDescent="0.45">
      <c r="A143" s="1"/>
      <c r="M143" s="10">
        <f t="shared" si="36"/>
        <v>0</v>
      </c>
      <c r="N143" s="10">
        <f t="shared" si="37"/>
        <v>0</v>
      </c>
      <c r="O143" s="10">
        <f t="shared" si="38"/>
        <v>0</v>
      </c>
      <c r="P143" s="10">
        <f t="shared" si="39"/>
        <v>0</v>
      </c>
      <c r="Q143" s="10">
        <f t="shared" si="40"/>
        <v>0</v>
      </c>
      <c r="R143" s="10">
        <f t="shared" si="41"/>
        <v>0</v>
      </c>
      <c r="S143" s="10">
        <f t="shared" si="42"/>
        <v>0</v>
      </c>
      <c r="T143" s="10">
        <f t="shared" si="43"/>
        <v>0</v>
      </c>
      <c r="U143" s="10">
        <f t="shared" si="44"/>
        <v>0</v>
      </c>
      <c r="V143" s="10">
        <f>SUM(Table2[[#This Row],[filter kmers2]:[identify kmers B10]])</f>
        <v>0</v>
      </c>
      <c r="W143" s="5" t="e">
        <f t="shared" si="45"/>
        <v>#DIV/0!</v>
      </c>
      <c r="X143" s="5" t="e">
        <f t="shared" si="46"/>
        <v>#DIV/0!</v>
      </c>
      <c r="Y143" s="5" t="e">
        <f t="shared" si="47"/>
        <v>#DIV/0!</v>
      </c>
      <c r="Z143" s="5" t="e">
        <f t="shared" si="48"/>
        <v>#DIV/0!</v>
      </c>
      <c r="AA143" s="5" t="e">
        <f t="shared" si="49"/>
        <v>#DIV/0!</v>
      </c>
      <c r="AB143" s="5" t="e">
        <f t="shared" si="50"/>
        <v>#DIV/0!</v>
      </c>
      <c r="AC143" s="5" t="e">
        <f t="shared" si="51"/>
        <v>#DIV/0!</v>
      </c>
      <c r="AD143" s="5" t="e">
        <f t="shared" si="52"/>
        <v>#DIV/0!</v>
      </c>
      <c r="AE143" s="5" t="e">
        <f t="shared" si="53"/>
        <v>#DIV/0!</v>
      </c>
      <c r="AF143" s="20" t="e">
        <f>Table2[[#This Row],[filter kmers2]]/Table2[[#This Row],[bp]]*1000000</f>
        <v>#DIV/0!</v>
      </c>
      <c r="AG143" s="20" t="e">
        <f>Table2[[#This Row],[collapse kmers3]]/Table2[[#This Row],[bp]]*1000000</f>
        <v>#DIV/0!</v>
      </c>
      <c r="AH143" s="20" t="e">
        <f>Table2[[#This Row],[calculate distances4]]/Table2[[#This Row],[bp]]*1000000</f>
        <v>#DIV/0!</v>
      </c>
      <c r="AI143" s="20" t="e">
        <f>Table2[[#This Row],[Find N A5]]/Table2[[#This Row],[bp]]*1000000</f>
        <v>#DIV/0!</v>
      </c>
      <c r="AJ143" s="20" t="e">
        <f>Table2[[#This Row],[Find N B6]]/Table2[[#This Row],[bp]]*1000000</f>
        <v>#DIV/0!</v>
      </c>
      <c r="AK143" s="20" t="e">
        <f>Table2[[#This Row],[Find N C7]]/Table2[[#This Row],[bp]]*1000000</f>
        <v>#DIV/0!</v>
      </c>
      <c r="AL143" s="20" t="e">
        <f>Table2[[#This Row],[Find N D8]]/Table2[[#This Row],[bp]]*1000000</f>
        <v>#DIV/0!</v>
      </c>
      <c r="AM143" s="20" t="e">
        <f>Table2[[#This Row],[identify kmers A9]]/Table2[[#This Row],[bp]]*1000000</f>
        <v>#DIV/0!</v>
      </c>
      <c r="AN143" s="20" t="e">
        <f>Table2[[#This Row],[identify kmers B10]]/Table2[[#This Row],[bp]]*1000000</f>
        <v>#DIV/0!</v>
      </c>
    </row>
    <row r="144" spans="1:40" x14ac:dyDescent="0.45">
      <c r="A144" s="1"/>
      <c r="M144" s="10">
        <f t="shared" si="36"/>
        <v>0</v>
      </c>
      <c r="N144" s="10">
        <f t="shared" si="37"/>
        <v>0</v>
      </c>
      <c r="O144" s="10">
        <f t="shared" si="38"/>
        <v>0</v>
      </c>
      <c r="P144" s="10">
        <f t="shared" si="39"/>
        <v>0</v>
      </c>
      <c r="Q144" s="10">
        <f t="shared" si="40"/>
        <v>0</v>
      </c>
      <c r="R144" s="10">
        <f t="shared" si="41"/>
        <v>0</v>
      </c>
      <c r="S144" s="10">
        <f t="shared" si="42"/>
        <v>0</v>
      </c>
      <c r="T144" s="10">
        <f t="shared" si="43"/>
        <v>0</v>
      </c>
      <c r="U144" s="10">
        <f t="shared" si="44"/>
        <v>0</v>
      </c>
      <c r="V144" s="10">
        <f>SUM(Table2[[#This Row],[filter kmers2]:[identify kmers B10]])</f>
        <v>0</v>
      </c>
      <c r="W144" s="5" t="e">
        <f t="shared" si="45"/>
        <v>#DIV/0!</v>
      </c>
      <c r="X144" s="5" t="e">
        <f t="shared" si="46"/>
        <v>#DIV/0!</v>
      </c>
      <c r="Y144" s="5" t="e">
        <f t="shared" si="47"/>
        <v>#DIV/0!</v>
      </c>
      <c r="Z144" s="5" t="e">
        <f t="shared" si="48"/>
        <v>#DIV/0!</v>
      </c>
      <c r="AA144" s="5" t="e">
        <f t="shared" si="49"/>
        <v>#DIV/0!</v>
      </c>
      <c r="AB144" s="5" t="e">
        <f t="shared" si="50"/>
        <v>#DIV/0!</v>
      </c>
      <c r="AC144" s="5" t="e">
        <f t="shared" si="51"/>
        <v>#DIV/0!</v>
      </c>
      <c r="AD144" s="5" t="e">
        <f t="shared" si="52"/>
        <v>#DIV/0!</v>
      </c>
      <c r="AE144" s="5" t="e">
        <f t="shared" si="53"/>
        <v>#DIV/0!</v>
      </c>
      <c r="AF144" s="20" t="e">
        <f>Table2[[#This Row],[filter kmers2]]/Table2[[#This Row],[bp]]*1000000</f>
        <v>#DIV/0!</v>
      </c>
      <c r="AG144" s="20" t="e">
        <f>Table2[[#This Row],[collapse kmers3]]/Table2[[#This Row],[bp]]*1000000</f>
        <v>#DIV/0!</v>
      </c>
      <c r="AH144" s="20" t="e">
        <f>Table2[[#This Row],[calculate distances4]]/Table2[[#This Row],[bp]]*1000000</f>
        <v>#DIV/0!</v>
      </c>
      <c r="AI144" s="20" t="e">
        <f>Table2[[#This Row],[Find N A5]]/Table2[[#This Row],[bp]]*1000000</f>
        <v>#DIV/0!</v>
      </c>
      <c r="AJ144" s="20" t="e">
        <f>Table2[[#This Row],[Find N B6]]/Table2[[#This Row],[bp]]*1000000</f>
        <v>#DIV/0!</v>
      </c>
      <c r="AK144" s="20" t="e">
        <f>Table2[[#This Row],[Find N C7]]/Table2[[#This Row],[bp]]*1000000</f>
        <v>#DIV/0!</v>
      </c>
      <c r="AL144" s="20" t="e">
        <f>Table2[[#This Row],[Find N D8]]/Table2[[#This Row],[bp]]*1000000</f>
        <v>#DIV/0!</v>
      </c>
      <c r="AM144" s="20" t="e">
        <f>Table2[[#This Row],[identify kmers A9]]/Table2[[#This Row],[bp]]*1000000</f>
        <v>#DIV/0!</v>
      </c>
      <c r="AN144" s="20" t="e">
        <f>Table2[[#This Row],[identify kmers B10]]/Table2[[#This Row],[bp]]*1000000</f>
        <v>#DIV/0!</v>
      </c>
    </row>
    <row r="145" spans="1:40" x14ac:dyDescent="0.45">
      <c r="A145" s="1"/>
      <c r="M145" s="10">
        <f t="shared" si="36"/>
        <v>0</v>
      </c>
      <c r="N145" s="10">
        <f t="shared" si="37"/>
        <v>0</v>
      </c>
      <c r="O145" s="10">
        <f t="shared" si="38"/>
        <v>0</v>
      </c>
      <c r="P145" s="10">
        <f t="shared" si="39"/>
        <v>0</v>
      </c>
      <c r="Q145" s="10">
        <f t="shared" si="40"/>
        <v>0</v>
      </c>
      <c r="R145" s="10">
        <f t="shared" si="41"/>
        <v>0</v>
      </c>
      <c r="S145" s="10">
        <f t="shared" si="42"/>
        <v>0</v>
      </c>
      <c r="T145" s="10">
        <f t="shared" si="43"/>
        <v>0</v>
      </c>
      <c r="U145" s="10">
        <f t="shared" si="44"/>
        <v>0</v>
      </c>
      <c r="V145" s="10">
        <f>SUM(Table2[[#This Row],[filter kmers2]:[identify kmers B10]])</f>
        <v>0</v>
      </c>
      <c r="W145" s="5" t="e">
        <f t="shared" si="45"/>
        <v>#DIV/0!</v>
      </c>
      <c r="X145" s="5" t="e">
        <f t="shared" si="46"/>
        <v>#DIV/0!</v>
      </c>
      <c r="Y145" s="5" t="e">
        <f t="shared" si="47"/>
        <v>#DIV/0!</v>
      </c>
      <c r="Z145" s="5" t="e">
        <f t="shared" si="48"/>
        <v>#DIV/0!</v>
      </c>
      <c r="AA145" s="5" t="e">
        <f t="shared" si="49"/>
        <v>#DIV/0!</v>
      </c>
      <c r="AB145" s="5" t="e">
        <f t="shared" si="50"/>
        <v>#DIV/0!</v>
      </c>
      <c r="AC145" s="5" t="e">
        <f t="shared" si="51"/>
        <v>#DIV/0!</v>
      </c>
      <c r="AD145" s="5" t="e">
        <f t="shared" si="52"/>
        <v>#DIV/0!</v>
      </c>
      <c r="AE145" s="5" t="e">
        <f t="shared" si="53"/>
        <v>#DIV/0!</v>
      </c>
      <c r="AF145" s="20" t="e">
        <f>Table2[[#This Row],[filter kmers2]]/Table2[[#This Row],[bp]]*1000000</f>
        <v>#DIV/0!</v>
      </c>
      <c r="AG145" s="20" t="e">
        <f>Table2[[#This Row],[collapse kmers3]]/Table2[[#This Row],[bp]]*1000000</f>
        <v>#DIV/0!</v>
      </c>
      <c r="AH145" s="20" t="e">
        <f>Table2[[#This Row],[calculate distances4]]/Table2[[#This Row],[bp]]*1000000</f>
        <v>#DIV/0!</v>
      </c>
      <c r="AI145" s="20" t="e">
        <f>Table2[[#This Row],[Find N A5]]/Table2[[#This Row],[bp]]*1000000</f>
        <v>#DIV/0!</v>
      </c>
      <c r="AJ145" s="20" t="e">
        <f>Table2[[#This Row],[Find N B6]]/Table2[[#This Row],[bp]]*1000000</f>
        <v>#DIV/0!</v>
      </c>
      <c r="AK145" s="20" t="e">
        <f>Table2[[#This Row],[Find N C7]]/Table2[[#This Row],[bp]]*1000000</f>
        <v>#DIV/0!</v>
      </c>
      <c r="AL145" s="20" t="e">
        <f>Table2[[#This Row],[Find N D8]]/Table2[[#This Row],[bp]]*1000000</f>
        <v>#DIV/0!</v>
      </c>
      <c r="AM145" s="20" t="e">
        <f>Table2[[#This Row],[identify kmers A9]]/Table2[[#This Row],[bp]]*1000000</f>
        <v>#DIV/0!</v>
      </c>
      <c r="AN145" s="20" t="e">
        <f>Table2[[#This Row],[identify kmers B10]]/Table2[[#This Row],[bp]]*1000000</f>
        <v>#DIV/0!</v>
      </c>
    </row>
    <row r="146" spans="1:40" x14ac:dyDescent="0.45">
      <c r="A146" s="1"/>
      <c r="M146" s="10">
        <f t="shared" si="36"/>
        <v>0</v>
      </c>
      <c r="N146" s="10">
        <f t="shared" si="37"/>
        <v>0</v>
      </c>
      <c r="O146" s="10">
        <f t="shared" si="38"/>
        <v>0</v>
      </c>
      <c r="P146" s="10">
        <f t="shared" si="39"/>
        <v>0</v>
      </c>
      <c r="Q146" s="10">
        <f t="shared" si="40"/>
        <v>0</v>
      </c>
      <c r="R146" s="10">
        <f t="shared" si="41"/>
        <v>0</v>
      </c>
      <c r="S146" s="10">
        <f t="shared" si="42"/>
        <v>0</v>
      </c>
      <c r="T146" s="10">
        <f t="shared" si="43"/>
        <v>0</v>
      </c>
      <c r="U146" s="10">
        <f t="shared" si="44"/>
        <v>0</v>
      </c>
      <c r="V146" s="10">
        <f>SUM(Table2[[#This Row],[filter kmers2]:[identify kmers B10]])</f>
        <v>0</v>
      </c>
      <c r="W146" s="5" t="e">
        <f t="shared" si="45"/>
        <v>#DIV/0!</v>
      </c>
      <c r="X146" s="5" t="e">
        <f t="shared" si="46"/>
        <v>#DIV/0!</v>
      </c>
      <c r="Y146" s="5" t="e">
        <f t="shared" si="47"/>
        <v>#DIV/0!</v>
      </c>
      <c r="Z146" s="5" t="e">
        <f t="shared" si="48"/>
        <v>#DIV/0!</v>
      </c>
      <c r="AA146" s="5" t="e">
        <f t="shared" si="49"/>
        <v>#DIV/0!</v>
      </c>
      <c r="AB146" s="5" t="e">
        <f t="shared" si="50"/>
        <v>#DIV/0!</v>
      </c>
      <c r="AC146" s="5" t="e">
        <f t="shared" si="51"/>
        <v>#DIV/0!</v>
      </c>
      <c r="AD146" s="5" t="e">
        <f t="shared" si="52"/>
        <v>#DIV/0!</v>
      </c>
      <c r="AE146" s="5" t="e">
        <f t="shared" si="53"/>
        <v>#DIV/0!</v>
      </c>
      <c r="AF146" s="20" t="e">
        <f>Table2[[#This Row],[filter kmers2]]/Table2[[#This Row],[bp]]*1000000</f>
        <v>#DIV/0!</v>
      </c>
      <c r="AG146" s="20" t="e">
        <f>Table2[[#This Row],[collapse kmers3]]/Table2[[#This Row],[bp]]*1000000</f>
        <v>#DIV/0!</v>
      </c>
      <c r="AH146" s="20" t="e">
        <f>Table2[[#This Row],[calculate distances4]]/Table2[[#This Row],[bp]]*1000000</f>
        <v>#DIV/0!</v>
      </c>
      <c r="AI146" s="20" t="e">
        <f>Table2[[#This Row],[Find N A5]]/Table2[[#This Row],[bp]]*1000000</f>
        <v>#DIV/0!</v>
      </c>
      <c r="AJ146" s="20" t="e">
        <f>Table2[[#This Row],[Find N B6]]/Table2[[#This Row],[bp]]*1000000</f>
        <v>#DIV/0!</v>
      </c>
      <c r="AK146" s="20" t="e">
        <f>Table2[[#This Row],[Find N C7]]/Table2[[#This Row],[bp]]*1000000</f>
        <v>#DIV/0!</v>
      </c>
      <c r="AL146" s="20" t="e">
        <f>Table2[[#This Row],[Find N D8]]/Table2[[#This Row],[bp]]*1000000</f>
        <v>#DIV/0!</v>
      </c>
      <c r="AM146" s="20" t="e">
        <f>Table2[[#This Row],[identify kmers A9]]/Table2[[#This Row],[bp]]*1000000</f>
        <v>#DIV/0!</v>
      </c>
      <c r="AN146" s="20" t="e">
        <f>Table2[[#This Row],[identify kmers B10]]/Table2[[#This Row],[bp]]*1000000</f>
        <v>#DIV/0!</v>
      </c>
    </row>
    <row r="147" spans="1:40" x14ac:dyDescent="0.45">
      <c r="A147" s="1"/>
      <c r="M147" s="10">
        <f t="shared" si="36"/>
        <v>0</v>
      </c>
      <c r="N147" s="10">
        <f t="shared" si="37"/>
        <v>0</v>
      </c>
      <c r="O147" s="10">
        <f t="shared" si="38"/>
        <v>0</v>
      </c>
      <c r="P147" s="10">
        <f t="shared" si="39"/>
        <v>0</v>
      </c>
      <c r="Q147" s="10">
        <f t="shared" si="40"/>
        <v>0</v>
      </c>
      <c r="R147" s="10">
        <f t="shared" si="41"/>
        <v>0</v>
      </c>
      <c r="S147" s="10">
        <f t="shared" si="42"/>
        <v>0</v>
      </c>
      <c r="T147" s="10">
        <f t="shared" si="43"/>
        <v>0</v>
      </c>
      <c r="U147" s="10">
        <f t="shared" si="44"/>
        <v>0</v>
      </c>
      <c r="V147" s="10">
        <f>SUM(Table2[[#This Row],[filter kmers2]:[identify kmers B10]])</f>
        <v>0</v>
      </c>
      <c r="W147" s="5" t="e">
        <f t="shared" si="45"/>
        <v>#DIV/0!</v>
      </c>
      <c r="X147" s="5" t="e">
        <f t="shared" si="46"/>
        <v>#DIV/0!</v>
      </c>
      <c r="Y147" s="5" t="e">
        <f t="shared" si="47"/>
        <v>#DIV/0!</v>
      </c>
      <c r="Z147" s="5" t="e">
        <f t="shared" si="48"/>
        <v>#DIV/0!</v>
      </c>
      <c r="AA147" s="5" t="e">
        <f t="shared" si="49"/>
        <v>#DIV/0!</v>
      </c>
      <c r="AB147" s="5" t="e">
        <f t="shared" si="50"/>
        <v>#DIV/0!</v>
      </c>
      <c r="AC147" s="5" t="e">
        <f t="shared" si="51"/>
        <v>#DIV/0!</v>
      </c>
      <c r="AD147" s="5" t="e">
        <f t="shared" si="52"/>
        <v>#DIV/0!</v>
      </c>
      <c r="AE147" s="5" t="e">
        <f t="shared" si="53"/>
        <v>#DIV/0!</v>
      </c>
      <c r="AF147" s="20" t="e">
        <f>Table2[[#This Row],[filter kmers2]]/Table2[[#This Row],[bp]]*1000000</f>
        <v>#DIV/0!</v>
      </c>
      <c r="AG147" s="20" t="e">
        <f>Table2[[#This Row],[collapse kmers3]]/Table2[[#This Row],[bp]]*1000000</f>
        <v>#DIV/0!</v>
      </c>
      <c r="AH147" s="20" t="e">
        <f>Table2[[#This Row],[calculate distances4]]/Table2[[#This Row],[bp]]*1000000</f>
        <v>#DIV/0!</v>
      </c>
      <c r="AI147" s="20" t="e">
        <f>Table2[[#This Row],[Find N A5]]/Table2[[#This Row],[bp]]*1000000</f>
        <v>#DIV/0!</v>
      </c>
      <c r="AJ147" s="20" t="e">
        <f>Table2[[#This Row],[Find N B6]]/Table2[[#This Row],[bp]]*1000000</f>
        <v>#DIV/0!</v>
      </c>
      <c r="AK147" s="20" t="e">
        <f>Table2[[#This Row],[Find N C7]]/Table2[[#This Row],[bp]]*1000000</f>
        <v>#DIV/0!</v>
      </c>
      <c r="AL147" s="20" t="e">
        <f>Table2[[#This Row],[Find N D8]]/Table2[[#This Row],[bp]]*1000000</f>
        <v>#DIV/0!</v>
      </c>
      <c r="AM147" s="20" t="e">
        <f>Table2[[#This Row],[identify kmers A9]]/Table2[[#This Row],[bp]]*1000000</f>
        <v>#DIV/0!</v>
      </c>
      <c r="AN147" s="20" t="e">
        <f>Table2[[#This Row],[identify kmers B10]]/Table2[[#This Row],[bp]]*1000000</f>
        <v>#DIV/0!</v>
      </c>
    </row>
    <row r="148" spans="1:40" x14ac:dyDescent="0.45">
      <c r="A148" s="1"/>
      <c r="M148" s="10">
        <f t="shared" si="36"/>
        <v>0</v>
      </c>
      <c r="N148" s="10">
        <f t="shared" si="37"/>
        <v>0</v>
      </c>
      <c r="O148" s="10">
        <f t="shared" si="38"/>
        <v>0</v>
      </c>
      <c r="P148" s="10">
        <f t="shared" si="39"/>
        <v>0</v>
      </c>
      <c r="Q148" s="10">
        <f t="shared" si="40"/>
        <v>0</v>
      </c>
      <c r="R148" s="10">
        <f t="shared" si="41"/>
        <v>0</v>
      </c>
      <c r="S148" s="10">
        <f t="shared" si="42"/>
        <v>0</v>
      </c>
      <c r="T148" s="10">
        <f t="shared" si="43"/>
        <v>0</v>
      </c>
      <c r="U148" s="10">
        <f t="shared" si="44"/>
        <v>0</v>
      </c>
      <c r="V148" s="10">
        <f>SUM(Table2[[#This Row],[filter kmers2]:[identify kmers B10]])</f>
        <v>0</v>
      </c>
      <c r="W148" s="5" t="e">
        <f t="shared" si="45"/>
        <v>#DIV/0!</v>
      </c>
      <c r="X148" s="5" t="e">
        <f t="shared" si="46"/>
        <v>#DIV/0!</v>
      </c>
      <c r="Y148" s="5" t="e">
        <f t="shared" si="47"/>
        <v>#DIV/0!</v>
      </c>
      <c r="Z148" s="5" t="e">
        <f t="shared" si="48"/>
        <v>#DIV/0!</v>
      </c>
      <c r="AA148" s="5" t="e">
        <f t="shared" si="49"/>
        <v>#DIV/0!</v>
      </c>
      <c r="AB148" s="5" t="e">
        <f t="shared" si="50"/>
        <v>#DIV/0!</v>
      </c>
      <c r="AC148" s="5" t="e">
        <f t="shared" si="51"/>
        <v>#DIV/0!</v>
      </c>
      <c r="AD148" s="5" t="e">
        <f t="shared" si="52"/>
        <v>#DIV/0!</v>
      </c>
      <c r="AE148" s="5" t="e">
        <f t="shared" si="53"/>
        <v>#DIV/0!</v>
      </c>
      <c r="AF148" s="20" t="e">
        <f>Table2[[#This Row],[filter kmers2]]/Table2[[#This Row],[bp]]*1000000</f>
        <v>#DIV/0!</v>
      </c>
      <c r="AG148" s="20" t="e">
        <f>Table2[[#This Row],[collapse kmers3]]/Table2[[#This Row],[bp]]*1000000</f>
        <v>#DIV/0!</v>
      </c>
      <c r="AH148" s="20" t="e">
        <f>Table2[[#This Row],[calculate distances4]]/Table2[[#This Row],[bp]]*1000000</f>
        <v>#DIV/0!</v>
      </c>
      <c r="AI148" s="20" t="e">
        <f>Table2[[#This Row],[Find N A5]]/Table2[[#This Row],[bp]]*1000000</f>
        <v>#DIV/0!</v>
      </c>
      <c r="AJ148" s="20" t="e">
        <f>Table2[[#This Row],[Find N B6]]/Table2[[#This Row],[bp]]*1000000</f>
        <v>#DIV/0!</v>
      </c>
      <c r="AK148" s="20" t="e">
        <f>Table2[[#This Row],[Find N C7]]/Table2[[#This Row],[bp]]*1000000</f>
        <v>#DIV/0!</v>
      </c>
      <c r="AL148" s="20" t="e">
        <f>Table2[[#This Row],[Find N D8]]/Table2[[#This Row],[bp]]*1000000</f>
        <v>#DIV/0!</v>
      </c>
      <c r="AM148" s="20" t="e">
        <f>Table2[[#This Row],[identify kmers A9]]/Table2[[#This Row],[bp]]*1000000</f>
        <v>#DIV/0!</v>
      </c>
      <c r="AN148" s="20" t="e">
        <f>Table2[[#This Row],[identify kmers B10]]/Table2[[#This Row],[bp]]*1000000</f>
        <v>#DIV/0!</v>
      </c>
    </row>
    <row r="149" spans="1:40" x14ac:dyDescent="0.45">
      <c r="A149" s="1"/>
      <c r="M149" s="10">
        <f t="shared" si="36"/>
        <v>0</v>
      </c>
      <c r="N149" s="10">
        <f t="shared" si="37"/>
        <v>0</v>
      </c>
      <c r="O149" s="10">
        <f t="shared" si="38"/>
        <v>0</v>
      </c>
      <c r="P149" s="10">
        <f t="shared" si="39"/>
        <v>0</v>
      </c>
      <c r="Q149" s="10">
        <f t="shared" si="40"/>
        <v>0</v>
      </c>
      <c r="R149" s="10">
        <f t="shared" si="41"/>
        <v>0</v>
      </c>
      <c r="S149" s="10">
        <f t="shared" si="42"/>
        <v>0</v>
      </c>
      <c r="T149" s="10">
        <f t="shared" si="43"/>
        <v>0</v>
      </c>
      <c r="U149" s="10">
        <f t="shared" si="44"/>
        <v>0</v>
      </c>
      <c r="V149" s="10">
        <f>SUM(Table2[[#This Row],[filter kmers2]:[identify kmers B10]])</f>
        <v>0</v>
      </c>
      <c r="W149" s="5" t="e">
        <f t="shared" si="45"/>
        <v>#DIV/0!</v>
      </c>
      <c r="X149" s="5" t="e">
        <f t="shared" si="46"/>
        <v>#DIV/0!</v>
      </c>
      <c r="Y149" s="5" t="e">
        <f t="shared" si="47"/>
        <v>#DIV/0!</v>
      </c>
      <c r="Z149" s="5" t="e">
        <f t="shared" si="48"/>
        <v>#DIV/0!</v>
      </c>
      <c r="AA149" s="5" t="e">
        <f t="shared" si="49"/>
        <v>#DIV/0!</v>
      </c>
      <c r="AB149" s="5" t="e">
        <f t="shared" si="50"/>
        <v>#DIV/0!</v>
      </c>
      <c r="AC149" s="5" t="e">
        <f t="shared" si="51"/>
        <v>#DIV/0!</v>
      </c>
      <c r="AD149" s="5" t="e">
        <f t="shared" si="52"/>
        <v>#DIV/0!</v>
      </c>
      <c r="AE149" s="5" t="e">
        <f t="shared" si="53"/>
        <v>#DIV/0!</v>
      </c>
      <c r="AF149" s="20" t="e">
        <f>Table2[[#This Row],[filter kmers2]]/Table2[[#This Row],[bp]]*1000000</f>
        <v>#DIV/0!</v>
      </c>
      <c r="AG149" s="20" t="e">
        <f>Table2[[#This Row],[collapse kmers3]]/Table2[[#This Row],[bp]]*1000000</f>
        <v>#DIV/0!</v>
      </c>
      <c r="AH149" s="20" t="e">
        <f>Table2[[#This Row],[calculate distances4]]/Table2[[#This Row],[bp]]*1000000</f>
        <v>#DIV/0!</v>
      </c>
      <c r="AI149" s="20" t="e">
        <f>Table2[[#This Row],[Find N A5]]/Table2[[#This Row],[bp]]*1000000</f>
        <v>#DIV/0!</v>
      </c>
      <c r="AJ149" s="20" t="e">
        <f>Table2[[#This Row],[Find N B6]]/Table2[[#This Row],[bp]]*1000000</f>
        <v>#DIV/0!</v>
      </c>
      <c r="AK149" s="20" t="e">
        <f>Table2[[#This Row],[Find N C7]]/Table2[[#This Row],[bp]]*1000000</f>
        <v>#DIV/0!</v>
      </c>
      <c r="AL149" s="20" t="e">
        <f>Table2[[#This Row],[Find N D8]]/Table2[[#This Row],[bp]]*1000000</f>
        <v>#DIV/0!</v>
      </c>
      <c r="AM149" s="20" t="e">
        <f>Table2[[#This Row],[identify kmers A9]]/Table2[[#This Row],[bp]]*1000000</f>
        <v>#DIV/0!</v>
      </c>
      <c r="AN149" s="20" t="e">
        <f>Table2[[#This Row],[identify kmers B10]]/Table2[[#This Row],[bp]]*1000000</f>
        <v>#DIV/0!</v>
      </c>
    </row>
    <row r="150" spans="1:40" x14ac:dyDescent="0.45">
      <c r="A150" s="1"/>
      <c r="M150" s="10">
        <f t="shared" si="36"/>
        <v>0</v>
      </c>
      <c r="N150" s="10">
        <f t="shared" si="37"/>
        <v>0</v>
      </c>
      <c r="O150" s="10">
        <f t="shared" si="38"/>
        <v>0</v>
      </c>
      <c r="P150" s="10">
        <f t="shared" si="39"/>
        <v>0</v>
      </c>
      <c r="Q150" s="10">
        <f t="shared" si="40"/>
        <v>0</v>
      </c>
      <c r="R150" s="10">
        <f t="shared" si="41"/>
        <v>0</v>
      </c>
      <c r="S150" s="10">
        <f t="shared" si="42"/>
        <v>0</v>
      </c>
      <c r="T150" s="10">
        <f t="shared" si="43"/>
        <v>0</v>
      </c>
      <c r="U150" s="10">
        <f t="shared" si="44"/>
        <v>0</v>
      </c>
      <c r="V150" s="10">
        <f>SUM(Table2[[#This Row],[filter kmers2]:[identify kmers B10]])</f>
        <v>0</v>
      </c>
      <c r="W150" s="5" t="e">
        <f t="shared" si="45"/>
        <v>#DIV/0!</v>
      </c>
      <c r="X150" s="5" t="e">
        <f t="shared" si="46"/>
        <v>#DIV/0!</v>
      </c>
      <c r="Y150" s="5" t="e">
        <f t="shared" si="47"/>
        <v>#DIV/0!</v>
      </c>
      <c r="Z150" s="5" t="e">
        <f t="shared" si="48"/>
        <v>#DIV/0!</v>
      </c>
      <c r="AA150" s="5" t="e">
        <f t="shared" si="49"/>
        <v>#DIV/0!</v>
      </c>
      <c r="AB150" s="5" t="e">
        <f t="shared" si="50"/>
        <v>#DIV/0!</v>
      </c>
      <c r="AC150" s="5" t="e">
        <f t="shared" si="51"/>
        <v>#DIV/0!</v>
      </c>
      <c r="AD150" s="5" t="e">
        <f t="shared" si="52"/>
        <v>#DIV/0!</v>
      </c>
      <c r="AE150" s="5" t="e">
        <f t="shared" si="53"/>
        <v>#DIV/0!</v>
      </c>
      <c r="AF150" s="20" t="e">
        <f>Table2[[#This Row],[filter kmers2]]/Table2[[#This Row],[bp]]*1000000</f>
        <v>#DIV/0!</v>
      </c>
      <c r="AG150" s="20" t="e">
        <f>Table2[[#This Row],[collapse kmers3]]/Table2[[#This Row],[bp]]*1000000</f>
        <v>#DIV/0!</v>
      </c>
      <c r="AH150" s="20" t="e">
        <f>Table2[[#This Row],[calculate distances4]]/Table2[[#This Row],[bp]]*1000000</f>
        <v>#DIV/0!</v>
      </c>
      <c r="AI150" s="20" t="e">
        <f>Table2[[#This Row],[Find N A5]]/Table2[[#This Row],[bp]]*1000000</f>
        <v>#DIV/0!</v>
      </c>
      <c r="AJ150" s="20" t="e">
        <f>Table2[[#This Row],[Find N B6]]/Table2[[#This Row],[bp]]*1000000</f>
        <v>#DIV/0!</v>
      </c>
      <c r="AK150" s="20" t="e">
        <f>Table2[[#This Row],[Find N C7]]/Table2[[#This Row],[bp]]*1000000</f>
        <v>#DIV/0!</v>
      </c>
      <c r="AL150" s="20" t="e">
        <f>Table2[[#This Row],[Find N D8]]/Table2[[#This Row],[bp]]*1000000</f>
        <v>#DIV/0!</v>
      </c>
      <c r="AM150" s="20" t="e">
        <f>Table2[[#This Row],[identify kmers A9]]/Table2[[#This Row],[bp]]*1000000</f>
        <v>#DIV/0!</v>
      </c>
      <c r="AN150" s="20" t="e">
        <f>Table2[[#This Row],[identify kmers B10]]/Table2[[#This Row],[bp]]*1000000</f>
        <v>#DIV/0!</v>
      </c>
    </row>
    <row r="151" spans="1:40" x14ac:dyDescent="0.45">
      <c r="A151" s="1"/>
      <c r="M151" s="10">
        <f t="shared" si="36"/>
        <v>0</v>
      </c>
      <c r="N151" s="10">
        <f t="shared" si="37"/>
        <v>0</v>
      </c>
      <c r="O151" s="10">
        <f t="shared" si="38"/>
        <v>0</v>
      </c>
      <c r="P151" s="10">
        <f t="shared" si="39"/>
        <v>0</v>
      </c>
      <c r="Q151" s="10">
        <f t="shared" si="40"/>
        <v>0</v>
      </c>
      <c r="R151" s="10">
        <f t="shared" si="41"/>
        <v>0</v>
      </c>
      <c r="S151" s="10">
        <f t="shared" si="42"/>
        <v>0</v>
      </c>
      <c r="T151" s="10">
        <f t="shared" si="43"/>
        <v>0</v>
      </c>
      <c r="U151" s="10">
        <f t="shared" si="44"/>
        <v>0</v>
      </c>
      <c r="V151" s="10">
        <f>SUM(Table2[[#This Row],[filter kmers2]:[identify kmers B10]])</f>
        <v>0</v>
      </c>
      <c r="W151" s="5" t="e">
        <f t="shared" si="45"/>
        <v>#DIV/0!</v>
      </c>
      <c r="X151" s="5" t="e">
        <f t="shared" si="46"/>
        <v>#DIV/0!</v>
      </c>
      <c r="Y151" s="5" t="e">
        <f t="shared" si="47"/>
        <v>#DIV/0!</v>
      </c>
      <c r="Z151" s="5" t="e">
        <f t="shared" si="48"/>
        <v>#DIV/0!</v>
      </c>
      <c r="AA151" s="5" t="e">
        <f t="shared" si="49"/>
        <v>#DIV/0!</v>
      </c>
      <c r="AB151" s="5" t="e">
        <f t="shared" si="50"/>
        <v>#DIV/0!</v>
      </c>
      <c r="AC151" s="5" t="e">
        <f t="shared" si="51"/>
        <v>#DIV/0!</v>
      </c>
      <c r="AD151" s="5" t="e">
        <f t="shared" si="52"/>
        <v>#DIV/0!</v>
      </c>
      <c r="AE151" s="5" t="e">
        <f t="shared" si="53"/>
        <v>#DIV/0!</v>
      </c>
      <c r="AF151" s="20" t="e">
        <f>Table2[[#This Row],[filter kmers2]]/Table2[[#This Row],[bp]]*1000000</f>
        <v>#DIV/0!</v>
      </c>
      <c r="AG151" s="20" t="e">
        <f>Table2[[#This Row],[collapse kmers3]]/Table2[[#This Row],[bp]]*1000000</f>
        <v>#DIV/0!</v>
      </c>
      <c r="AH151" s="20" t="e">
        <f>Table2[[#This Row],[calculate distances4]]/Table2[[#This Row],[bp]]*1000000</f>
        <v>#DIV/0!</v>
      </c>
      <c r="AI151" s="20" t="e">
        <f>Table2[[#This Row],[Find N A5]]/Table2[[#This Row],[bp]]*1000000</f>
        <v>#DIV/0!</v>
      </c>
      <c r="AJ151" s="20" t="e">
        <f>Table2[[#This Row],[Find N B6]]/Table2[[#This Row],[bp]]*1000000</f>
        <v>#DIV/0!</v>
      </c>
      <c r="AK151" s="20" t="e">
        <f>Table2[[#This Row],[Find N C7]]/Table2[[#This Row],[bp]]*1000000</f>
        <v>#DIV/0!</v>
      </c>
      <c r="AL151" s="20" t="e">
        <f>Table2[[#This Row],[Find N D8]]/Table2[[#This Row],[bp]]*1000000</f>
        <v>#DIV/0!</v>
      </c>
      <c r="AM151" s="20" t="e">
        <f>Table2[[#This Row],[identify kmers A9]]/Table2[[#This Row],[bp]]*1000000</f>
        <v>#DIV/0!</v>
      </c>
      <c r="AN151" s="20" t="e">
        <f>Table2[[#This Row],[identify kmers B10]]/Table2[[#This Row],[bp]]*1000000</f>
        <v>#DIV/0!</v>
      </c>
    </row>
    <row r="152" spans="1:40" x14ac:dyDescent="0.45">
      <c r="A152" s="1"/>
      <c r="M152" s="10">
        <f t="shared" si="36"/>
        <v>0</v>
      </c>
      <c r="N152" s="10">
        <f t="shared" si="37"/>
        <v>0</v>
      </c>
      <c r="O152" s="10">
        <f t="shared" si="38"/>
        <v>0</v>
      </c>
      <c r="P152" s="10">
        <f t="shared" si="39"/>
        <v>0</v>
      </c>
      <c r="Q152" s="10">
        <f t="shared" si="40"/>
        <v>0</v>
      </c>
      <c r="R152" s="10">
        <f t="shared" si="41"/>
        <v>0</v>
      </c>
      <c r="S152" s="10">
        <f t="shared" si="42"/>
        <v>0</v>
      </c>
      <c r="T152" s="10">
        <f t="shared" si="43"/>
        <v>0</v>
      </c>
      <c r="U152" s="10">
        <f t="shared" si="44"/>
        <v>0</v>
      </c>
      <c r="V152" s="10">
        <f>SUM(Table2[[#This Row],[filter kmers2]:[identify kmers B10]])</f>
        <v>0</v>
      </c>
      <c r="W152" s="5" t="e">
        <f t="shared" si="45"/>
        <v>#DIV/0!</v>
      </c>
      <c r="X152" s="5" t="e">
        <f t="shared" si="46"/>
        <v>#DIV/0!</v>
      </c>
      <c r="Y152" s="5" t="e">
        <f t="shared" si="47"/>
        <v>#DIV/0!</v>
      </c>
      <c r="Z152" s="5" t="e">
        <f t="shared" si="48"/>
        <v>#DIV/0!</v>
      </c>
      <c r="AA152" s="5" t="e">
        <f t="shared" si="49"/>
        <v>#DIV/0!</v>
      </c>
      <c r="AB152" s="5" t="e">
        <f t="shared" si="50"/>
        <v>#DIV/0!</v>
      </c>
      <c r="AC152" s="5" t="e">
        <f t="shared" si="51"/>
        <v>#DIV/0!</v>
      </c>
      <c r="AD152" s="5" t="e">
        <f t="shared" si="52"/>
        <v>#DIV/0!</v>
      </c>
      <c r="AE152" s="5" t="e">
        <f t="shared" si="53"/>
        <v>#DIV/0!</v>
      </c>
      <c r="AF152" s="20" t="e">
        <f>Table2[[#This Row],[filter kmers2]]/Table2[[#This Row],[bp]]*1000000</f>
        <v>#DIV/0!</v>
      </c>
      <c r="AG152" s="20" t="e">
        <f>Table2[[#This Row],[collapse kmers3]]/Table2[[#This Row],[bp]]*1000000</f>
        <v>#DIV/0!</v>
      </c>
      <c r="AH152" s="20" t="e">
        <f>Table2[[#This Row],[calculate distances4]]/Table2[[#This Row],[bp]]*1000000</f>
        <v>#DIV/0!</v>
      </c>
      <c r="AI152" s="20" t="e">
        <f>Table2[[#This Row],[Find N A5]]/Table2[[#This Row],[bp]]*1000000</f>
        <v>#DIV/0!</v>
      </c>
      <c r="AJ152" s="20" t="e">
        <f>Table2[[#This Row],[Find N B6]]/Table2[[#This Row],[bp]]*1000000</f>
        <v>#DIV/0!</v>
      </c>
      <c r="AK152" s="20" t="e">
        <f>Table2[[#This Row],[Find N C7]]/Table2[[#This Row],[bp]]*1000000</f>
        <v>#DIV/0!</v>
      </c>
      <c r="AL152" s="20" t="e">
        <f>Table2[[#This Row],[Find N D8]]/Table2[[#This Row],[bp]]*1000000</f>
        <v>#DIV/0!</v>
      </c>
      <c r="AM152" s="20" t="e">
        <f>Table2[[#This Row],[identify kmers A9]]/Table2[[#This Row],[bp]]*1000000</f>
        <v>#DIV/0!</v>
      </c>
      <c r="AN152" s="20" t="e">
        <f>Table2[[#This Row],[identify kmers B10]]/Table2[[#This Row],[bp]]*1000000</f>
        <v>#DIV/0!</v>
      </c>
    </row>
    <row r="153" spans="1:40" x14ac:dyDescent="0.45">
      <c r="A153" s="1"/>
      <c r="M153" s="10">
        <f t="shared" si="36"/>
        <v>0</v>
      </c>
      <c r="N153" s="10">
        <f t="shared" si="37"/>
        <v>0</v>
      </c>
      <c r="O153" s="10">
        <f t="shared" si="38"/>
        <v>0</v>
      </c>
      <c r="P153" s="10">
        <f t="shared" si="39"/>
        <v>0</v>
      </c>
      <c r="Q153" s="10">
        <f t="shared" si="40"/>
        <v>0</v>
      </c>
      <c r="R153" s="10">
        <f t="shared" si="41"/>
        <v>0</v>
      </c>
      <c r="S153" s="10">
        <f t="shared" si="42"/>
        <v>0</v>
      </c>
      <c r="T153" s="10">
        <f t="shared" si="43"/>
        <v>0</v>
      </c>
      <c r="U153" s="10">
        <f t="shared" si="44"/>
        <v>0</v>
      </c>
      <c r="V153" s="10">
        <f>SUM(Table2[[#This Row],[filter kmers2]:[identify kmers B10]])</f>
        <v>0</v>
      </c>
      <c r="W153" s="5" t="e">
        <f t="shared" si="45"/>
        <v>#DIV/0!</v>
      </c>
      <c r="X153" s="5" t="e">
        <f t="shared" si="46"/>
        <v>#DIV/0!</v>
      </c>
      <c r="Y153" s="5" t="e">
        <f t="shared" si="47"/>
        <v>#DIV/0!</v>
      </c>
      <c r="Z153" s="5" t="e">
        <f t="shared" si="48"/>
        <v>#DIV/0!</v>
      </c>
      <c r="AA153" s="5" t="e">
        <f t="shared" si="49"/>
        <v>#DIV/0!</v>
      </c>
      <c r="AB153" s="5" t="e">
        <f t="shared" si="50"/>
        <v>#DIV/0!</v>
      </c>
      <c r="AC153" s="5" t="e">
        <f t="shared" si="51"/>
        <v>#DIV/0!</v>
      </c>
      <c r="AD153" s="5" t="e">
        <f t="shared" si="52"/>
        <v>#DIV/0!</v>
      </c>
      <c r="AE153" s="5" t="e">
        <f t="shared" si="53"/>
        <v>#DIV/0!</v>
      </c>
      <c r="AF153" s="20" t="e">
        <f>Table2[[#This Row],[filter kmers2]]/Table2[[#This Row],[bp]]*1000000</f>
        <v>#DIV/0!</v>
      </c>
      <c r="AG153" s="20" t="e">
        <f>Table2[[#This Row],[collapse kmers3]]/Table2[[#This Row],[bp]]*1000000</f>
        <v>#DIV/0!</v>
      </c>
      <c r="AH153" s="20" t="e">
        <f>Table2[[#This Row],[calculate distances4]]/Table2[[#This Row],[bp]]*1000000</f>
        <v>#DIV/0!</v>
      </c>
      <c r="AI153" s="20" t="e">
        <f>Table2[[#This Row],[Find N A5]]/Table2[[#This Row],[bp]]*1000000</f>
        <v>#DIV/0!</v>
      </c>
      <c r="AJ153" s="20" t="e">
        <f>Table2[[#This Row],[Find N B6]]/Table2[[#This Row],[bp]]*1000000</f>
        <v>#DIV/0!</v>
      </c>
      <c r="AK153" s="20" t="e">
        <f>Table2[[#This Row],[Find N C7]]/Table2[[#This Row],[bp]]*1000000</f>
        <v>#DIV/0!</v>
      </c>
      <c r="AL153" s="20" t="e">
        <f>Table2[[#This Row],[Find N D8]]/Table2[[#This Row],[bp]]*1000000</f>
        <v>#DIV/0!</v>
      </c>
      <c r="AM153" s="20" t="e">
        <f>Table2[[#This Row],[identify kmers A9]]/Table2[[#This Row],[bp]]*1000000</f>
        <v>#DIV/0!</v>
      </c>
      <c r="AN153" s="20" t="e">
        <f>Table2[[#This Row],[identify kmers B10]]/Table2[[#This Row],[bp]]*1000000</f>
        <v>#DIV/0!</v>
      </c>
    </row>
    <row r="154" spans="1:40" x14ac:dyDescent="0.45">
      <c r="A154" s="1"/>
      <c r="M154" s="10">
        <f t="shared" si="36"/>
        <v>0</v>
      </c>
      <c r="N154" s="10">
        <f t="shared" si="37"/>
        <v>0</v>
      </c>
      <c r="O154" s="10">
        <f t="shared" si="38"/>
        <v>0</v>
      </c>
      <c r="P154" s="10">
        <f t="shared" si="39"/>
        <v>0</v>
      </c>
      <c r="Q154" s="10">
        <f t="shared" si="40"/>
        <v>0</v>
      </c>
      <c r="R154" s="10">
        <f t="shared" si="41"/>
        <v>0</v>
      </c>
      <c r="S154" s="10">
        <f t="shared" si="42"/>
        <v>0</v>
      </c>
      <c r="T154" s="10">
        <f t="shared" si="43"/>
        <v>0</v>
      </c>
      <c r="U154" s="10">
        <f t="shared" si="44"/>
        <v>0</v>
      </c>
      <c r="V154" s="10">
        <f>SUM(Table2[[#This Row],[filter kmers2]:[identify kmers B10]])</f>
        <v>0</v>
      </c>
      <c r="W154" s="5" t="e">
        <f t="shared" si="45"/>
        <v>#DIV/0!</v>
      </c>
      <c r="X154" s="5" t="e">
        <f t="shared" si="46"/>
        <v>#DIV/0!</v>
      </c>
      <c r="Y154" s="5" t="e">
        <f t="shared" si="47"/>
        <v>#DIV/0!</v>
      </c>
      <c r="Z154" s="5" t="e">
        <f t="shared" si="48"/>
        <v>#DIV/0!</v>
      </c>
      <c r="AA154" s="5" t="e">
        <f t="shared" si="49"/>
        <v>#DIV/0!</v>
      </c>
      <c r="AB154" s="5" t="e">
        <f t="shared" si="50"/>
        <v>#DIV/0!</v>
      </c>
      <c r="AC154" s="5" t="e">
        <f t="shared" si="51"/>
        <v>#DIV/0!</v>
      </c>
      <c r="AD154" s="5" t="e">
        <f t="shared" si="52"/>
        <v>#DIV/0!</v>
      </c>
      <c r="AE154" s="5" t="e">
        <f t="shared" si="53"/>
        <v>#DIV/0!</v>
      </c>
      <c r="AF154" s="20" t="e">
        <f>Table2[[#This Row],[filter kmers2]]/Table2[[#This Row],[bp]]*1000000</f>
        <v>#DIV/0!</v>
      </c>
      <c r="AG154" s="20" t="e">
        <f>Table2[[#This Row],[collapse kmers3]]/Table2[[#This Row],[bp]]*1000000</f>
        <v>#DIV/0!</v>
      </c>
      <c r="AH154" s="20" t="e">
        <f>Table2[[#This Row],[calculate distances4]]/Table2[[#This Row],[bp]]*1000000</f>
        <v>#DIV/0!</v>
      </c>
      <c r="AI154" s="20" t="e">
        <f>Table2[[#This Row],[Find N A5]]/Table2[[#This Row],[bp]]*1000000</f>
        <v>#DIV/0!</v>
      </c>
      <c r="AJ154" s="20" t="e">
        <f>Table2[[#This Row],[Find N B6]]/Table2[[#This Row],[bp]]*1000000</f>
        <v>#DIV/0!</v>
      </c>
      <c r="AK154" s="20" t="e">
        <f>Table2[[#This Row],[Find N C7]]/Table2[[#This Row],[bp]]*1000000</f>
        <v>#DIV/0!</v>
      </c>
      <c r="AL154" s="20" t="e">
        <f>Table2[[#This Row],[Find N D8]]/Table2[[#This Row],[bp]]*1000000</f>
        <v>#DIV/0!</v>
      </c>
      <c r="AM154" s="20" t="e">
        <f>Table2[[#This Row],[identify kmers A9]]/Table2[[#This Row],[bp]]*1000000</f>
        <v>#DIV/0!</v>
      </c>
      <c r="AN154" s="20" t="e">
        <f>Table2[[#This Row],[identify kmers B10]]/Table2[[#This Row],[bp]]*1000000</f>
        <v>#DIV/0!</v>
      </c>
    </row>
    <row r="155" spans="1:40" x14ac:dyDescent="0.45">
      <c r="A155" s="1"/>
      <c r="M155" s="10">
        <f t="shared" si="36"/>
        <v>0</v>
      </c>
      <c r="N155" s="10">
        <f t="shared" si="37"/>
        <v>0</v>
      </c>
      <c r="O155" s="10">
        <f t="shared" si="38"/>
        <v>0</v>
      </c>
      <c r="P155" s="10">
        <f t="shared" si="39"/>
        <v>0</v>
      </c>
      <c r="Q155" s="10">
        <f t="shared" si="40"/>
        <v>0</v>
      </c>
      <c r="R155" s="10">
        <f t="shared" si="41"/>
        <v>0</v>
      </c>
      <c r="S155" s="10">
        <f t="shared" si="42"/>
        <v>0</v>
      </c>
      <c r="T155" s="10">
        <f t="shared" si="43"/>
        <v>0</v>
      </c>
      <c r="U155" s="10">
        <f t="shared" si="44"/>
        <v>0</v>
      </c>
      <c r="V155" s="10">
        <f>SUM(Table2[[#This Row],[filter kmers2]:[identify kmers B10]])</f>
        <v>0</v>
      </c>
      <c r="W155" s="5" t="e">
        <f t="shared" si="45"/>
        <v>#DIV/0!</v>
      </c>
      <c r="X155" s="5" t="e">
        <f t="shared" si="46"/>
        <v>#DIV/0!</v>
      </c>
      <c r="Y155" s="5" t="e">
        <f t="shared" si="47"/>
        <v>#DIV/0!</v>
      </c>
      <c r="Z155" s="5" t="e">
        <f t="shared" si="48"/>
        <v>#DIV/0!</v>
      </c>
      <c r="AA155" s="5" t="e">
        <f t="shared" si="49"/>
        <v>#DIV/0!</v>
      </c>
      <c r="AB155" s="5" t="e">
        <f t="shared" si="50"/>
        <v>#DIV/0!</v>
      </c>
      <c r="AC155" s="5" t="e">
        <f t="shared" si="51"/>
        <v>#DIV/0!</v>
      </c>
      <c r="AD155" s="5" t="e">
        <f t="shared" si="52"/>
        <v>#DIV/0!</v>
      </c>
      <c r="AE155" s="5" t="e">
        <f t="shared" si="53"/>
        <v>#DIV/0!</v>
      </c>
      <c r="AF155" s="20" t="e">
        <f>Table2[[#This Row],[filter kmers2]]/Table2[[#This Row],[bp]]*1000000</f>
        <v>#DIV/0!</v>
      </c>
      <c r="AG155" s="20" t="e">
        <f>Table2[[#This Row],[collapse kmers3]]/Table2[[#This Row],[bp]]*1000000</f>
        <v>#DIV/0!</v>
      </c>
      <c r="AH155" s="20" t="e">
        <f>Table2[[#This Row],[calculate distances4]]/Table2[[#This Row],[bp]]*1000000</f>
        <v>#DIV/0!</v>
      </c>
      <c r="AI155" s="20" t="e">
        <f>Table2[[#This Row],[Find N A5]]/Table2[[#This Row],[bp]]*1000000</f>
        <v>#DIV/0!</v>
      </c>
      <c r="AJ155" s="20" t="e">
        <f>Table2[[#This Row],[Find N B6]]/Table2[[#This Row],[bp]]*1000000</f>
        <v>#DIV/0!</v>
      </c>
      <c r="AK155" s="20" t="e">
        <f>Table2[[#This Row],[Find N C7]]/Table2[[#This Row],[bp]]*1000000</f>
        <v>#DIV/0!</v>
      </c>
      <c r="AL155" s="20" t="e">
        <f>Table2[[#This Row],[Find N D8]]/Table2[[#This Row],[bp]]*1000000</f>
        <v>#DIV/0!</v>
      </c>
      <c r="AM155" s="20" t="e">
        <f>Table2[[#This Row],[identify kmers A9]]/Table2[[#This Row],[bp]]*1000000</f>
        <v>#DIV/0!</v>
      </c>
      <c r="AN155" s="20" t="e">
        <f>Table2[[#This Row],[identify kmers B10]]/Table2[[#This Row],[bp]]*1000000</f>
        <v>#DIV/0!</v>
      </c>
    </row>
    <row r="156" spans="1:40" x14ac:dyDescent="0.45">
      <c r="A156" s="1"/>
      <c r="M156" s="10">
        <f t="shared" si="36"/>
        <v>0</v>
      </c>
      <c r="N156" s="10">
        <f t="shared" si="37"/>
        <v>0</v>
      </c>
      <c r="O156" s="10">
        <f t="shared" si="38"/>
        <v>0</v>
      </c>
      <c r="P156" s="10">
        <f t="shared" si="39"/>
        <v>0</v>
      </c>
      <c r="Q156" s="10">
        <f t="shared" si="40"/>
        <v>0</v>
      </c>
      <c r="R156" s="10">
        <f t="shared" si="41"/>
        <v>0</v>
      </c>
      <c r="S156" s="10">
        <f t="shared" si="42"/>
        <v>0</v>
      </c>
      <c r="T156" s="10">
        <f t="shared" si="43"/>
        <v>0</v>
      </c>
      <c r="U156" s="10">
        <f t="shared" si="44"/>
        <v>0</v>
      </c>
      <c r="V156" s="10">
        <f>SUM(Table2[[#This Row],[filter kmers2]:[identify kmers B10]])</f>
        <v>0</v>
      </c>
      <c r="W156" s="5" t="e">
        <f t="shared" si="45"/>
        <v>#DIV/0!</v>
      </c>
      <c r="X156" s="5" t="e">
        <f t="shared" si="46"/>
        <v>#DIV/0!</v>
      </c>
      <c r="Y156" s="5" t="e">
        <f t="shared" si="47"/>
        <v>#DIV/0!</v>
      </c>
      <c r="Z156" s="5" t="e">
        <f t="shared" si="48"/>
        <v>#DIV/0!</v>
      </c>
      <c r="AA156" s="5" t="e">
        <f t="shared" si="49"/>
        <v>#DIV/0!</v>
      </c>
      <c r="AB156" s="5" t="e">
        <f t="shared" si="50"/>
        <v>#DIV/0!</v>
      </c>
      <c r="AC156" s="5" t="e">
        <f t="shared" si="51"/>
        <v>#DIV/0!</v>
      </c>
      <c r="AD156" s="5" t="e">
        <f t="shared" si="52"/>
        <v>#DIV/0!</v>
      </c>
      <c r="AE156" s="5" t="e">
        <f t="shared" si="53"/>
        <v>#DIV/0!</v>
      </c>
      <c r="AF156" s="20" t="e">
        <f>Table2[[#This Row],[filter kmers2]]/Table2[[#This Row],[bp]]*1000000</f>
        <v>#DIV/0!</v>
      </c>
      <c r="AG156" s="20" t="e">
        <f>Table2[[#This Row],[collapse kmers3]]/Table2[[#This Row],[bp]]*1000000</f>
        <v>#DIV/0!</v>
      </c>
      <c r="AH156" s="20" t="e">
        <f>Table2[[#This Row],[calculate distances4]]/Table2[[#This Row],[bp]]*1000000</f>
        <v>#DIV/0!</v>
      </c>
      <c r="AI156" s="20" t="e">
        <f>Table2[[#This Row],[Find N A5]]/Table2[[#This Row],[bp]]*1000000</f>
        <v>#DIV/0!</v>
      </c>
      <c r="AJ156" s="20" t="e">
        <f>Table2[[#This Row],[Find N B6]]/Table2[[#This Row],[bp]]*1000000</f>
        <v>#DIV/0!</v>
      </c>
      <c r="AK156" s="20" t="e">
        <f>Table2[[#This Row],[Find N C7]]/Table2[[#This Row],[bp]]*1000000</f>
        <v>#DIV/0!</v>
      </c>
      <c r="AL156" s="20" t="e">
        <f>Table2[[#This Row],[Find N D8]]/Table2[[#This Row],[bp]]*1000000</f>
        <v>#DIV/0!</v>
      </c>
      <c r="AM156" s="20" t="e">
        <f>Table2[[#This Row],[identify kmers A9]]/Table2[[#This Row],[bp]]*1000000</f>
        <v>#DIV/0!</v>
      </c>
      <c r="AN156" s="20" t="e">
        <f>Table2[[#This Row],[identify kmers B10]]/Table2[[#This Row],[bp]]*1000000</f>
        <v>#DIV/0!</v>
      </c>
    </row>
    <row r="157" spans="1:40" x14ac:dyDescent="0.45">
      <c r="A157" s="1"/>
      <c r="M157" s="10">
        <f t="shared" si="36"/>
        <v>0</v>
      </c>
      <c r="N157" s="10">
        <f t="shared" si="37"/>
        <v>0</v>
      </c>
      <c r="O157" s="10">
        <f t="shared" si="38"/>
        <v>0</v>
      </c>
      <c r="P157" s="10">
        <f t="shared" si="39"/>
        <v>0</v>
      </c>
      <c r="Q157" s="10">
        <f t="shared" si="40"/>
        <v>0</v>
      </c>
      <c r="R157" s="10">
        <f t="shared" si="41"/>
        <v>0</v>
      </c>
      <c r="S157" s="10">
        <f t="shared" si="42"/>
        <v>0</v>
      </c>
      <c r="T157" s="10">
        <f t="shared" si="43"/>
        <v>0</v>
      </c>
      <c r="U157" s="10">
        <f t="shared" si="44"/>
        <v>0</v>
      </c>
      <c r="V157" s="10">
        <f>SUM(Table2[[#This Row],[filter kmers2]:[identify kmers B10]])</f>
        <v>0</v>
      </c>
      <c r="W157" s="5" t="e">
        <f t="shared" si="45"/>
        <v>#DIV/0!</v>
      </c>
      <c r="X157" s="5" t="e">
        <f t="shared" si="46"/>
        <v>#DIV/0!</v>
      </c>
      <c r="Y157" s="5" t="e">
        <f t="shared" si="47"/>
        <v>#DIV/0!</v>
      </c>
      <c r="Z157" s="5" t="e">
        <f t="shared" si="48"/>
        <v>#DIV/0!</v>
      </c>
      <c r="AA157" s="5" t="e">
        <f t="shared" si="49"/>
        <v>#DIV/0!</v>
      </c>
      <c r="AB157" s="5" t="e">
        <f t="shared" si="50"/>
        <v>#DIV/0!</v>
      </c>
      <c r="AC157" s="5" t="e">
        <f t="shared" si="51"/>
        <v>#DIV/0!</v>
      </c>
      <c r="AD157" s="5" t="e">
        <f t="shared" si="52"/>
        <v>#DIV/0!</v>
      </c>
      <c r="AE157" s="5" t="e">
        <f t="shared" si="53"/>
        <v>#DIV/0!</v>
      </c>
      <c r="AF157" s="20" t="e">
        <f>Table2[[#This Row],[filter kmers2]]/Table2[[#This Row],[bp]]*1000000</f>
        <v>#DIV/0!</v>
      </c>
      <c r="AG157" s="20" t="e">
        <f>Table2[[#This Row],[collapse kmers3]]/Table2[[#This Row],[bp]]*1000000</f>
        <v>#DIV/0!</v>
      </c>
      <c r="AH157" s="20" t="e">
        <f>Table2[[#This Row],[calculate distances4]]/Table2[[#This Row],[bp]]*1000000</f>
        <v>#DIV/0!</v>
      </c>
      <c r="AI157" s="20" t="e">
        <f>Table2[[#This Row],[Find N A5]]/Table2[[#This Row],[bp]]*1000000</f>
        <v>#DIV/0!</v>
      </c>
      <c r="AJ157" s="20" t="e">
        <f>Table2[[#This Row],[Find N B6]]/Table2[[#This Row],[bp]]*1000000</f>
        <v>#DIV/0!</v>
      </c>
      <c r="AK157" s="20" t="e">
        <f>Table2[[#This Row],[Find N C7]]/Table2[[#This Row],[bp]]*1000000</f>
        <v>#DIV/0!</v>
      </c>
      <c r="AL157" s="20" t="e">
        <f>Table2[[#This Row],[Find N D8]]/Table2[[#This Row],[bp]]*1000000</f>
        <v>#DIV/0!</v>
      </c>
      <c r="AM157" s="20" t="e">
        <f>Table2[[#This Row],[identify kmers A9]]/Table2[[#This Row],[bp]]*1000000</f>
        <v>#DIV/0!</v>
      </c>
      <c r="AN157" s="20" t="e">
        <f>Table2[[#This Row],[identify kmers B10]]/Table2[[#This Row],[bp]]*1000000</f>
        <v>#DIV/0!</v>
      </c>
    </row>
    <row r="158" spans="1:40" x14ac:dyDescent="0.45">
      <c r="A158" s="1"/>
      <c r="M158" s="10">
        <f t="shared" si="36"/>
        <v>0</v>
      </c>
      <c r="N158" s="10">
        <f t="shared" si="37"/>
        <v>0</v>
      </c>
      <c r="O158" s="10">
        <f t="shared" si="38"/>
        <v>0</v>
      </c>
      <c r="P158" s="10">
        <f t="shared" si="39"/>
        <v>0</v>
      </c>
      <c r="Q158" s="10">
        <f t="shared" si="40"/>
        <v>0</v>
      </c>
      <c r="R158" s="10">
        <f t="shared" si="41"/>
        <v>0</v>
      </c>
      <c r="S158" s="10">
        <f t="shared" si="42"/>
        <v>0</v>
      </c>
      <c r="T158" s="10">
        <f t="shared" si="43"/>
        <v>0</v>
      </c>
      <c r="U158" s="10">
        <f t="shared" si="44"/>
        <v>0</v>
      </c>
      <c r="V158" s="10">
        <f>SUM(Table2[[#This Row],[filter kmers2]:[identify kmers B10]])</f>
        <v>0</v>
      </c>
      <c r="W158" s="5" t="e">
        <f t="shared" si="45"/>
        <v>#DIV/0!</v>
      </c>
      <c r="X158" s="5" t="e">
        <f t="shared" si="46"/>
        <v>#DIV/0!</v>
      </c>
      <c r="Y158" s="5" t="e">
        <f t="shared" si="47"/>
        <v>#DIV/0!</v>
      </c>
      <c r="Z158" s="5" t="e">
        <f t="shared" si="48"/>
        <v>#DIV/0!</v>
      </c>
      <c r="AA158" s="5" t="e">
        <f t="shared" si="49"/>
        <v>#DIV/0!</v>
      </c>
      <c r="AB158" s="5" t="e">
        <f t="shared" si="50"/>
        <v>#DIV/0!</v>
      </c>
      <c r="AC158" s="5" t="e">
        <f t="shared" si="51"/>
        <v>#DIV/0!</v>
      </c>
      <c r="AD158" s="5" t="e">
        <f t="shared" si="52"/>
        <v>#DIV/0!</v>
      </c>
      <c r="AE158" s="5" t="e">
        <f t="shared" si="53"/>
        <v>#DIV/0!</v>
      </c>
      <c r="AF158" s="20" t="e">
        <f>Table2[[#This Row],[filter kmers2]]/Table2[[#This Row],[bp]]*1000000</f>
        <v>#DIV/0!</v>
      </c>
      <c r="AG158" s="20" t="e">
        <f>Table2[[#This Row],[collapse kmers3]]/Table2[[#This Row],[bp]]*1000000</f>
        <v>#DIV/0!</v>
      </c>
      <c r="AH158" s="20" t="e">
        <f>Table2[[#This Row],[calculate distances4]]/Table2[[#This Row],[bp]]*1000000</f>
        <v>#DIV/0!</v>
      </c>
      <c r="AI158" s="20" t="e">
        <f>Table2[[#This Row],[Find N A5]]/Table2[[#This Row],[bp]]*1000000</f>
        <v>#DIV/0!</v>
      </c>
      <c r="AJ158" s="20" t="e">
        <f>Table2[[#This Row],[Find N B6]]/Table2[[#This Row],[bp]]*1000000</f>
        <v>#DIV/0!</v>
      </c>
      <c r="AK158" s="20" t="e">
        <f>Table2[[#This Row],[Find N C7]]/Table2[[#This Row],[bp]]*1000000</f>
        <v>#DIV/0!</v>
      </c>
      <c r="AL158" s="20" t="e">
        <f>Table2[[#This Row],[Find N D8]]/Table2[[#This Row],[bp]]*1000000</f>
        <v>#DIV/0!</v>
      </c>
      <c r="AM158" s="20" t="e">
        <f>Table2[[#This Row],[identify kmers A9]]/Table2[[#This Row],[bp]]*1000000</f>
        <v>#DIV/0!</v>
      </c>
      <c r="AN158" s="20" t="e">
        <f>Table2[[#This Row],[identify kmers B10]]/Table2[[#This Row],[bp]]*1000000</f>
        <v>#DIV/0!</v>
      </c>
    </row>
    <row r="159" spans="1:40" x14ac:dyDescent="0.45">
      <c r="A159" s="1"/>
      <c r="M159" s="10">
        <f t="shared" si="36"/>
        <v>0</v>
      </c>
      <c r="N159" s="10">
        <f t="shared" si="37"/>
        <v>0</v>
      </c>
      <c r="O159" s="10">
        <f t="shared" si="38"/>
        <v>0</v>
      </c>
      <c r="P159" s="10">
        <f t="shared" si="39"/>
        <v>0</v>
      </c>
      <c r="Q159" s="10">
        <f t="shared" si="40"/>
        <v>0</v>
      </c>
      <c r="R159" s="10">
        <f t="shared" si="41"/>
        <v>0</v>
      </c>
      <c r="S159" s="10">
        <f t="shared" si="42"/>
        <v>0</v>
      </c>
      <c r="T159" s="10">
        <f t="shared" si="43"/>
        <v>0</v>
      </c>
      <c r="U159" s="10">
        <f t="shared" si="44"/>
        <v>0</v>
      </c>
      <c r="V159" s="10">
        <f>SUM(Table2[[#This Row],[filter kmers2]:[identify kmers B10]])</f>
        <v>0</v>
      </c>
      <c r="W159" s="5" t="e">
        <f t="shared" si="45"/>
        <v>#DIV/0!</v>
      </c>
      <c r="X159" s="5" t="e">
        <f t="shared" si="46"/>
        <v>#DIV/0!</v>
      </c>
      <c r="Y159" s="5" t="e">
        <f t="shared" si="47"/>
        <v>#DIV/0!</v>
      </c>
      <c r="Z159" s="5" t="e">
        <f t="shared" si="48"/>
        <v>#DIV/0!</v>
      </c>
      <c r="AA159" s="5" t="e">
        <f t="shared" si="49"/>
        <v>#DIV/0!</v>
      </c>
      <c r="AB159" s="5" t="e">
        <f t="shared" si="50"/>
        <v>#DIV/0!</v>
      </c>
      <c r="AC159" s="5" t="e">
        <f t="shared" si="51"/>
        <v>#DIV/0!</v>
      </c>
      <c r="AD159" s="5" t="e">
        <f t="shared" si="52"/>
        <v>#DIV/0!</v>
      </c>
      <c r="AE159" s="5" t="e">
        <f t="shared" si="53"/>
        <v>#DIV/0!</v>
      </c>
      <c r="AF159" s="20" t="e">
        <f>Table2[[#This Row],[filter kmers2]]/Table2[[#This Row],[bp]]*1000000</f>
        <v>#DIV/0!</v>
      </c>
      <c r="AG159" s="20" t="e">
        <f>Table2[[#This Row],[collapse kmers3]]/Table2[[#This Row],[bp]]*1000000</f>
        <v>#DIV/0!</v>
      </c>
      <c r="AH159" s="20" t="e">
        <f>Table2[[#This Row],[calculate distances4]]/Table2[[#This Row],[bp]]*1000000</f>
        <v>#DIV/0!</v>
      </c>
      <c r="AI159" s="20" t="e">
        <f>Table2[[#This Row],[Find N A5]]/Table2[[#This Row],[bp]]*1000000</f>
        <v>#DIV/0!</v>
      </c>
      <c r="AJ159" s="20" t="e">
        <f>Table2[[#This Row],[Find N B6]]/Table2[[#This Row],[bp]]*1000000</f>
        <v>#DIV/0!</v>
      </c>
      <c r="AK159" s="20" t="e">
        <f>Table2[[#This Row],[Find N C7]]/Table2[[#This Row],[bp]]*1000000</f>
        <v>#DIV/0!</v>
      </c>
      <c r="AL159" s="20" t="e">
        <f>Table2[[#This Row],[Find N D8]]/Table2[[#This Row],[bp]]*1000000</f>
        <v>#DIV/0!</v>
      </c>
      <c r="AM159" s="20" t="e">
        <f>Table2[[#This Row],[identify kmers A9]]/Table2[[#This Row],[bp]]*1000000</f>
        <v>#DIV/0!</v>
      </c>
      <c r="AN159" s="20" t="e">
        <f>Table2[[#This Row],[identify kmers B10]]/Table2[[#This Row],[bp]]*1000000</f>
        <v>#DIV/0!</v>
      </c>
    </row>
    <row r="160" spans="1:40" x14ac:dyDescent="0.45">
      <c r="A160" s="1"/>
      <c r="M160" s="10">
        <f t="shared" si="36"/>
        <v>0</v>
      </c>
      <c r="N160" s="10">
        <f t="shared" si="37"/>
        <v>0</v>
      </c>
      <c r="O160" s="10">
        <f t="shared" si="38"/>
        <v>0</v>
      </c>
      <c r="P160" s="10">
        <f t="shared" si="39"/>
        <v>0</v>
      </c>
      <c r="Q160" s="10">
        <f t="shared" si="40"/>
        <v>0</v>
      </c>
      <c r="R160" s="10">
        <f t="shared" si="41"/>
        <v>0</v>
      </c>
      <c r="S160" s="10">
        <f t="shared" si="42"/>
        <v>0</v>
      </c>
      <c r="T160" s="10">
        <f t="shared" si="43"/>
        <v>0</v>
      </c>
      <c r="U160" s="10">
        <f t="shared" si="44"/>
        <v>0</v>
      </c>
      <c r="V160" s="10">
        <f>SUM(Table2[[#This Row],[filter kmers2]:[identify kmers B10]])</f>
        <v>0</v>
      </c>
      <c r="W160" s="5" t="e">
        <f t="shared" si="45"/>
        <v>#DIV/0!</v>
      </c>
      <c r="X160" s="5" t="e">
        <f t="shared" si="46"/>
        <v>#DIV/0!</v>
      </c>
      <c r="Y160" s="5" t="e">
        <f t="shared" si="47"/>
        <v>#DIV/0!</v>
      </c>
      <c r="Z160" s="5" t="e">
        <f t="shared" si="48"/>
        <v>#DIV/0!</v>
      </c>
      <c r="AA160" s="5" t="e">
        <f t="shared" si="49"/>
        <v>#DIV/0!</v>
      </c>
      <c r="AB160" s="5" t="e">
        <f t="shared" si="50"/>
        <v>#DIV/0!</v>
      </c>
      <c r="AC160" s="5" t="e">
        <f t="shared" si="51"/>
        <v>#DIV/0!</v>
      </c>
      <c r="AD160" s="5" t="e">
        <f t="shared" si="52"/>
        <v>#DIV/0!</v>
      </c>
      <c r="AE160" s="5" t="e">
        <f t="shared" si="53"/>
        <v>#DIV/0!</v>
      </c>
      <c r="AF160" s="20" t="e">
        <f>Table2[[#This Row],[filter kmers2]]/Table2[[#This Row],[bp]]*1000000</f>
        <v>#DIV/0!</v>
      </c>
      <c r="AG160" s="20" t="e">
        <f>Table2[[#This Row],[collapse kmers3]]/Table2[[#This Row],[bp]]*1000000</f>
        <v>#DIV/0!</v>
      </c>
      <c r="AH160" s="20" t="e">
        <f>Table2[[#This Row],[calculate distances4]]/Table2[[#This Row],[bp]]*1000000</f>
        <v>#DIV/0!</v>
      </c>
      <c r="AI160" s="20" t="e">
        <f>Table2[[#This Row],[Find N A5]]/Table2[[#This Row],[bp]]*1000000</f>
        <v>#DIV/0!</v>
      </c>
      <c r="AJ160" s="20" t="e">
        <f>Table2[[#This Row],[Find N B6]]/Table2[[#This Row],[bp]]*1000000</f>
        <v>#DIV/0!</v>
      </c>
      <c r="AK160" s="20" t="e">
        <f>Table2[[#This Row],[Find N C7]]/Table2[[#This Row],[bp]]*1000000</f>
        <v>#DIV/0!</v>
      </c>
      <c r="AL160" s="20" t="e">
        <f>Table2[[#This Row],[Find N D8]]/Table2[[#This Row],[bp]]*1000000</f>
        <v>#DIV/0!</v>
      </c>
      <c r="AM160" s="20" t="e">
        <f>Table2[[#This Row],[identify kmers A9]]/Table2[[#This Row],[bp]]*1000000</f>
        <v>#DIV/0!</v>
      </c>
      <c r="AN160" s="20" t="e">
        <f>Table2[[#This Row],[identify kmers B10]]/Table2[[#This Row],[bp]]*1000000</f>
        <v>#DIV/0!</v>
      </c>
    </row>
    <row r="161" spans="1:40" x14ac:dyDescent="0.45">
      <c r="A161" s="1"/>
      <c r="M161" s="10">
        <f t="shared" si="36"/>
        <v>0</v>
      </c>
      <c r="N161" s="10">
        <f t="shared" si="37"/>
        <v>0</v>
      </c>
      <c r="O161" s="10">
        <f t="shared" si="38"/>
        <v>0</v>
      </c>
      <c r="P161" s="10">
        <f t="shared" si="39"/>
        <v>0</v>
      </c>
      <c r="Q161" s="10">
        <f t="shared" si="40"/>
        <v>0</v>
      </c>
      <c r="R161" s="10">
        <f t="shared" si="41"/>
        <v>0</v>
      </c>
      <c r="S161" s="10">
        <f t="shared" si="42"/>
        <v>0</v>
      </c>
      <c r="T161" s="10">
        <f t="shared" si="43"/>
        <v>0</v>
      </c>
      <c r="U161" s="10">
        <f t="shared" si="44"/>
        <v>0</v>
      </c>
      <c r="V161" s="10">
        <f>SUM(Table2[[#This Row],[filter kmers2]:[identify kmers B10]])</f>
        <v>0</v>
      </c>
      <c r="W161" s="5" t="e">
        <f t="shared" si="45"/>
        <v>#DIV/0!</v>
      </c>
      <c r="X161" s="5" t="e">
        <f t="shared" si="46"/>
        <v>#DIV/0!</v>
      </c>
      <c r="Y161" s="5" t="e">
        <f t="shared" si="47"/>
        <v>#DIV/0!</v>
      </c>
      <c r="Z161" s="5" t="e">
        <f t="shared" si="48"/>
        <v>#DIV/0!</v>
      </c>
      <c r="AA161" s="5" t="e">
        <f t="shared" si="49"/>
        <v>#DIV/0!</v>
      </c>
      <c r="AB161" s="5" t="e">
        <f t="shared" si="50"/>
        <v>#DIV/0!</v>
      </c>
      <c r="AC161" s="5" t="e">
        <f t="shared" si="51"/>
        <v>#DIV/0!</v>
      </c>
      <c r="AD161" s="5" t="e">
        <f t="shared" si="52"/>
        <v>#DIV/0!</v>
      </c>
      <c r="AE161" s="5" t="e">
        <f t="shared" si="53"/>
        <v>#DIV/0!</v>
      </c>
      <c r="AF161" s="20" t="e">
        <f>Table2[[#This Row],[filter kmers2]]/Table2[[#This Row],[bp]]*1000000</f>
        <v>#DIV/0!</v>
      </c>
      <c r="AG161" s="20" t="e">
        <f>Table2[[#This Row],[collapse kmers3]]/Table2[[#This Row],[bp]]*1000000</f>
        <v>#DIV/0!</v>
      </c>
      <c r="AH161" s="20" t="e">
        <f>Table2[[#This Row],[calculate distances4]]/Table2[[#This Row],[bp]]*1000000</f>
        <v>#DIV/0!</v>
      </c>
      <c r="AI161" s="20" t="e">
        <f>Table2[[#This Row],[Find N A5]]/Table2[[#This Row],[bp]]*1000000</f>
        <v>#DIV/0!</v>
      </c>
      <c r="AJ161" s="20" t="e">
        <f>Table2[[#This Row],[Find N B6]]/Table2[[#This Row],[bp]]*1000000</f>
        <v>#DIV/0!</v>
      </c>
      <c r="AK161" s="20" t="e">
        <f>Table2[[#This Row],[Find N C7]]/Table2[[#This Row],[bp]]*1000000</f>
        <v>#DIV/0!</v>
      </c>
      <c r="AL161" s="20" t="e">
        <f>Table2[[#This Row],[Find N D8]]/Table2[[#This Row],[bp]]*1000000</f>
        <v>#DIV/0!</v>
      </c>
      <c r="AM161" s="20" t="e">
        <f>Table2[[#This Row],[identify kmers A9]]/Table2[[#This Row],[bp]]*1000000</f>
        <v>#DIV/0!</v>
      </c>
      <c r="AN161" s="20" t="e">
        <f>Table2[[#This Row],[identify kmers B10]]/Table2[[#This Row],[bp]]*1000000</f>
        <v>#DIV/0!</v>
      </c>
    </row>
    <row r="162" spans="1:40" x14ac:dyDescent="0.45">
      <c r="A162" s="1"/>
      <c r="M162" s="10">
        <f t="shared" si="36"/>
        <v>0</v>
      </c>
      <c r="N162" s="10">
        <f t="shared" si="37"/>
        <v>0</v>
      </c>
      <c r="O162" s="10">
        <f t="shared" si="38"/>
        <v>0</v>
      </c>
      <c r="P162" s="10">
        <f t="shared" si="39"/>
        <v>0</v>
      </c>
      <c r="Q162" s="10">
        <f t="shared" si="40"/>
        <v>0</v>
      </c>
      <c r="R162" s="10">
        <f t="shared" si="41"/>
        <v>0</v>
      </c>
      <c r="S162" s="10">
        <f t="shared" si="42"/>
        <v>0</v>
      </c>
      <c r="T162" s="10">
        <f t="shared" si="43"/>
        <v>0</v>
      </c>
      <c r="U162" s="10">
        <f t="shared" si="44"/>
        <v>0</v>
      </c>
      <c r="V162" s="10">
        <f>SUM(Table2[[#This Row],[filter kmers2]:[identify kmers B10]])</f>
        <v>0</v>
      </c>
      <c r="W162" s="5" t="e">
        <f t="shared" si="45"/>
        <v>#DIV/0!</v>
      </c>
      <c r="X162" s="5" t="e">
        <f t="shared" si="46"/>
        <v>#DIV/0!</v>
      </c>
      <c r="Y162" s="5" t="e">
        <f t="shared" si="47"/>
        <v>#DIV/0!</v>
      </c>
      <c r="Z162" s="5" t="e">
        <f t="shared" si="48"/>
        <v>#DIV/0!</v>
      </c>
      <c r="AA162" s="5" t="e">
        <f t="shared" si="49"/>
        <v>#DIV/0!</v>
      </c>
      <c r="AB162" s="5" t="e">
        <f t="shared" si="50"/>
        <v>#DIV/0!</v>
      </c>
      <c r="AC162" s="5" t="e">
        <f t="shared" si="51"/>
        <v>#DIV/0!</v>
      </c>
      <c r="AD162" s="5" t="e">
        <f t="shared" si="52"/>
        <v>#DIV/0!</v>
      </c>
      <c r="AE162" s="5" t="e">
        <f t="shared" si="53"/>
        <v>#DIV/0!</v>
      </c>
      <c r="AF162" s="20" t="e">
        <f>Table2[[#This Row],[filter kmers2]]/Table2[[#This Row],[bp]]*1000000</f>
        <v>#DIV/0!</v>
      </c>
      <c r="AG162" s="20" t="e">
        <f>Table2[[#This Row],[collapse kmers3]]/Table2[[#This Row],[bp]]*1000000</f>
        <v>#DIV/0!</v>
      </c>
      <c r="AH162" s="20" t="e">
        <f>Table2[[#This Row],[calculate distances4]]/Table2[[#This Row],[bp]]*1000000</f>
        <v>#DIV/0!</v>
      </c>
      <c r="AI162" s="20" t="e">
        <f>Table2[[#This Row],[Find N A5]]/Table2[[#This Row],[bp]]*1000000</f>
        <v>#DIV/0!</v>
      </c>
      <c r="AJ162" s="20" t="e">
        <f>Table2[[#This Row],[Find N B6]]/Table2[[#This Row],[bp]]*1000000</f>
        <v>#DIV/0!</v>
      </c>
      <c r="AK162" s="20" t="e">
        <f>Table2[[#This Row],[Find N C7]]/Table2[[#This Row],[bp]]*1000000</f>
        <v>#DIV/0!</v>
      </c>
      <c r="AL162" s="20" t="e">
        <f>Table2[[#This Row],[Find N D8]]/Table2[[#This Row],[bp]]*1000000</f>
        <v>#DIV/0!</v>
      </c>
      <c r="AM162" s="20" t="e">
        <f>Table2[[#This Row],[identify kmers A9]]/Table2[[#This Row],[bp]]*1000000</f>
        <v>#DIV/0!</v>
      </c>
      <c r="AN162" s="20" t="e">
        <f>Table2[[#This Row],[identify kmers B10]]/Table2[[#This Row],[bp]]*1000000</f>
        <v>#DIV/0!</v>
      </c>
    </row>
    <row r="163" spans="1:40" x14ac:dyDescent="0.45">
      <c r="A163" s="1"/>
      <c r="M163" s="10">
        <f t="shared" si="36"/>
        <v>0</v>
      </c>
      <c r="N163" s="10">
        <f t="shared" si="37"/>
        <v>0</v>
      </c>
      <c r="O163" s="10">
        <f t="shared" si="38"/>
        <v>0</v>
      </c>
      <c r="P163" s="10">
        <f t="shared" si="39"/>
        <v>0</v>
      </c>
      <c r="Q163" s="10">
        <f t="shared" si="40"/>
        <v>0</v>
      </c>
      <c r="R163" s="10">
        <f t="shared" si="41"/>
        <v>0</v>
      </c>
      <c r="S163" s="10">
        <f t="shared" si="42"/>
        <v>0</v>
      </c>
      <c r="T163" s="10">
        <f t="shared" si="43"/>
        <v>0</v>
      </c>
      <c r="U163" s="10">
        <f t="shared" si="44"/>
        <v>0</v>
      </c>
      <c r="V163" s="10">
        <f>SUM(Table2[[#This Row],[filter kmers2]:[identify kmers B10]])</f>
        <v>0</v>
      </c>
      <c r="W163" s="5" t="e">
        <f t="shared" si="45"/>
        <v>#DIV/0!</v>
      </c>
      <c r="X163" s="5" t="e">
        <f t="shared" si="46"/>
        <v>#DIV/0!</v>
      </c>
      <c r="Y163" s="5" t="e">
        <f t="shared" si="47"/>
        <v>#DIV/0!</v>
      </c>
      <c r="Z163" s="5" t="e">
        <f t="shared" si="48"/>
        <v>#DIV/0!</v>
      </c>
      <c r="AA163" s="5" t="e">
        <f t="shared" si="49"/>
        <v>#DIV/0!</v>
      </c>
      <c r="AB163" s="5" t="e">
        <f t="shared" si="50"/>
        <v>#DIV/0!</v>
      </c>
      <c r="AC163" s="5" t="e">
        <f t="shared" si="51"/>
        <v>#DIV/0!</v>
      </c>
      <c r="AD163" s="5" t="e">
        <f t="shared" si="52"/>
        <v>#DIV/0!</v>
      </c>
      <c r="AE163" s="5" t="e">
        <f t="shared" si="53"/>
        <v>#DIV/0!</v>
      </c>
      <c r="AF163" s="20" t="e">
        <f>Table2[[#This Row],[filter kmers2]]/Table2[[#This Row],[bp]]*1000000</f>
        <v>#DIV/0!</v>
      </c>
      <c r="AG163" s="20" t="e">
        <f>Table2[[#This Row],[collapse kmers3]]/Table2[[#This Row],[bp]]*1000000</f>
        <v>#DIV/0!</v>
      </c>
      <c r="AH163" s="20" t="e">
        <f>Table2[[#This Row],[calculate distances4]]/Table2[[#This Row],[bp]]*1000000</f>
        <v>#DIV/0!</v>
      </c>
      <c r="AI163" s="20" t="e">
        <f>Table2[[#This Row],[Find N A5]]/Table2[[#This Row],[bp]]*1000000</f>
        <v>#DIV/0!</v>
      </c>
      <c r="AJ163" s="20" t="e">
        <f>Table2[[#This Row],[Find N B6]]/Table2[[#This Row],[bp]]*1000000</f>
        <v>#DIV/0!</v>
      </c>
      <c r="AK163" s="20" t="e">
        <f>Table2[[#This Row],[Find N C7]]/Table2[[#This Row],[bp]]*1000000</f>
        <v>#DIV/0!</v>
      </c>
      <c r="AL163" s="20" t="e">
        <f>Table2[[#This Row],[Find N D8]]/Table2[[#This Row],[bp]]*1000000</f>
        <v>#DIV/0!</v>
      </c>
      <c r="AM163" s="20" t="e">
        <f>Table2[[#This Row],[identify kmers A9]]/Table2[[#This Row],[bp]]*1000000</f>
        <v>#DIV/0!</v>
      </c>
      <c r="AN163" s="20" t="e">
        <f>Table2[[#This Row],[identify kmers B10]]/Table2[[#This Row],[bp]]*1000000</f>
        <v>#DIV/0!</v>
      </c>
    </row>
    <row r="164" spans="1:40" x14ac:dyDescent="0.45">
      <c r="A164" s="1"/>
      <c r="M164" s="10">
        <f t="shared" si="36"/>
        <v>0</v>
      </c>
      <c r="N164" s="10">
        <f t="shared" si="37"/>
        <v>0</v>
      </c>
      <c r="O164" s="10">
        <f t="shared" si="38"/>
        <v>0</v>
      </c>
      <c r="P164" s="10">
        <f t="shared" si="39"/>
        <v>0</v>
      </c>
      <c r="Q164" s="10">
        <f t="shared" si="40"/>
        <v>0</v>
      </c>
      <c r="R164" s="10">
        <f t="shared" si="41"/>
        <v>0</v>
      </c>
      <c r="S164" s="10">
        <f t="shared" si="42"/>
        <v>0</v>
      </c>
      <c r="T164" s="10">
        <f t="shared" si="43"/>
        <v>0</v>
      </c>
      <c r="U164" s="10">
        <f t="shared" si="44"/>
        <v>0</v>
      </c>
      <c r="V164" s="10">
        <f>SUM(Table2[[#This Row],[filter kmers2]:[identify kmers B10]])</f>
        <v>0</v>
      </c>
      <c r="W164" s="5" t="e">
        <f t="shared" si="45"/>
        <v>#DIV/0!</v>
      </c>
      <c r="X164" s="5" t="e">
        <f t="shared" si="46"/>
        <v>#DIV/0!</v>
      </c>
      <c r="Y164" s="5" t="e">
        <f t="shared" si="47"/>
        <v>#DIV/0!</v>
      </c>
      <c r="Z164" s="5" t="e">
        <f t="shared" si="48"/>
        <v>#DIV/0!</v>
      </c>
      <c r="AA164" s="5" t="e">
        <f t="shared" si="49"/>
        <v>#DIV/0!</v>
      </c>
      <c r="AB164" s="5" t="e">
        <f t="shared" si="50"/>
        <v>#DIV/0!</v>
      </c>
      <c r="AC164" s="5" t="e">
        <f t="shared" si="51"/>
        <v>#DIV/0!</v>
      </c>
      <c r="AD164" s="5" t="e">
        <f t="shared" si="52"/>
        <v>#DIV/0!</v>
      </c>
      <c r="AE164" s="5" t="e">
        <f t="shared" si="53"/>
        <v>#DIV/0!</v>
      </c>
      <c r="AF164" s="20" t="e">
        <f>Table2[[#This Row],[filter kmers2]]/Table2[[#This Row],[bp]]*1000000</f>
        <v>#DIV/0!</v>
      </c>
      <c r="AG164" s="20" t="e">
        <f>Table2[[#This Row],[collapse kmers3]]/Table2[[#This Row],[bp]]*1000000</f>
        <v>#DIV/0!</v>
      </c>
      <c r="AH164" s="20" t="e">
        <f>Table2[[#This Row],[calculate distances4]]/Table2[[#This Row],[bp]]*1000000</f>
        <v>#DIV/0!</v>
      </c>
      <c r="AI164" s="20" t="e">
        <f>Table2[[#This Row],[Find N A5]]/Table2[[#This Row],[bp]]*1000000</f>
        <v>#DIV/0!</v>
      </c>
      <c r="AJ164" s="20" t="e">
        <f>Table2[[#This Row],[Find N B6]]/Table2[[#This Row],[bp]]*1000000</f>
        <v>#DIV/0!</v>
      </c>
      <c r="AK164" s="20" t="e">
        <f>Table2[[#This Row],[Find N C7]]/Table2[[#This Row],[bp]]*1000000</f>
        <v>#DIV/0!</v>
      </c>
      <c r="AL164" s="20" t="e">
        <f>Table2[[#This Row],[Find N D8]]/Table2[[#This Row],[bp]]*1000000</f>
        <v>#DIV/0!</v>
      </c>
      <c r="AM164" s="20" t="e">
        <f>Table2[[#This Row],[identify kmers A9]]/Table2[[#This Row],[bp]]*1000000</f>
        <v>#DIV/0!</v>
      </c>
      <c r="AN164" s="20" t="e">
        <f>Table2[[#This Row],[identify kmers B10]]/Table2[[#This Row],[bp]]*1000000</f>
        <v>#DIV/0!</v>
      </c>
    </row>
    <row r="165" spans="1:40" x14ac:dyDescent="0.45">
      <c r="A165" s="1"/>
      <c r="M165" s="10">
        <f t="shared" si="36"/>
        <v>0</v>
      </c>
      <c r="N165" s="10">
        <f t="shared" si="37"/>
        <v>0</v>
      </c>
      <c r="O165" s="10">
        <f t="shared" si="38"/>
        <v>0</v>
      </c>
      <c r="P165" s="10">
        <f t="shared" si="39"/>
        <v>0</v>
      </c>
      <c r="Q165" s="10">
        <f t="shared" si="40"/>
        <v>0</v>
      </c>
      <c r="R165" s="10">
        <f t="shared" si="41"/>
        <v>0</v>
      </c>
      <c r="S165" s="10">
        <f t="shared" si="42"/>
        <v>0</v>
      </c>
      <c r="T165" s="10">
        <f t="shared" si="43"/>
        <v>0</v>
      </c>
      <c r="U165" s="10">
        <f t="shared" si="44"/>
        <v>0</v>
      </c>
      <c r="V165" s="10">
        <f>SUM(Table2[[#This Row],[filter kmers2]:[identify kmers B10]])</f>
        <v>0</v>
      </c>
      <c r="W165" s="5" t="e">
        <f t="shared" si="45"/>
        <v>#DIV/0!</v>
      </c>
      <c r="X165" s="5" t="e">
        <f t="shared" si="46"/>
        <v>#DIV/0!</v>
      </c>
      <c r="Y165" s="5" t="e">
        <f t="shared" si="47"/>
        <v>#DIV/0!</v>
      </c>
      <c r="Z165" s="5" t="e">
        <f t="shared" si="48"/>
        <v>#DIV/0!</v>
      </c>
      <c r="AA165" s="5" t="e">
        <f t="shared" si="49"/>
        <v>#DIV/0!</v>
      </c>
      <c r="AB165" s="5" t="e">
        <f t="shared" si="50"/>
        <v>#DIV/0!</v>
      </c>
      <c r="AC165" s="5" t="e">
        <f t="shared" si="51"/>
        <v>#DIV/0!</v>
      </c>
      <c r="AD165" s="5" t="e">
        <f t="shared" si="52"/>
        <v>#DIV/0!</v>
      </c>
      <c r="AE165" s="5" t="e">
        <f t="shared" si="53"/>
        <v>#DIV/0!</v>
      </c>
      <c r="AF165" s="20" t="e">
        <f>Table2[[#This Row],[filter kmers2]]/Table2[[#This Row],[bp]]*1000000</f>
        <v>#DIV/0!</v>
      </c>
      <c r="AG165" s="20" t="e">
        <f>Table2[[#This Row],[collapse kmers3]]/Table2[[#This Row],[bp]]*1000000</f>
        <v>#DIV/0!</v>
      </c>
      <c r="AH165" s="20" t="e">
        <f>Table2[[#This Row],[calculate distances4]]/Table2[[#This Row],[bp]]*1000000</f>
        <v>#DIV/0!</v>
      </c>
      <c r="AI165" s="20" t="e">
        <f>Table2[[#This Row],[Find N A5]]/Table2[[#This Row],[bp]]*1000000</f>
        <v>#DIV/0!</v>
      </c>
      <c r="AJ165" s="20" t="e">
        <f>Table2[[#This Row],[Find N B6]]/Table2[[#This Row],[bp]]*1000000</f>
        <v>#DIV/0!</v>
      </c>
      <c r="AK165" s="20" t="e">
        <f>Table2[[#This Row],[Find N C7]]/Table2[[#This Row],[bp]]*1000000</f>
        <v>#DIV/0!</v>
      </c>
      <c r="AL165" s="20" t="e">
        <f>Table2[[#This Row],[Find N D8]]/Table2[[#This Row],[bp]]*1000000</f>
        <v>#DIV/0!</v>
      </c>
      <c r="AM165" s="20" t="e">
        <f>Table2[[#This Row],[identify kmers A9]]/Table2[[#This Row],[bp]]*1000000</f>
        <v>#DIV/0!</v>
      </c>
      <c r="AN165" s="20" t="e">
        <f>Table2[[#This Row],[identify kmers B10]]/Table2[[#This Row],[bp]]*1000000</f>
        <v>#DIV/0!</v>
      </c>
    </row>
    <row r="166" spans="1:40" x14ac:dyDescent="0.45">
      <c r="A166" s="1"/>
      <c r="M166" s="10">
        <f t="shared" si="36"/>
        <v>0</v>
      </c>
      <c r="N166" s="10">
        <f t="shared" si="37"/>
        <v>0</v>
      </c>
      <c r="O166" s="10">
        <f t="shared" si="38"/>
        <v>0</v>
      </c>
      <c r="P166" s="10">
        <f t="shared" si="39"/>
        <v>0</v>
      </c>
      <c r="Q166" s="10">
        <f t="shared" si="40"/>
        <v>0</v>
      </c>
      <c r="R166" s="10">
        <f t="shared" si="41"/>
        <v>0</v>
      </c>
      <c r="S166" s="10">
        <f t="shared" si="42"/>
        <v>0</v>
      </c>
      <c r="T166" s="10">
        <f t="shared" si="43"/>
        <v>0</v>
      </c>
      <c r="U166" s="10">
        <f t="shared" si="44"/>
        <v>0</v>
      </c>
      <c r="V166" s="10">
        <f>SUM(Table2[[#This Row],[filter kmers2]:[identify kmers B10]])</f>
        <v>0</v>
      </c>
      <c r="W166" s="5" t="e">
        <f t="shared" si="45"/>
        <v>#DIV/0!</v>
      </c>
      <c r="X166" s="5" t="e">
        <f t="shared" si="46"/>
        <v>#DIV/0!</v>
      </c>
      <c r="Y166" s="5" t="e">
        <f t="shared" si="47"/>
        <v>#DIV/0!</v>
      </c>
      <c r="Z166" s="5" t="e">
        <f t="shared" si="48"/>
        <v>#DIV/0!</v>
      </c>
      <c r="AA166" s="5" t="e">
        <f t="shared" si="49"/>
        <v>#DIV/0!</v>
      </c>
      <c r="AB166" s="5" t="e">
        <f t="shared" si="50"/>
        <v>#DIV/0!</v>
      </c>
      <c r="AC166" s="5" t="e">
        <f t="shared" si="51"/>
        <v>#DIV/0!</v>
      </c>
      <c r="AD166" s="5" t="e">
        <f t="shared" si="52"/>
        <v>#DIV/0!</v>
      </c>
      <c r="AE166" s="5" t="e">
        <f t="shared" si="53"/>
        <v>#DIV/0!</v>
      </c>
      <c r="AF166" s="20" t="e">
        <f>Table2[[#This Row],[filter kmers2]]/Table2[[#This Row],[bp]]*1000000</f>
        <v>#DIV/0!</v>
      </c>
      <c r="AG166" s="20" t="e">
        <f>Table2[[#This Row],[collapse kmers3]]/Table2[[#This Row],[bp]]*1000000</f>
        <v>#DIV/0!</v>
      </c>
      <c r="AH166" s="20" t="e">
        <f>Table2[[#This Row],[calculate distances4]]/Table2[[#This Row],[bp]]*1000000</f>
        <v>#DIV/0!</v>
      </c>
      <c r="AI166" s="20" t="e">
        <f>Table2[[#This Row],[Find N A5]]/Table2[[#This Row],[bp]]*1000000</f>
        <v>#DIV/0!</v>
      </c>
      <c r="AJ166" s="20" t="e">
        <f>Table2[[#This Row],[Find N B6]]/Table2[[#This Row],[bp]]*1000000</f>
        <v>#DIV/0!</v>
      </c>
      <c r="AK166" s="20" t="e">
        <f>Table2[[#This Row],[Find N C7]]/Table2[[#This Row],[bp]]*1000000</f>
        <v>#DIV/0!</v>
      </c>
      <c r="AL166" s="20" t="e">
        <f>Table2[[#This Row],[Find N D8]]/Table2[[#This Row],[bp]]*1000000</f>
        <v>#DIV/0!</v>
      </c>
      <c r="AM166" s="20" t="e">
        <f>Table2[[#This Row],[identify kmers A9]]/Table2[[#This Row],[bp]]*1000000</f>
        <v>#DIV/0!</v>
      </c>
      <c r="AN166" s="20" t="e">
        <f>Table2[[#This Row],[identify kmers B10]]/Table2[[#This Row],[bp]]*1000000</f>
        <v>#DIV/0!</v>
      </c>
    </row>
    <row r="167" spans="1:40" x14ac:dyDescent="0.45">
      <c r="A167" s="1"/>
      <c r="M167" s="10">
        <f t="shared" si="36"/>
        <v>0</v>
      </c>
      <c r="N167" s="10">
        <f t="shared" si="37"/>
        <v>0</v>
      </c>
      <c r="O167" s="10">
        <f t="shared" si="38"/>
        <v>0</v>
      </c>
      <c r="P167" s="10">
        <f t="shared" si="39"/>
        <v>0</v>
      </c>
      <c r="Q167" s="10">
        <f t="shared" si="40"/>
        <v>0</v>
      </c>
      <c r="R167" s="10">
        <f t="shared" si="41"/>
        <v>0</v>
      </c>
      <c r="S167" s="10">
        <f t="shared" si="42"/>
        <v>0</v>
      </c>
      <c r="T167" s="10">
        <f t="shared" si="43"/>
        <v>0</v>
      </c>
      <c r="U167" s="10">
        <f t="shared" si="44"/>
        <v>0</v>
      </c>
      <c r="V167" s="10">
        <f>SUM(Table2[[#This Row],[filter kmers2]:[identify kmers B10]])</f>
        <v>0</v>
      </c>
      <c r="W167" s="5" t="e">
        <f t="shared" si="45"/>
        <v>#DIV/0!</v>
      </c>
      <c r="X167" s="5" t="e">
        <f t="shared" si="46"/>
        <v>#DIV/0!</v>
      </c>
      <c r="Y167" s="5" t="e">
        <f t="shared" si="47"/>
        <v>#DIV/0!</v>
      </c>
      <c r="Z167" s="5" t="e">
        <f t="shared" si="48"/>
        <v>#DIV/0!</v>
      </c>
      <c r="AA167" s="5" t="e">
        <f t="shared" si="49"/>
        <v>#DIV/0!</v>
      </c>
      <c r="AB167" s="5" t="e">
        <f t="shared" si="50"/>
        <v>#DIV/0!</v>
      </c>
      <c r="AC167" s="5" t="e">
        <f t="shared" si="51"/>
        <v>#DIV/0!</v>
      </c>
      <c r="AD167" s="5" t="e">
        <f t="shared" si="52"/>
        <v>#DIV/0!</v>
      </c>
      <c r="AE167" s="5" t="e">
        <f t="shared" si="53"/>
        <v>#DIV/0!</v>
      </c>
      <c r="AF167" s="20" t="e">
        <f>Table2[[#This Row],[filter kmers2]]/Table2[[#This Row],[bp]]*1000000</f>
        <v>#DIV/0!</v>
      </c>
      <c r="AG167" s="20" t="e">
        <f>Table2[[#This Row],[collapse kmers3]]/Table2[[#This Row],[bp]]*1000000</f>
        <v>#DIV/0!</v>
      </c>
      <c r="AH167" s="20" t="e">
        <f>Table2[[#This Row],[calculate distances4]]/Table2[[#This Row],[bp]]*1000000</f>
        <v>#DIV/0!</v>
      </c>
      <c r="AI167" s="20" t="e">
        <f>Table2[[#This Row],[Find N A5]]/Table2[[#This Row],[bp]]*1000000</f>
        <v>#DIV/0!</v>
      </c>
      <c r="AJ167" s="20" t="e">
        <f>Table2[[#This Row],[Find N B6]]/Table2[[#This Row],[bp]]*1000000</f>
        <v>#DIV/0!</v>
      </c>
      <c r="AK167" s="20" t="e">
        <f>Table2[[#This Row],[Find N C7]]/Table2[[#This Row],[bp]]*1000000</f>
        <v>#DIV/0!</v>
      </c>
      <c r="AL167" s="20" t="e">
        <f>Table2[[#This Row],[Find N D8]]/Table2[[#This Row],[bp]]*1000000</f>
        <v>#DIV/0!</v>
      </c>
      <c r="AM167" s="20" t="e">
        <f>Table2[[#This Row],[identify kmers A9]]/Table2[[#This Row],[bp]]*1000000</f>
        <v>#DIV/0!</v>
      </c>
      <c r="AN167" s="20" t="e">
        <f>Table2[[#This Row],[identify kmers B10]]/Table2[[#This Row],[bp]]*1000000</f>
        <v>#DIV/0!</v>
      </c>
    </row>
    <row r="168" spans="1:40" x14ac:dyDescent="0.45">
      <c r="A168" s="1"/>
      <c r="M168" s="10">
        <f t="shared" si="36"/>
        <v>0</v>
      </c>
      <c r="N168" s="10">
        <f t="shared" si="37"/>
        <v>0</v>
      </c>
      <c r="O168" s="10">
        <f t="shared" si="38"/>
        <v>0</v>
      </c>
      <c r="P168" s="10">
        <f t="shared" si="39"/>
        <v>0</v>
      </c>
      <c r="Q168" s="10">
        <f t="shared" si="40"/>
        <v>0</v>
      </c>
      <c r="R168" s="10">
        <f t="shared" si="41"/>
        <v>0</v>
      </c>
      <c r="S168" s="10">
        <f t="shared" si="42"/>
        <v>0</v>
      </c>
      <c r="T168" s="10">
        <f t="shared" si="43"/>
        <v>0</v>
      </c>
      <c r="U168" s="10">
        <f t="shared" si="44"/>
        <v>0</v>
      </c>
      <c r="V168" s="10">
        <f>SUM(Table2[[#This Row],[filter kmers2]:[identify kmers B10]])</f>
        <v>0</v>
      </c>
      <c r="W168" s="5" t="e">
        <f t="shared" si="45"/>
        <v>#DIV/0!</v>
      </c>
      <c r="X168" s="5" t="e">
        <f t="shared" si="46"/>
        <v>#DIV/0!</v>
      </c>
      <c r="Y168" s="5" t="e">
        <f t="shared" si="47"/>
        <v>#DIV/0!</v>
      </c>
      <c r="Z168" s="5" t="e">
        <f t="shared" si="48"/>
        <v>#DIV/0!</v>
      </c>
      <c r="AA168" s="5" t="e">
        <f t="shared" si="49"/>
        <v>#DIV/0!</v>
      </c>
      <c r="AB168" s="5" t="e">
        <f t="shared" si="50"/>
        <v>#DIV/0!</v>
      </c>
      <c r="AC168" s="5" t="e">
        <f t="shared" si="51"/>
        <v>#DIV/0!</v>
      </c>
      <c r="AD168" s="5" t="e">
        <f t="shared" si="52"/>
        <v>#DIV/0!</v>
      </c>
      <c r="AE168" s="5" t="e">
        <f t="shared" si="53"/>
        <v>#DIV/0!</v>
      </c>
      <c r="AF168" s="20" t="e">
        <f>Table2[[#This Row],[filter kmers2]]/Table2[[#This Row],[bp]]*1000000</f>
        <v>#DIV/0!</v>
      </c>
      <c r="AG168" s="20" t="e">
        <f>Table2[[#This Row],[collapse kmers3]]/Table2[[#This Row],[bp]]*1000000</f>
        <v>#DIV/0!</v>
      </c>
      <c r="AH168" s="20" t="e">
        <f>Table2[[#This Row],[calculate distances4]]/Table2[[#This Row],[bp]]*1000000</f>
        <v>#DIV/0!</v>
      </c>
      <c r="AI168" s="20" t="e">
        <f>Table2[[#This Row],[Find N A5]]/Table2[[#This Row],[bp]]*1000000</f>
        <v>#DIV/0!</v>
      </c>
      <c r="AJ168" s="20" t="e">
        <f>Table2[[#This Row],[Find N B6]]/Table2[[#This Row],[bp]]*1000000</f>
        <v>#DIV/0!</v>
      </c>
      <c r="AK168" s="20" t="e">
        <f>Table2[[#This Row],[Find N C7]]/Table2[[#This Row],[bp]]*1000000</f>
        <v>#DIV/0!</v>
      </c>
      <c r="AL168" s="20" t="e">
        <f>Table2[[#This Row],[Find N D8]]/Table2[[#This Row],[bp]]*1000000</f>
        <v>#DIV/0!</v>
      </c>
      <c r="AM168" s="20" t="e">
        <f>Table2[[#This Row],[identify kmers A9]]/Table2[[#This Row],[bp]]*1000000</f>
        <v>#DIV/0!</v>
      </c>
      <c r="AN168" s="20" t="e">
        <f>Table2[[#This Row],[identify kmers B10]]/Table2[[#This Row],[bp]]*1000000</f>
        <v>#DIV/0!</v>
      </c>
    </row>
    <row r="169" spans="1:40" x14ac:dyDescent="0.45">
      <c r="A169" s="1"/>
      <c r="M169" s="10">
        <f t="shared" si="36"/>
        <v>0</v>
      </c>
      <c r="N169" s="10">
        <f t="shared" si="37"/>
        <v>0</v>
      </c>
      <c r="O169" s="10">
        <f t="shared" si="38"/>
        <v>0</v>
      </c>
      <c r="P169" s="10">
        <f t="shared" si="39"/>
        <v>0</v>
      </c>
      <c r="Q169" s="10">
        <f t="shared" si="40"/>
        <v>0</v>
      </c>
      <c r="R169" s="10">
        <f t="shared" si="41"/>
        <v>0</v>
      </c>
      <c r="S169" s="10">
        <f t="shared" si="42"/>
        <v>0</v>
      </c>
      <c r="T169" s="10">
        <f t="shared" si="43"/>
        <v>0</v>
      </c>
      <c r="U169" s="10">
        <f t="shared" si="44"/>
        <v>0</v>
      </c>
      <c r="V169" s="10">
        <f>SUM(Table2[[#This Row],[filter kmers2]:[identify kmers B10]])</f>
        <v>0</v>
      </c>
      <c r="W169" s="5" t="e">
        <f t="shared" si="45"/>
        <v>#DIV/0!</v>
      </c>
      <c r="X169" s="5" t="e">
        <f t="shared" si="46"/>
        <v>#DIV/0!</v>
      </c>
      <c r="Y169" s="5" t="e">
        <f t="shared" si="47"/>
        <v>#DIV/0!</v>
      </c>
      <c r="Z169" s="5" t="e">
        <f t="shared" si="48"/>
        <v>#DIV/0!</v>
      </c>
      <c r="AA169" s="5" t="e">
        <f t="shared" si="49"/>
        <v>#DIV/0!</v>
      </c>
      <c r="AB169" s="5" t="e">
        <f t="shared" si="50"/>
        <v>#DIV/0!</v>
      </c>
      <c r="AC169" s="5" t="e">
        <f t="shared" si="51"/>
        <v>#DIV/0!</v>
      </c>
      <c r="AD169" s="5" t="e">
        <f t="shared" si="52"/>
        <v>#DIV/0!</v>
      </c>
      <c r="AE169" s="5" t="e">
        <f t="shared" si="53"/>
        <v>#DIV/0!</v>
      </c>
      <c r="AF169" s="20" t="e">
        <f>Table2[[#This Row],[filter kmers2]]/Table2[[#This Row],[bp]]*1000000</f>
        <v>#DIV/0!</v>
      </c>
      <c r="AG169" s="20" t="e">
        <f>Table2[[#This Row],[collapse kmers3]]/Table2[[#This Row],[bp]]*1000000</f>
        <v>#DIV/0!</v>
      </c>
      <c r="AH169" s="20" t="e">
        <f>Table2[[#This Row],[calculate distances4]]/Table2[[#This Row],[bp]]*1000000</f>
        <v>#DIV/0!</v>
      </c>
      <c r="AI169" s="20" t="e">
        <f>Table2[[#This Row],[Find N A5]]/Table2[[#This Row],[bp]]*1000000</f>
        <v>#DIV/0!</v>
      </c>
      <c r="AJ169" s="20" t="e">
        <f>Table2[[#This Row],[Find N B6]]/Table2[[#This Row],[bp]]*1000000</f>
        <v>#DIV/0!</v>
      </c>
      <c r="AK169" s="20" t="e">
        <f>Table2[[#This Row],[Find N C7]]/Table2[[#This Row],[bp]]*1000000</f>
        <v>#DIV/0!</v>
      </c>
      <c r="AL169" s="20" t="e">
        <f>Table2[[#This Row],[Find N D8]]/Table2[[#This Row],[bp]]*1000000</f>
        <v>#DIV/0!</v>
      </c>
      <c r="AM169" s="20" t="e">
        <f>Table2[[#This Row],[identify kmers A9]]/Table2[[#This Row],[bp]]*1000000</f>
        <v>#DIV/0!</v>
      </c>
      <c r="AN169" s="20" t="e">
        <f>Table2[[#This Row],[identify kmers B10]]/Table2[[#This Row],[bp]]*1000000</f>
        <v>#DIV/0!</v>
      </c>
    </row>
    <row r="170" spans="1:40" x14ac:dyDescent="0.45">
      <c r="A170" s="1"/>
      <c r="M170" s="10">
        <f t="shared" si="36"/>
        <v>0</v>
      </c>
      <c r="N170" s="10">
        <f t="shared" si="37"/>
        <v>0</v>
      </c>
      <c r="O170" s="10">
        <f t="shared" si="38"/>
        <v>0</v>
      </c>
      <c r="P170" s="10">
        <f t="shared" si="39"/>
        <v>0</v>
      </c>
      <c r="Q170" s="10">
        <f t="shared" si="40"/>
        <v>0</v>
      </c>
      <c r="R170" s="10">
        <f t="shared" si="41"/>
        <v>0</v>
      </c>
      <c r="S170" s="10">
        <f t="shared" si="42"/>
        <v>0</v>
      </c>
      <c r="T170" s="10">
        <f t="shared" si="43"/>
        <v>0</v>
      </c>
      <c r="U170" s="10">
        <f t="shared" si="44"/>
        <v>0</v>
      </c>
      <c r="V170" s="10">
        <f>SUM(Table2[[#This Row],[filter kmers2]:[identify kmers B10]])</f>
        <v>0</v>
      </c>
      <c r="W170" s="5" t="e">
        <f t="shared" si="45"/>
        <v>#DIV/0!</v>
      </c>
      <c r="X170" s="5" t="e">
        <f t="shared" si="46"/>
        <v>#DIV/0!</v>
      </c>
      <c r="Y170" s="5" t="e">
        <f t="shared" si="47"/>
        <v>#DIV/0!</v>
      </c>
      <c r="Z170" s="5" t="e">
        <f t="shared" si="48"/>
        <v>#DIV/0!</v>
      </c>
      <c r="AA170" s="5" t="e">
        <f t="shared" si="49"/>
        <v>#DIV/0!</v>
      </c>
      <c r="AB170" s="5" t="e">
        <f t="shared" si="50"/>
        <v>#DIV/0!</v>
      </c>
      <c r="AC170" s="5" t="e">
        <f t="shared" si="51"/>
        <v>#DIV/0!</v>
      </c>
      <c r="AD170" s="5" t="e">
        <f t="shared" si="52"/>
        <v>#DIV/0!</v>
      </c>
      <c r="AE170" s="5" t="e">
        <f t="shared" si="53"/>
        <v>#DIV/0!</v>
      </c>
      <c r="AF170" s="20" t="e">
        <f>Table2[[#This Row],[filter kmers2]]/Table2[[#This Row],[bp]]*1000000</f>
        <v>#DIV/0!</v>
      </c>
      <c r="AG170" s="20" t="e">
        <f>Table2[[#This Row],[collapse kmers3]]/Table2[[#This Row],[bp]]*1000000</f>
        <v>#DIV/0!</v>
      </c>
      <c r="AH170" s="20" t="e">
        <f>Table2[[#This Row],[calculate distances4]]/Table2[[#This Row],[bp]]*1000000</f>
        <v>#DIV/0!</v>
      </c>
      <c r="AI170" s="20" t="e">
        <f>Table2[[#This Row],[Find N A5]]/Table2[[#This Row],[bp]]*1000000</f>
        <v>#DIV/0!</v>
      </c>
      <c r="AJ170" s="20" t="e">
        <f>Table2[[#This Row],[Find N B6]]/Table2[[#This Row],[bp]]*1000000</f>
        <v>#DIV/0!</v>
      </c>
      <c r="AK170" s="20" t="e">
        <f>Table2[[#This Row],[Find N C7]]/Table2[[#This Row],[bp]]*1000000</f>
        <v>#DIV/0!</v>
      </c>
      <c r="AL170" s="20" t="e">
        <f>Table2[[#This Row],[Find N D8]]/Table2[[#This Row],[bp]]*1000000</f>
        <v>#DIV/0!</v>
      </c>
      <c r="AM170" s="20" t="e">
        <f>Table2[[#This Row],[identify kmers A9]]/Table2[[#This Row],[bp]]*1000000</f>
        <v>#DIV/0!</v>
      </c>
      <c r="AN170" s="20" t="e">
        <f>Table2[[#This Row],[identify kmers B10]]/Table2[[#This Row],[bp]]*1000000</f>
        <v>#DIV/0!</v>
      </c>
    </row>
    <row r="171" spans="1:40" x14ac:dyDescent="0.45">
      <c r="A171" s="1"/>
      <c r="M171" s="10">
        <f t="shared" si="36"/>
        <v>0</v>
      </c>
      <c r="N171" s="10">
        <f t="shared" si="37"/>
        <v>0</v>
      </c>
      <c r="O171" s="10">
        <f t="shared" si="38"/>
        <v>0</v>
      </c>
      <c r="P171" s="10">
        <f t="shared" si="39"/>
        <v>0</v>
      </c>
      <c r="Q171" s="10">
        <f t="shared" si="40"/>
        <v>0</v>
      </c>
      <c r="R171" s="10">
        <f t="shared" si="41"/>
        <v>0</v>
      </c>
      <c r="S171" s="10">
        <f t="shared" si="42"/>
        <v>0</v>
      </c>
      <c r="T171" s="10">
        <f t="shared" si="43"/>
        <v>0</v>
      </c>
      <c r="U171" s="10">
        <f t="shared" si="44"/>
        <v>0</v>
      </c>
      <c r="V171" s="10">
        <f>SUM(Table2[[#This Row],[filter kmers2]:[identify kmers B10]])</f>
        <v>0</v>
      </c>
      <c r="W171" s="5" t="e">
        <f t="shared" si="45"/>
        <v>#DIV/0!</v>
      </c>
      <c r="X171" s="5" t="e">
        <f t="shared" si="46"/>
        <v>#DIV/0!</v>
      </c>
      <c r="Y171" s="5" t="e">
        <f t="shared" si="47"/>
        <v>#DIV/0!</v>
      </c>
      <c r="Z171" s="5" t="e">
        <f t="shared" si="48"/>
        <v>#DIV/0!</v>
      </c>
      <c r="AA171" s="5" t="e">
        <f t="shared" si="49"/>
        <v>#DIV/0!</v>
      </c>
      <c r="AB171" s="5" t="e">
        <f t="shared" si="50"/>
        <v>#DIV/0!</v>
      </c>
      <c r="AC171" s="5" t="e">
        <f t="shared" si="51"/>
        <v>#DIV/0!</v>
      </c>
      <c r="AD171" s="5" t="e">
        <f t="shared" si="52"/>
        <v>#DIV/0!</v>
      </c>
      <c r="AE171" s="5" t="e">
        <f t="shared" si="53"/>
        <v>#DIV/0!</v>
      </c>
      <c r="AF171" s="20" t="e">
        <f>Table2[[#This Row],[filter kmers2]]/Table2[[#This Row],[bp]]*1000000</f>
        <v>#DIV/0!</v>
      </c>
      <c r="AG171" s="20" t="e">
        <f>Table2[[#This Row],[collapse kmers3]]/Table2[[#This Row],[bp]]*1000000</f>
        <v>#DIV/0!</v>
      </c>
      <c r="AH171" s="20" t="e">
        <f>Table2[[#This Row],[calculate distances4]]/Table2[[#This Row],[bp]]*1000000</f>
        <v>#DIV/0!</v>
      </c>
      <c r="AI171" s="20" t="e">
        <f>Table2[[#This Row],[Find N A5]]/Table2[[#This Row],[bp]]*1000000</f>
        <v>#DIV/0!</v>
      </c>
      <c r="AJ171" s="20" t="e">
        <f>Table2[[#This Row],[Find N B6]]/Table2[[#This Row],[bp]]*1000000</f>
        <v>#DIV/0!</v>
      </c>
      <c r="AK171" s="20" t="e">
        <f>Table2[[#This Row],[Find N C7]]/Table2[[#This Row],[bp]]*1000000</f>
        <v>#DIV/0!</v>
      </c>
      <c r="AL171" s="20" t="e">
        <f>Table2[[#This Row],[Find N D8]]/Table2[[#This Row],[bp]]*1000000</f>
        <v>#DIV/0!</v>
      </c>
      <c r="AM171" s="20" t="e">
        <f>Table2[[#This Row],[identify kmers A9]]/Table2[[#This Row],[bp]]*1000000</f>
        <v>#DIV/0!</v>
      </c>
      <c r="AN171" s="20" t="e">
        <f>Table2[[#This Row],[identify kmers B10]]/Table2[[#This Row],[bp]]*1000000</f>
        <v>#DIV/0!</v>
      </c>
    </row>
    <row r="172" spans="1:40" x14ac:dyDescent="0.45">
      <c r="A172" s="1"/>
      <c r="M172" s="10">
        <f t="shared" si="36"/>
        <v>0</v>
      </c>
      <c r="N172" s="10">
        <f t="shared" si="37"/>
        <v>0</v>
      </c>
      <c r="O172" s="10">
        <f t="shared" si="38"/>
        <v>0</v>
      </c>
      <c r="P172" s="10">
        <f t="shared" si="39"/>
        <v>0</v>
      </c>
      <c r="Q172" s="10">
        <f t="shared" si="40"/>
        <v>0</v>
      </c>
      <c r="R172" s="10">
        <f t="shared" si="41"/>
        <v>0</v>
      </c>
      <c r="S172" s="10">
        <f t="shared" si="42"/>
        <v>0</v>
      </c>
      <c r="T172" s="10">
        <f t="shared" si="43"/>
        <v>0</v>
      </c>
      <c r="U172" s="10">
        <f t="shared" si="44"/>
        <v>0</v>
      </c>
      <c r="V172" s="10">
        <f>SUM(Table2[[#This Row],[filter kmers2]:[identify kmers B10]])</f>
        <v>0</v>
      </c>
      <c r="W172" s="5" t="e">
        <f t="shared" si="45"/>
        <v>#DIV/0!</v>
      </c>
      <c r="X172" s="5" t="e">
        <f t="shared" si="46"/>
        <v>#DIV/0!</v>
      </c>
      <c r="Y172" s="5" t="e">
        <f t="shared" si="47"/>
        <v>#DIV/0!</v>
      </c>
      <c r="Z172" s="5" t="e">
        <f t="shared" si="48"/>
        <v>#DIV/0!</v>
      </c>
      <c r="AA172" s="5" t="e">
        <f t="shared" si="49"/>
        <v>#DIV/0!</v>
      </c>
      <c r="AB172" s="5" t="e">
        <f t="shared" si="50"/>
        <v>#DIV/0!</v>
      </c>
      <c r="AC172" s="5" t="e">
        <f t="shared" si="51"/>
        <v>#DIV/0!</v>
      </c>
      <c r="AD172" s="5" t="e">
        <f t="shared" si="52"/>
        <v>#DIV/0!</v>
      </c>
      <c r="AE172" s="5" t="e">
        <f t="shared" si="53"/>
        <v>#DIV/0!</v>
      </c>
      <c r="AF172" s="20" t="e">
        <f>Table2[[#This Row],[filter kmers2]]/Table2[[#This Row],[bp]]*1000000</f>
        <v>#DIV/0!</v>
      </c>
      <c r="AG172" s="20" t="e">
        <f>Table2[[#This Row],[collapse kmers3]]/Table2[[#This Row],[bp]]*1000000</f>
        <v>#DIV/0!</v>
      </c>
      <c r="AH172" s="20" t="e">
        <f>Table2[[#This Row],[calculate distances4]]/Table2[[#This Row],[bp]]*1000000</f>
        <v>#DIV/0!</v>
      </c>
      <c r="AI172" s="20" t="e">
        <f>Table2[[#This Row],[Find N A5]]/Table2[[#This Row],[bp]]*1000000</f>
        <v>#DIV/0!</v>
      </c>
      <c r="AJ172" s="20" t="e">
        <f>Table2[[#This Row],[Find N B6]]/Table2[[#This Row],[bp]]*1000000</f>
        <v>#DIV/0!</v>
      </c>
      <c r="AK172" s="20" t="e">
        <f>Table2[[#This Row],[Find N C7]]/Table2[[#This Row],[bp]]*1000000</f>
        <v>#DIV/0!</v>
      </c>
      <c r="AL172" s="20" t="e">
        <f>Table2[[#This Row],[Find N D8]]/Table2[[#This Row],[bp]]*1000000</f>
        <v>#DIV/0!</v>
      </c>
      <c r="AM172" s="20" t="e">
        <f>Table2[[#This Row],[identify kmers A9]]/Table2[[#This Row],[bp]]*1000000</f>
        <v>#DIV/0!</v>
      </c>
      <c r="AN172" s="20" t="e">
        <f>Table2[[#This Row],[identify kmers B10]]/Table2[[#This Row],[bp]]*1000000</f>
        <v>#DIV/0!</v>
      </c>
    </row>
    <row r="173" spans="1:40" x14ac:dyDescent="0.45">
      <c r="A173" s="1"/>
      <c r="M173" s="10">
        <f t="shared" si="36"/>
        <v>0</v>
      </c>
      <c r="N173" s="10">
        <f t="shared" si="37"/>
        <v>0</v>
      </c>
      <c r="O173" s="10">
        <f t="shared" si="38"/>
        <v>0</v>
      </c>
      <c r="P173" s="10">
        <f t="shared" si="39"/>
        <v>0</v>
      </c>
      <c r="Q173" s="10">
        <f t="shared" si="40"/>
        <v>0</v>
      </c>
      <c r="R173" s="10">
        <f t="shared" si="41"/>
        <v>0</v>
      </c>
      <c r="S173" s="10">
        <f t="shared" si="42"/>
        <v>0</v>
      </c>
      <c r="T173" s="10">
        <f t="shared" si="43"/>
        <v>0</v>
      </c>
      <c r="U173" s="10">
        <f t="shared" si="44"/>
        <v>0</v>
      </c>
      <c r="V173" s="10">
        <f>SUM(Table2[[#This Row],[filter kmers2]:[identify kmers B10]])</f>
        <v>0</v>
      </c>
      <c r="W173" s="5" t="e">
        <f t="shared" si="45"/>
        <v>#DIV/0!</v>
      </c>
      <c r="X173" s="5" t="e">
        <f t="shared" si="46"/>
        <v>#DIV/0!</v>
      </c>
      <c r="Y173" s="5" t="e">
        <f t="shared" si="47"/>
        <v>#DIV/0!</v>
      </c>
      <c r="Z173" s="5" t="e">
        <f t="shared" si="48"/>
        <v>#DIV/0!</v>
      </c>
      <c r="AA173" s="5" t="e">
        <f t="shared" si="49"/>
        <v>#DIV/0!</v>
      </c>
      <c r="AB173" s="5" t="e">
        <f t="shared" si="50"/>
        <v>#DIV/0!</v>
      </c>
      <c r="AC173" s="5" t="e">
        <f t="shared" si="51"/>
        <v>#DIV/0!</v>
      </c>
      <c r="AD173" s="5" t="e">
        <f t="shared" si="52"/>
        <v>#DIV/0!</v>
      </c>
      <c r="AE173" s="5" t="e">
        <f t="shared" si="53"/>
        <v>#DIV/0!</v>
      </c>
      <c r="AF173" s="20" t="e">
        <f>Table2[[#This Row],[filter kmers2]]/Table2[[#This Row],[bp]]*1000000</f>
        <v>#DIV/0!</v>
      </c>
      <c r="AG173" s="20" t="e">
        <f>Table2[[#This Row],[collapse kmers3]]/Table2[[#This Row],[bp]]*1000000</f>
        <v>#DIV/0!</v>
      </c>
      <c r="AH173" s="20" t="e">
        <f>Table2[[#This Row],[calculate distances4]]/Table2[[#This Row],[bp]]*1000000</f>
        <v>#DIV/0!</v>
      </c>
      <c r="AI173" s="20" t="e">
        <f>Table2[[#This Row],[Find N A5]]/Table2[[#This Row],[bp]]*1000000</f>
        <v>#DIV/0!</v>
      </c>
      <c r="AJ173" s="20" t="e">
        <f>Table2[[#This Row],[Find N B6]]/Table2[[#This Row],[bp]]*1000000</f>
        <v>#DIV/0!</v>
      </c>
      <c r="AK173" s="20" t="e">
        <f>Table2[[#This Row],[Find N C7]]/Table2[[#This Row],[bp]]*1000000</f>
        <v>#DIV/0!</v>
      </c>
      <c r="AL173" s="20" t="e">
        <f>Table2[[#This Row],[Find N D8]]/Table2[[#This Row],[bp]]*1000000</f>
        <v>#DIV/0!</v>
      </c>
      <c r="AM173" s="20" t="e">
        <f>Table2[[#This Row],[identify kmers A9]]/Table2[[#This Row],[bp]]*1000000</f>
        <v>#DIV/0!</v>
      </c>
      <c r="AN173" s="20" t="e">
        <f>Table2[[#This Row],[identify kmers B10]]/Table2[[#This Row],[bp]]*1000000</f>
        <v>#DIV/0!</v>
      </c>
    </row>
    <row r="174" spans="1:40" x14ac:dyDescent="0.45">
      <c r="A174" s="1"/>
      <c r="M174" s="10">
        <f t="shared" si="36"/>
        <v>0</v>
      </c>
      <c r="N174" s="10">
        <f t="shared" si="37"/>
        <v>0</v>
      </c>
      <c r="O174" s="10">
        <f t="shared" si="38"/>
        <v>0</v>
      </c>
      <c r="P174" s="10">
        <f t="shared" si="39"/>
        <v>0</v>
      </c>
      <c r="Q174" s="10">
        <f t="shared" si="40"/>
        <v>0</v>
      </c>
      <c r="R174" s="10">
        <f t="shared" si="41"/>
        <v>0</v>
      </c>
      <c r="S174" s="10">
        <f t="shared" si="42"/>
        <v>0</v>
      </c>
      <c r="T174" s="10">
        <f t="shared" si="43"/>
        <v>0</v>
      </c>
      <c r="U174" s="10">
        <f t="shared" si="44"/>
        <v>0</v>
      </c>
      <c r="V174" s="10">
        <f>SUM(Table2[[#This Row],[filter kmers2]:[identify kmers B10]])</f>
        <v>0</v>
      </c>
      <c r="W174" s="5" t="e">
        <f t="shared" si="45"/>
        <v>#DIV/0!</v>
      </c>
      <c r="X174" s="5" t="e">
        <f t="shared" si="46"/>
        <v>#DIV/0!</v>
      </c>
      <c r="Y174" s="5" t="e">
        <f t="shared" si="47"/>
        <v>#DIV/0!</v>
      </c>
      <c r="Z174" s="5" t="e">
        <f t="shared" si="48"/>
        <v>#DIV/0!</v>
      </c>
      <c r="AA174" s="5" t="e">
        <f t="shared" si="49"/>
        <v>#DIV/0!</v>
      </c>
      <c r="AB174" s="5" t="e">
        <f t="shared" si="50"/>
        <v>#DIV/0!</v>
      </c>
      <c r="AC174" s="5" t="e">
        <f t="shared" si="51"/>
        <v>#DIV/0!</v>
      </c>
      <c r="AD174" s="5" t="e">
        <f t="shared" si="52"/>
        <v>#DIV/0!</v>
      </c>
      <c r="AE174" s="5" t="e">
        <f t="shared" si="53"/>
        <v>#DIV/0!</v>
      </c>
      <c r="AF174" s="20" t="e">
        <f>Table2[[#This Row],[filter kmers2]]/Table2[[#This Row],[bp]]*1000000</f>
        <v>#DIV/0!</v>
      </c>
      <c r="AG174" s="20" t="e">
        <f>Table2[[#This Row],[collapse kmers3]]/Table2[[#This Row],[bp]]*1000000</f>
        <v>#DIV/0!</v>
      </c>
      <c r="AH174" s="20" t="e">
        <f>Table2[[#This Row],[calculate distances4]]/Table2[[#This Row],[bp]]*1000000</f>
        <v>#DIV/0!</v>
      </c>
      <c r="AI174" s="20" t="e">
        <f>Table2[[#This Row],[Find N A5]]/Table2[[#This Row],[bp]]*1000000</f>
        <v>#DIV/0!</v>
      </c>
      <c r="AJ174" s="20" t="e">
        <f>Table2[[#This Row],[Find N B6]]/Table2[[#This Row],[bp]]*1000000</f>
        <v>#DIV/0!</v>
      </c>
      <c r="AK174" s="20" t="e">
        <f>Table2[[#This Row],[Find N C7]]/Table2[[#This Row],[bp]]*1000000</f>
        <v>#DIV/0!</v>
      </c>
      <c r="AL174" s="20" t="e">
        <f>Table2[[#This Row],[Find N D8]]/Table2[[#This Row],[bp]]*1000000</f>
        <v>#DIV/0!</v>
      </c>
      <c r="AM174" s="20" t="e">
        <f>Table2[[#This Row],[identify kmers A9]]/Table2[[#This Row],[bp]]*1000000</f>
        <v>#DIV/0!</v>
      </c>
      <c r="AN174" s="20" t="e">
        <f>Table2[[#This Row],[identify kmers B10]]/Table2[[#This Row],[bp]]*1000000</f>
        <v>#DIV/0!</v>
      </c>
    </row>
    <row r="175" spans="1:40" x14ac:dyDescent="0.45">
      <c r="A175" s="1"/>
      <c r="M175" s="10">
        <f t="shared" si="36"/>
        <v>0</v>
      </c>
      <c r="N175" s="10">
        <f t="shared" si="37"/>
        <v>0</v>
      </c>
      <c r="O175" s="10">
        <f t="shared" si="38"/>
        <v>0</v>
      </c>
      <c r="P175" s="10">
        <f t="shared" si="39"/>
        <v>0</v>
      </c>
      <c r="Q175" s="10">
        <f t="shared" si="40"/>
        <v>0</v>
      </c>
      <c r="R175" s="10">
        <f t="shared" si="41"/>
        <v>0</v>
      </c>
      <c r="S175" s="10">
        <f t="shared" si="42"/>
        <v>0</v>
      </c>
      <c r="T175" s="10">
        <f t="shared" si="43"/>
        <v>0</v>
      </c>
      <c r="U175" s="10">
        <f t="shared" si="44"/>
        <v>0</v>
      </c>
      <c r="V175" s="10">
        <f>SUM(Table2[[#This Row],[filter kmers2]:[identify kmers B10]])</f>
        <v>0</v>
      </c>
      <c r="W175" s="5" t="e">
        <f t="shared" si="45"/>
        <v>#DIV/0!</v>
      </c>
      <c r="X175" s="5" t="e">
        <f t="shared" si="46"/>
        <v>#DIV/0!</v>
      </c>
      <c r="Y175" s="5" t="e">
        <f t="shared" si="47"/>
        <v>#DIV/0!</v>
      </c>
      <c r="Z175" s="5" t="e">
        <f t="shared" si="48"/>
        <v>#DIV/0!</v>
      </c>
      <c r="AA175" s="5" t="e">
        <f t="shared" si="49"/>
        <v>#DIV/0!</v>
      </c>
      <c r="AB175" s="5" t="e">
        <f t="shared" si="50"/>
        <v>#DIV/0!</v>
      </c>
      <c r="AC175" s="5" t="e">
        <f t="shared" si="51"/>
        <v>#DIV/0!</v>
      </c>
      <c r="AD175" s="5" t="e">
        <f t="shared" si="52"/>
        <v>#DIV/0!</v>
      </c>
      <c r="AE175" s="5" t="e">
        <f t="shared" si="53"/>
        <v>#DIV/0!</v>
      </c>
      <c r="AF175" s="20" t="e">
        <f>Table2[[#This Row],[filter kmers2]]/Table2[[#This Row],[bp]]*1000000</f>
        <v>#DIV/0!</v>
      </c>
      <c r="AG175" s="20" t="e">
        <f>Table2[[#This Row],[collapse kmers3]]/Table2[[#This Row],[bp]]*1000000</f>
        <v>#DIV/0!</v>
      </c>
      <c r="AH175" s="20" t="e">
        <f>Table2[[#This Row],[calculate distances4]]/Table2[[#This Row],[bp]]*1000000</f>
        <v>#DIV/0!</v>
      </c>
      <c r="AI175" s="20" t="e">
        <f>Table2[[#This Row],[Find N A5]]/Table2[[#This Row],[bp]]*1000000</f>
        <v>#DIV/0!</v>
      </c>
      <c r="AJ175" s="20" t="e">
        <f>Table2[[#This Row],[Find N B6]]/Table2[[#This Row],[bp]]*1000000</f>
        <v>#DIV/0!</v>
      </c>
      <c r="AK175" s="20" t="e">
        <f>Table2[[#This Row],[Find N C7]]/Table2[[#This Row],[bp]]*1000000</f>
        <v>#DIV/0!</v>
      </c>
      <c r="AL175" s="20" t="e">
        <f>Table2[[#This Row],[Find N D8]]/Table2[[#This Row],[bp]]*1000000</f>
        <v>#DIV/0!</v>
      </c>
      <c r="AM175" s="20" t="e">
        <f>Table2[[#This Row],[identify kmers A9]]/Table2[[#This Row],[bp]]*1000000</f>
        <v>#DIV/0!</v>
      </c>
      <c r="AN175" s="20" t="e">
        <f>Table2[[#This Row],[identify kmers B10]]/Table2[[#This Row],[bp]]*1000000</f>
        <v>#DIV/0!</v>
      </c>
    </row>
    <row r="176" spans="1:40" x14ac:dyDescent="0.45">
      <c r="A176" s="1"/>
      <c r="M176" s="10">
        <f t="shared" si="36"/>
        <v>0</v>
      </c>
      <c r="N176" s="10">
        <f t="shared" si="37"/>
        <v>0</v>
      </c>
      <c r="O176" s="10">
        <f t="shared" si="38"/>
        <v>0</v>
      </c>
      <c r="P176" s="10">
        <f t="shared" si="39"/>
        <v>0</v>
      </c>
      <c r="Q176" s="10">
        <f t="shared" si="40"/>
        <v>0</v>
      </c>
      <c r="R176" s="10">
        <f t="shared" si="41"/>
        <v>0</v>
      </c>
      <c r="S176" s="10">
        <f t="shared" si="42"/>
        <v>0</v>
      </c>
      <c r="T176" s="10">
        <f t="shared" si="43"/>
        <v>0</v>
      </c>
      <c r="U176" s="10">
        <f t="shared" si="44"/>
        <v>0</v>
      </c>
      <c r="V176" s="10">
        <f>SUM(Table2[[#This Row],[filter kmers2]:[identify kmers B10]])</f>
        <v>0</v>
      </c>
      <c r="W176" s="5" t="e">
        <f t="shared" si="45"/>
        <v>#DIV/0!</v>
      </c>
      <c r="X176" s="5" t="e">
        <f t="shared" si="46"/>
        <v>#DIV/0!</v>
      </c>
      <c r="Y176" s="5" t="e">
        <f t="shared" si="47"/>
        <v>#DIV/0!</v>
      </c>
      <c r="Z176" s="5" t="e">
        <f t="shared" si="48"/>
        <v>#DIV/0!</v>
      </c>
      <c r="AA176" s="5" t="e">
        <f t="shared" si="49"/>
        <v>#DIV/0!</v>
      </c>
      <c r="AB176" s="5" t="e">
        <f t="shared" si="50"/>
        <v>#DIV/0!</v>
      </c>
      <c r="AC176" s="5" t="e">
        <f t="shared" si="51"/>
        <v>#DIV/0!</v>
      </c>
      <c r="AD176" s="5" t="e">
        <f t="shared" si="52"/>
        <v>#DIV/0!</v>
      </c>
      <c r="AE176" s="5" t="e">
        <f t="shared" si="53"/>
        <v>#DIV/0!</v>
      </c>
      <c r="AF176" s="20" t="e">
        <f>Table2[[#This Row],[filter kmers2]]/Table2[[#This Row],[bp]]*1000000</f>
        <v>#DIV/0!</v>
      </c>
      <c r="AG176" s="20" t="e">
        <f>Table2[[#This Row],[collapse kmers3]]/Table2[[#This Row],[bp]]*1000000</f>
        <v>#DIV/0!</v>
      </c>
      <c r="AH176" s="20" t="e">
        <f>Table2[[#This Row],[calculate distances4]]/Table2[[#This Row],[bp]]*1000000</f>
        <v>#DIV/0!</v>
      </c>
      <c r="AI176" s="20" t="e">
        <f>Table2[[#This Row],[Find N A5]]/Table2[[#This Row],[bp]]*1000000</f>
        <v>#DIV/0!</v>
      </c>
      <c r="AJ176" s="20" t="e">
        <f>Table2[[#This Row],[Find N B6]]/Table2[[#This Row],[bp]]*1000000</f>
        <v>#DIV/0!</v>
      </c>
      <c r="AK176" s="20" t="e">
        <f>Table2[[#This Row],[Find N C7]]/Table2[[#This Row],[bp]]*1000000</f>
        <v>#DIV/0!</v>
      </c>
      <c r="AL176" s="20" t="e">
        <f>Table2[[#This Row],[Find N D8]]/Table2[[#This Row],[bp]]*1000000</f>
        <v>#DIV/0!</v>
      </c>
      <c r="AM176" s="20" t="e">
        <f>Table2[[#This Row],[identify kmers A9]]/Table2[[#This Row],[bp]]*1000000</f>
        <v>#DIV/0!</v>
      </c>
      <c r="AN176" s="20" t="e">
        <f>Table2[[#This Row],[identify kmers B10]]/Table2[[#This Row],[bp]]*1000000</f>
        <v>#DIV/0!</v>
      </c>
    </row>
    <row r="177" spans="1:40" x14ac:dyDescent="0.45">
      <c r="A177" s="1"/>
      <c r="M177" s="10">
        <f t="shared" si="36"/>
        <v>0</v>
      </c>
      <c r="N177" s="10">
        <f t="shared" si="37"/>
        <v>0</v>
      </c>
      <c r="O177" s="10">
        <f t="shared" si="38"/>
        <v>0</v>
      </c>
      <c r="P177" s="10">
        <f t="shared" si="39"/>
        <v>0</v>
      </c>
      <c r="Q177" s="10">
        <f t="shared" si="40"/>
        <v>0</v>
      </c>
      <c r="R177" s="10">
        <f t="shared" si="41"/>
        <v>0</v>
      </c>
      <c r="S177" s="10">
        <f t="shared" si="42"/>
        <v>0</v>
      </c>
      <c r="T177" s="10">
        <f t="shared" si="43"/>
        <v>0</v>
      </c>
      <c r="U177" s="10">
        <f t="shared" si="44"/>
        <v>0</v>
      </c>
      <c r="V177" s="10">
        <f>SUM(Table2[[#This Row],[filter kmers2]:[identify kmers B10]])</f>
        <v>0</v>
      </c>
      <c r="W177" s="5" t="e">
        <f t="shared" si="45"/>
        <v>#DIV/0!</v>
      </c>
      <c r="X177" s="5" t="e">
        <f t="shared" si="46"/>
        <v>#DIV/0!</v>
      </c>
      <c r="Y177" s="5" t="e">
        <f t="shared" si="47"/>
        <v>#DIV/0!</v>
      </c>
      <c r="Z177" s="5" t="e">
        <f t="shared" si="48"/>
        <v>#DIV/0!</v>
      </c>
      <c r="AA177" s="5" t="e">
        <f t="shared" si="49"/>
        <v>#DIV/0!</v>
      </c>
      <c r="AB177" s="5" t="e">
        <f t="shared" si="50"/>
        <v>#DIV/0!</v>
      </c>
      <c r="AC177" s="5" t="e">
        <f t="shared" si="51"/>
        <v>#DIV/0!</v>
      </c>
      <c r="AD177" s="5" t="e">
        <f t="shared" si="52"/>
        <v>#DIV/0!</v>
      </c>
      <c r="AE177" s="5" t="e">
        <f t="shared" si="53"/>
        <v>#DIV/0!</v>
      </c>
      <c r="AF177" s="20" t="e">
        <f>Table2[[#This Row],[filter kmers2]]/Table2[[#This Row],[bp]]*1000000</f>
        <v>#DIV/0!</v>
      </c>
      <c r="AG177" s="20" t="e">
        <f>Table2[[#This Row],[collapse kmers3]]/Table2[[#This Row],[bp]]*1000000</f>
        <v>#DIV/0!</v>
      </c>
      <c r="AH177" s="20" t="e">
        <f>Table2[[#This Row],[calculate distances4]]/Table2[[#This Row],[bp]]*1000000</f>
        <v>#DIV/0!</v>
      </c>
      <c r="AI177" s="20" t="e">
        <f>Table2[[#This Row],[Find N A5]]/Table2[[#This Row],[bp]]*1000000</f>
        <v>#DIV/0!</v>
      </c>
      <c r="AJ177" s="20" t="e">
        <f>Table2[[#This Row],[Find N B6]]/Table2[[#This Row],[bp]]*1000000</f>
        <v>#DIV/0!</v>
      </c>
      <c r="AK177" s="20" t="e">
        <f>Table2[[#This Row],[Find N C7]]/Table2[[#This Row],[bp]]*1000000</f>
        <v>#DIV/0!</v>
      </c>
      <c r="AL177" s="20" t="e">
        <f>Table2[[#This Row],[Find N D8]]/Table2[[#This Row],[bp]]*1000000</f>
        <v>#DIV/0!</v>
      </c>
      <c r="AM177" s="20" t="e">
        <f>Table2[[#This Row],[identify kmers A9]]/Table2[[#This Row],[bp]]*1000000</f>
        <v>#DIV/0!</v>
      </c>
      <c r="AN177" s="20" t="e">
        <f>Table2[[#This Row],[identify kmers B10]]/Table2[[#This Row],[bp]]*1000000</f>
        <v>#DIV/0!</v>
      </c>
    </row>
    <row r="178" spans="1:40" x14ac:dyDescent="0.45">
      <c r="A178" s="1"/>
      <c r="M178" s="10">
        <f t="shared" si="36"/>
        <v>0</v>
      </c>
      <c r="N178" s="10">
        <f t="shared" si="37"/>
        <v>0</v>
      </c>
      <c r="O178" s="10">
        <f t="shared" si="38"/>
        <v>0</v>
      </c>
      <c r="P178" s="10">
        <f t="shared" si="39"/>
        <v>0</v>
      </c>
      <c r="Q178" s="10">
        <f t="shared" si="40"/>
        <v>0</v>
      </c>
      <c r="R178" s="10">
        <f t="shared" si="41"/>
        <v>0</v>
      </c>
      <c r="S178" s="10">
        <f t="shared" si="42"/>
        <v>0</v>
      </c>
      <c r="T178" s="10">
        <f t="shared" si="43"/>
        <v>0</v>
      </c>
      <c r="U178" s="10">
        <f t="shared" si="44"/>
        <v>0</v>
      </c>
      <c r="V178" s="10">
        <f>SUM(Table2[[#This Row],[filter kmers2]:[identify kmers B10]])</f>
        <v>0</v>
      </c>
      <c r="W178" s="5" t="e">
        <f t="shared" si="45"/>
        <v>#DIV/0!</v>
      </c>
      <c r="X178" s="5" t="e">
        <f t="shared" si="46"/>
        <v>#DIV/0!</v>
      </c>
      <c r="Y178" s="5" t="e">
        <f t="shared" si="47"/>
        <v>#DIV/0!</v>
      </c>
      <c r="Z178" s="5" t="e">
        <f t="shared" si="48"/>
        <v>#DIV/0!</v>
      </c>
      <c r="AA178" s="5" t="e">
        <f t="shared" si="49"/>
        <v>#DIV/0!</v>
      </c>
      <c r="AB178" s="5" t="e">
        <f t="shared" si="50"/>
        <v>#DIV/0!</v>
      </c>
      <c r="AC178" s="5" t="e">
        <f t="shared" si="51"/>
        <v>#DIV/0!</v>
      </c>
      <c r="AD178" s="5" t="e">
        <f t="shared" si="52"/>
        <v>#DIV/0!</v>
      </c>
      <c r="AE178" s="5" t="e">
        <f t="shared" si="53"/>
        <v>#DIV/0!</v>
      </c>
      <c r="AF178" s="20" t="e">
        <f>Table2[[#This Row],[filter kmers2]]/Table2[[#This Row],[bp]]*1000000</f>
        <v>#DIV/0!</v>
      </c>
      <c r="AG178" s="20" t="e">
        <f>Table2[[#This Row],[collapse kmers3]]/Table2[[#This Row],[bp]]*1000000</f>
        <v>#DIV/0!</v>
      </c>
      <c r="AH178" s="20" t="e">
        <f>Table2[[#This Row],[calculate distances4]]/Table2[[#This Row],[bp]]*1000000</f>
        <v>#DIV/0!</v>
      </c>
      <c r="AI178" s="20" t="e">
        <f>Table2[[#This Row],[Find N A5]]/Table2[[#This Row],[bp]]*1000000</f>
        <v>#DIV/0!</v>
      </c>
      <c r="AJ178" s="20" t="e">
        <f>Table2[[#This Row],[Find N B6]]/Table2[[#This Row],[bp]]*1000000</f>
        <v>#DIV/0!</v>
      </c>
      <c r="AK178" s="20" t="e">
        <f>Table2[[#This Row],[Find N C7]]/Table2[[#This Row],[bp]]*1000000</f>
        <v>#DIV/0!</v>
      </c>
      <c r="AL178" s="20" t="e">
        <f>Table2[[#This Row],[Find N D8]]/Table2[[#This Row],[bp]]*1000000</f>
        <v>#DIV/0!</v>
      </c>
      <c r="AM178" s="20" t="e">
        <f>Table2[[#This Row],[identify kmers A9]]/Table2[[#This Row],[bp]]*1000000</f>
        <v>#DIV/0!</v>
      </c>
      <c r="AN178" s="20" t="e">
        <f>Table2[[#This Row],[identify kmers B10]]/Table2[[#This Row],[bp]]*1000000</f>
        <v>#DIV/0!</v>
      </c>
    </row>
    <row r="179" spans="1:40" x14ac:dyDescent="0.45">
      <c r="A179" s="1"/>
      <c r="M179" s="10">
        <f t="shared" si="36"/>
        <v>0</v>
      </c>
      <c r="N179" s="10">
        <f t="shared" si="37"/>
        <v>0</v>
      </c>
      <c r="O179" s="10">
        <f t="shared" si="38"/>
        <v>0</v>
      </c>
      <c r="P179" s="10">
        <f t="shared" si="39"/>
        <v>0</v>
      </c>
      <c r="Q179" s="10">
        <f t="shared" si="40"/>
        <v>0</v>
      </c>
      <c r="R179" s="10">
        <f t="shared" si="41"/>
        <v>0</v>
      </c>
      <c r="S179" s="10">
        <f t="shared" si="42"/>
        <v>0</v>
      </c>
      <c r="T179" s="10">
        <f t="shared" si="43"/>
        <v>0</v>
      </c>
      <c r="U179" s="10">
        <f t="shared" si="44"/>
        <v>0</v>
      </c>
      <c r="V179" s="10">
        <f>SUM(Table2[[#This Row],[filter kmers2]:[identify kmers B10]])</f>
        <v>0</v>
      </c>
      <c r="W179" s="5" t="e">
        <f t="shared" si="45"/>
        <v>#DIV/0!</v>
      </c>
      <c r="X179" s="5" t="e">
        <f t="shared" si="46"/>
        <v>#DIV/0!</v>
      </c>
      <c r="Y179" s="5" t="e">
        <f t="shared" si="47"/>
        <v>#DIV/0!</v>
      </c>
      <c r="Z179" s="5" t="e">
        <f t="shared" si="48"/>
        <v>#DIV/0!</v>
      </c>
      <c r="AA179" s="5" t="e">
        <f t="shared" si="49"/>
        <v>#DIV/0!</v>
      </c>
      <c r="AB179" s="5" t="e">
        <f t="shared" si="50"/>
        <v>#DIV/0!</v>
      </c>
      <c r="AC179" s="5" t="e">
        <f t="shared" si="51"/>
        <v>#DIV/0!</v>
      </c>
      <c r="AD179" s="5" t="e">
        <f t="shared" si="52"/>
        <v>#DIV/0!</v>
      </c>
      <c r="AE179" s="5" t="e">
        <f t="shared" si="53"/>
        <v>#DIV/0!</v>
      </c>
      <c r="AF179" s="20" t="e">
        <f>Table2[[#This Row],[filter kmers2]]/Table2[[#This Row],[bp]]*1000000</f>
        <v>#DIV/0!</v>
      </c>
      <c r="AG179" s="20" t="e">
        <f>Table2[[#This Row],[collapse kmers3]]/Table2[[#This Row],[bp]]*1000000</f>
        <v>#DIV/0!</v>
      </c>
      <c r="AH179" s="20" t="e">
        <f>Table2[[#This Row],[calculate distances4]]/Table2[[#This Row],[bp]]*1000000</f>
        <v>#DIV/0!</v>
      </c>
      <c r="AI179" s="20" t="e">
        <f>Table2[[#This Row],[Find N A5]]/Table2[[#This Row],[bp]]*1000000</f>
        <v>#DIV/0!</v>
      </c>
      <c r="AJ179" s="20" t="e">
        <f>Table2[[#This Row],[Find N B6]]/Table2[[#This Row],[bp]]*1000000</f>
        <v>#DIV/0!</v>
      </c>
      <c r="AK179" s="20" t="e">
        <f>Table2[[#This Row],[Find N C7]]/Table2[[#This Row],[bp]]*1000000</f>
        <v>#DIV/0!</v>
      </c>
      <c r="AL179" s="20" t="e">
        <f>Table2[[#This Row],[Find N D8]]/Table2[[#This Row],[bp]]*1000000</f>
        <v>#DIV/0!</v>
      </c>
      <c r="AM179" s="20" t="e">
        <f>Table2[[#This Row],[identify kmers A9]]/Table2[[#This Row],[bp]]*1000000</f>
        <v>#DIV/0!</v>
      </c>
      <c r="AN179" s="20" t="e">
        <f>Table2[[#This Row],[identify kmers B10]]/Table2[[#This Row],[bp]]*1000000</f>
        <v>#DIV/0!</v>
      </c>
    </row>
    <row r="180" spans="1:40" x14ac:dyDescent="0.45">
      <c r="A180" s="1"/>
      <c r="M180" s="10">
        <f t="shared" si="36"/>
        <v>0</v>
      </c>
      <c r="N180" s="10">
        <f t="shared" si="37"/>
        <v>0</v>
      </c>
      <c r="O180" s="10">
        <f t="shared" si="38"/>
        <v>0</v>
      </c>
      <c r="P180" s="10">
        <f t="shared" si="39"/>
        <v>0</v>
      </c>
      <c r="Q180" s="10">
        <f t="shared" si="40"/>
        <v>0</v>
      </c>
      <c r="R180" s="10">
        <f t="shared" si="41"/>
        <v>0</v>
      </c>
      <c r="S180" s="10">
        <f t="shared" si="42"/>
        <v>0</v>
      </c>
      <c r="T180" s="10">
        <f t="shared" si="43"/>
        <v>0</v>
      </c>
      <c r="U180" s="10">
        <f t="shared" si="44"/>
        <v>0</v>
      </c>
      <c r="V180" s="10">
        <f>SUM(Table2[[#This Row],[filter kmers2]:[identify kmers B10]])</f>
        <v>0</v>
      </c>
      <c r="W180" s="5" t="e">
        <f t="shared" si="45"/>
        <v>#DIV/0!</v>
      </c>
      <c r="X180" s="5" t="e">
        <f t="shared" si="46"/>
        <v>#DIV/0!</v>
      </c>
      <c r="Y180" s="5" t="e">
        <f t="shared" si="47"/>
        <v>#DIV/0!</v>
      </c>
      <c r="Z180" s="5" t="e">
        <f t="shared" si="48"/>
        <v>#DIV/0!</v>
      </c>
      <c r="AA180" s="5" t="e">
        <f t="shared" si="49"/>
        <v>#DIV/0!</v>
      </c>
      <c r="AB180" s="5" t="e">
        <f t="shared" si="50"/>
        <v>#DIV/0!</v>
      </c>
      <c r="AC180" s="5" t="e">
        <f t="shared" si="51"/>
        <v>#DIV/0!</v>
      </c>
      <c r="AD180" s="5" t="e">
        <f t="shared" si="52"/>
        <v>#DIV/0!</v>
      </c>
      <c r="AE180" s="5" t="e">
        <f t="shared" si="53"/>
        <v>#DIV/0!</v>
      </c>
      <c r="AF180" s="20" t="e">
        <f>Table2[[#This Row],[filter kmers2]]/Table2[[#This Row],[bp]]*1000000</f>
        <v>#DIV/0!</v>
      </c>
      <c r="AG180" s="20" t="e">
        <f>Table2[[#This Row],[collapse kmers3]]/Table2[[#This Row],[bp]]*1000000</f>
        <v>#DIV/0!</v>
      </c>
      <c r="AH180" s="20" t="e">
        <f>Table2[[#This Row],[calculate distances4]]/Table2[[#This Row],[bp]]*1000000</f>
        <v>#DIV/0!</v>
      </c>
      <c r="AI180" s="20" t="e">
        <f>Table2[[#This Row],[Find N A5]]/Table2[[#This Row],[bp]]*1000000</f>
        <v>#DIV/0!</v>
      </c>
      <c r="AJ180" s="20" t="e">
        <f>Table2[[#This Row],[Find N B6]]/Table2[[#This Row],[bp]]*1000000</f>
        <v>#DIV/0!</v>
      </c>
      <c r="AK180" s="20" t="e">
        <f>Table2[[#This Row],[Find N C7]]/Table2[[#This Row],[bp]]*1000000</f>
        <v>#DIV/0!</v>
      </c>
      <c r="AL180" s="20" t="e">
        <f>Table2[[#This Row],[Find N D8]]/Table2[[#This Row],[bp]]*1000000</f>
        <v>#DIV/0!</v>
      </c>
      <c r="AM180" s="20" t="e">
        <f>Table2[[#This Row],[identify kmers A9]]/Table2[[#This Row],[bp]]*1000000</f>
        <v>#DIV/0!</v>
      </c>
      <c r="AN180" s="20" t="e">
        <f>Table2[[#This Row],[identify kmers B10]]/Table2[[#This Row],[bp]]*1000000</f>
        <v>#DIV/0!</v>
      </c>
    </row>
    <row r="181" spans="1:40" x14ac:dyDescent="0.45">
      <c r="A181" s="1"/>
      <c r="M181" s="10">
        <f t="shared" si="36"/>
        <v>0</v>
      </c>
      <c r="N181" s="10">
        <f t="shared" si="37"/>
        <v>0</v>
      </c>
      <c r="O181" s="10">
        <f t="shared" si="38"/>
        <v>0</v>
      </c>
      <c r="P181" s="10">
        <f t="shared" si="39"/>
        <v>0</v>
      </c>
      <c r="Q181" s="10">
        <f t="shared" si="40"/>
        <v>0</v>
      </c>
      <c r="R181" s="10">
        <f t="shared" si="41"/>
        <v>0</v>
      </c>
      <c r="S181" s="10">
        <f t="shared" si="42"/>
        <v>0</v>
      </c>
      <c r="T181" s="10">
        <f t="shared" si="43"/>
        <v>0</v>
      </c>
      <c r="U181" s="10">
        <f t="shared" si="44"/>
        <v>0</v>
      </c>
      <c r="V181" s="10">
        <f>SUM(Table2[[#This Row],[filter kmers2]:[identify kmers B10]])</f>
        <v>0</v>
      </c>
      <c r="W181" s="5" t="e">
        <f t="shared" si="45"/>
        <v>#DIV/0!</v>
      </c>
      <c r="X181" s="5" t="e">
        <f t="shared" si="46"/>
        <v>#DIV/0!</v>
      </c>
      <c r="Y181" s="5" t="e">
        <f t="shared" si="47"/>
        <v>#DIV/0!</v>
      </c>
      <c r="Z181" s="5" t="e">
        <f t="shared" si="48"/>
        <v>#DIV/0!</v>
      </c>
      <c r="AA181" s="5" t="e">
        <f t="shared" si="49"/>
        <v>#DIV/0!</v>
      </c>
      <c r="AB181" s="5" t="e">
        <f t="shared" si="50"/>
        <v>#DIV/0!</v>
      </c>
      <c r="AC181" s="5" t="e">
        <f t="shared" si="51"/>
        <v>#DIV/0!</v>
      </c>
      <c r="AD181" s="5" t="e">
        <f t="shared" si="52"/>
        <v>#DIV/0!</v>
      </c>
      <c r="AE181" s="5" t="e">
        <f t="shared" si="53"/>
        <v>#DIV/0!</v>
      </c>
      <c r="AF181" s="20" t="e">
        <f>Table2[[#This Row],[filter kmers2]]/Table2[[#This Row],[bp]]*1000000</f>
        <v>#DIV/0!</v>
      </c>
      <c r="AG181" s="20" t="e">
        <f>Table2[[#This Row],[collapse kmers3]]/Table2[[#This Row],[bp]]*1000000</f>
        <v>#DIV/0!</v>
      </c>
      <c r="AH181" s="20" t="e">
        <f>Table2[[#This Row],[calculate distances4]]/Table2[[#This Row],[bp]]*1000000</f>
        <v>#DIV/0!</v>
      </c>
      <c r="AI181" s="20" t="e">
        <f>Table2[[#This Row],[Find N A5]]/Table2[[#This Row],[bp]]*1000000</f>
        <v>#DIV/0!</v>
      </c>
      <c r="AJ181" s="20" t="e">
        <f>Table2[[#This Row],[Find N B6]]/Table2[[#This Row],[bp]]*1000000</f>
        <v>#DIV/0!</v>
      </c>
      <c r="AK181" s="20" t="e">
        <f>Table2[[#This Row],[Find N C7]]/Table2[[#This Row],[bp]]*1000000</f>
        <v>#DIV/0!</v>
      </c>
      <c r="AL181" s="20" t="e">
        <f>Table2[[#This Row],[Find N D8]]/Table2[[#This Row],[bp]]*1000000</f>
        <v>#DIV/0!</v>
      </c>
      <c r="AM181" s="20" t="e">
        <f>Table2[[#This Row],[identify kmers A9]]/Table2[[#This Row],[bp]]*1000000</f>
        <v>#DIV/0!</v>
      </c>
      <c r="AN181" s="20" t="e">
        <f>Table2[[#This Row],[identify kmers B10]]/Table2[[#This Row],[bp]]*1000000</f>
        <v>#DIV/0!</v>
      </c>
    </row>
    <row r="182" spans="1:40" x14ac:dyDescent="0.45">
      <c r="A182" s="1"/>
      <c r="M182" s="10">
        <f t="shared" si="36"/>
        <v>0</v>
      </c>
      <c r="N182" s="10">
        <f t="shared" si="37"/>
        <v>0</v>
      </c>
      <c r="O182" s="10">
        <f t="shared" si="38"/>
        <v>0</v>
      </c>
      <c r="P182" s="10">
        <f t="shared" si="39"/>
        <v>0</v>
      </c>
      <c r="Q182" s="10">
        <f t="shared" si="40"/>
        <v>0</v>
      </c>
      <c r="R182" s="10">
        <f t="shared" si="41"/>
        <v>0</v>
      </c>
      <c r="S182" s="10">
        <f t="shared" si="42"/>
        <v>0</v>
      </c>
      <c r="T182" s="10">
        <f t="shared" si="43"/>
        <v>0</v>
      </c>
      <c r="U182" s="10">
        <f t="shared" si="44"/>
        <v>0</v>
      </c>
      <c r="V182" s="10">
        <f>SUM(Table2[[#This Row],[filter kmers2]:[identify kmers B10]])</f>
        <v>0</v>
      </c>
      <c r="W182" s="5" t="e">
        <f t="shared" si="45"/>
        <v>#DIV/0!</v>
      </c>
      <c r="X182" s="5" t="e">
        <f t="shared" si="46"/>
        <v>#DIV/0!</v>
      </c>
      <c r="Y182" s="5" t="e">
        <f t="shared" si="47"/>
        <v>#DIV/0!</v>
      </c>
      <c r="Z182" s="5" t="e">
        <f t="shared" si="48"/>
        <v>#DIV/0!</v>
      </c>
      <c r="AA182" s="5" t="e">
        <f t="shared" si="49"/>
        <v>#DIV/0!</v>
      </c>
      <c r="AB182" s="5" t="e">
        <f t="shared" si="50"/>
        <v>#DIV/0!</v>
      </c>
      <c r="AC182" s="5" t="e">
        <f t="shared" si="51"/>
        <v>#DIV/0!</v>
      </c>
      <c r="AD182" s="5" t="e">
        <f t="shared" si="52"/>
        <v>#DIV/0!</v>
      </c>
      <c r="AE182" s="5" t="e">
        <f t="shared" si="53"/>
        <v>#DIV/0!</v>
      </c>
      <c r="AF182" s="20" t="e">
        <f>Table2[[#This Row],[filter kmers2]]/Table2[[#This Row],[bp]]*1000000</f>
        <v>#DIV/0!</v>
      </c>
      <c r="AG182" s="20" t="e">
        <f>Table2[[#This Row],[collapse kmers3]]/Table2[[#This Row],[bp]]*1000000</f>
        <v>#DIV/0!</v>
      </c>
      <c r="AH182" s="20" t="e">
        <f>Table2[[#This Row],[calculate distances4]]/Table2[[#This Row],[bp]]*1000000</f>
        <v>#DIV/0!</v>
      </c>
      <c r="AI182" s="20" t="e">
        <f>Table2[[#This Row],[Find N A5]]/Table2[[#This Row],[bp]]*1000000</f>
        <v>#DIV/0!</v>
      </c>
      <c r="AJ182" s="20" t="e">
        <f>Table2[[#This Row],[Find N B6]]/Table2[[#This Row],[bp]]*1000000</f>
        <v>#DIV/0!</v>
      </c>
      <c r="AK182" s="20" t="e">
        <f>Table2[[#This Row],[Find N C7]]/Table2[[#This Row],[bp]]*1000000</f>
        <v>#DIV/0!</v>
      </c>
      <c r="AL182" s="20" t="e">
        <f>Table2[[#This Row],[Find N D8]]/Table2[[#This Row],[bp]]*1000000</f>
        <v>#DIV/0!</v>
      </c>
      <c r="AM182" s="20" t="e">
        <f>Table2[[#This Row],[identify kmers A9]]/Table2[[#This Row],[bp]]*1000000</f>
        <v>#DIV/0!</v>
      </c>
      <c r="AN182" s="20" t="e">
        <f>Table2[[#This Row],[identify kmers B10]]/Table2[[#This Row],[bp]]*1000000</f>
        <v>#DIV/0!</v>
      </c>
    </row>
    <row r="183" spans="1:40" x14ac:dyDescent="0.45">
      <c r="A183" s="1"/>
      <c r="M183" s="10">
        <f t="shared" si="36"/>
        <v>0</v>
      </c>
      <c r="N183" s="10">
        <f t="shared" si="37"/>
        <v>0</v>
      </c>
      <c r="O183" s="10">
        <f t="shared" si="38"/>
        <v>0</v>
      </c>
      <c r="P183" s="10">
        <f t="shared" si="39"/>
        <v>0</v>
      </c>
      <c r="Q183" s="10">
        <f t="shared" si="40"/>
        <v>0</v>
      </c>
      <c r="R183" s="10">
        <f t="shared" si="41"/>
        <v>0</v>
      </c>
      <c r="S183" s="10">
        <f t="shared" si="42"/>
        <v>0</v>
      </c>
      <c r="T183" s="10">
        <f t="shared" si="43"/>
        <v>0</v>
      </c>
      <c r="U183" s="10">
        <f t="shared" si="44"/>
        <v>0</v>
      </c>
      <c r="V183" s="10">
        <f>SUM(Table2[[#This Row],[filter kmers2]:[identify kmers B10]])</f>
        <v>0</v>
      </c>
      <c r="W183" s="5" t="e">
        <f t="shared" si="45"/>
        <v>#DIV/0!</v>
      </c>
      <c r="X183" s="5" t="e">
        <f t="shared" si="46"/>
        <v>#DIV/0!</v>
      </c>
      <c r="Y183" s="5" t="e">
        <f t="shared" si="47"/>
        <v>#DIV/0!</v>
      </c>
      <c r="Z183" s="5" t="e">
        <f t="shared" si="48"/>
        <v>#DIV/0!</v>
      </c>
      <c r="AA183" s="5" t="e">
        <f t="shared" si="49"/>
        <v>#DIV/0!</v>
      </c>
      <c r="AB183" s="5" t="e">
        <f t="shared" si="50"/>
        <v>#DIV/0!</v>
      </c>
      <c r="AC183" s="5" t="e">
        <f t="shared" si="51"/>
        <v>#DIV/0!</v>
      </c>
      <c r="AD183" s="5" t="e">
        <f t="shared" si="52"/>
        <v>#DIV/0!</v>
      </c>
      <c r="AE183" s="5" t="e">
        <f t="shared" si="53"/>
        <v>#DIV/0!</v>
      </c>
      <c r="AF183" s="20" t="e">
        <f>Table2[[#This Row],[filter kmers2]]/Table2[[#This Row],[bp]]*1000000</f>
        <v>#DIV/0!</v>
      </c>
      <c r="AG183" s="20" t="e">
        <f>Table2[[#This Row],[collapse kmers3]]/Table2[[#This Row],[bp]]*1000000</f>
        <v>#DIV/0!</v>
      </c>
      <c r="AH183" s="20" t="e">
        <f>Table2[[#This Row],[calculate distances4]]/Table2[[#This Row],[bp]]*1000000</f>
        <v>#DIV/0!</v>
      </c>
      <c r="AI183" s="20" t="e">
        <f>Table2[[#This Row],[Find N A5]]/Table2[[#This Row],[bp]]*1000000</f>
        <v>#DIV/0!</v>
      </c>
      <c r="AJ183" s="20" t="e">
        <f>Table2[[#This Row],[Find N B6]]/Table2[[#This Row],[bp]]*1000000</f>
        <v>#DIV/0!</v>
      </c>
      <c r="AK183" s="20" t="e">
        <f>Table2[[#This Row],[Find N C7]]/Table2[[#This Row],[bp]]*1000000</f>
        <v>#DIV/0!</v>
      </c>
      <c r="AL183" s="20" t="e">
        <f>Table2[[#This Row],[Find N D8]]/Table2[[#This Row],[bp]]*1000000</f>
        <v>#DIV/0!</v>
      </c>
      <c r="AM183" s="20" t="e">
        <f>Table2[[#This Row],[identify kmers A9]]/Table2[[#This Row],[bp]]*1000000</f>
        <v>#DIV/0!</v>
      </c>
      <c r="AN183" s="20" t="e">
        <f>Table2[[#This Row],[identify kmers B10]]/Table2[[#This Row],[bp]]*1000000</f>
        <v>#DIV/0!</v>
      </c>
    </row>
    <row r="184" spans="1:40" x14ac:dyDescent="0.45">
      <c r="A184" s="1"/>
      <c r="M184" s="10">
        <f t="shared" si="36"/>
        <v>0</v>
      </c>
      <c r="N184" s="10">
        <f t="shared" si="37"/>
        <v>0</v>
      </c>
      <c r="O184" s="10">
        <f t="shared" si="38"/>
        <v>0</v>
      </c>
      <c r="P184" s="10">
        <f t="shared" si="39"/>
        <v>0</v>
      </c>
      <c r="Q184" s="10">
        <f t="shared" si="40"/>
        <v>0</v>
      </c>
      <c r="R184" s="10">
        <f t="shared" si="41"/>
        <v>0</v>
      </c>
      <c r="S184" s="10">
        <f t="shared" si="42"/>
        <v>0</v>
      </c>
      <c r="T184" s="10">
        <f t="shared" si="43"/>
        <v>0</v>
      </c>
      <c r="U184" s="10">
        <f t="shared" si="44"/>
        <v>0</v>
      </c>
      <c r="V184" s="10">
        <f>SUM(Table2[[#This Row],[filter kmers2]:[identify kmers B10]])</f>
        <v>0</v>
      </c>
      <c r="W184" s="5" t="e">
        <f t="shared" si="45"/>
        <v>#DIV/0!</v>
      </c>
      <c r="X184" s="5" t="e">
        <f t="shared" si="46"/>
        <v>#DIV/0!</v>
      </c>
      <c r="Y184" s="5" t="e">
        <f t="shared" si="47"/>
        <v>#DIV/0!</v>
      </c>
      <c r="Z184" s="5" t="e">
        <f t="shared" si="48"/>
        <v>#DIV/0!</v>
      </c>
      <c r="AA184" s="5" t="e">
        <f t="shared" si="49"/>
        <v>#DIV/0!</v>
      </c>
      <c r="AB184" s="5" t="e">
        <f t="shared" si="50"/>
        <v>#DIV/0!</v>
      </c>
      <c r="AC184" s="5" t="e">
        <f t="shared" si="51"/>
        <v>#DIV/0!</v>
      </c>
      <c r="AD184" s="5" t="e">
        <f t="shared" si="52"/>
        <v>#DIV/0!</v>
      </c>
      <c r="AE184" s="5" t="e">
        <f t="shared" si="53"/>
        <v>#DIV/0!</v>
      </c>
      <c r="AF184" s="20" t="e">
        <f>Table2[[#This Row],[filter kmers2]]/Table2[[#This Row],[bp]]*1000000</f>
        <v>#DIV/0!</v>
      </c>
      <c r="AG184" s="20" t="e">
        <f>Table2[[#This Row],[collapse kmers3]]/Table2[[#This Row],[bp]]*1000000</f>
        <v>#DIV/0!</v>
      </c>
      <c r="AH184" s="20" t="e">
        <f>Table2[[#This Row],[calculate distances4]]/Table2[[#This Row],[bp]]*1000000</f>
        <v>#DIV/0!</v>
      </c>
      <c r="AI184" s="20" t="e">
        <f>Table2[[#This Row],[Find N A5]]/Table2[[#This Row],[bp]]*1000000</f>
        <v>#DIV/0!</v>
      </c>
      <c r="AJ184" s="20" t="e">
        <f>Table2[[#This Row],[Find N B6]]/Table2[[#This Row],[bp]]*1000000</f>
        <v>#DIV/0!</v>
      </c>
      <c r="AK184" s="20" t="e">
        <f>Table2[[#This Row],[Find N C7]]/Table2[[#This Row],[bp]]*1000000</f>
        <v>#DIV/0!</v>
      </c>
      <c r="AL184" s="20" t="e">
        <f>Table2[[#This Row],[Find N D8]]/Table2[[#This Row],[bp]]*1000000</f>
        <v>#DIV/0!</v>
      </c>
      <c r="AM184" s="20" t="e">
        <f>Table2[[#This Row],[identify kmers A9]]/Table2[[#This Row],[bp]]*1000000</f>
        <v>#DIV/0!</v>
      </c>
      <c r="AN184" s="20" t="e">
        <f>Table2[[#This Row],[identify kmers B10]]/Table2[[#This Row],[bp]]*1000000</f>
        <v>#DIV/0!</v>
      </c>
    </row>
    <row r="185" spans="1:40" x14ac:dyDescent="0.45">
      <c r="A185" s="1"/>
      <c r="M185" s="10">
        <f t="shared" si="36"/>
        <v>0</v>
      </c>
      <c r="N185" s="10">
        <f t="shared" si="37"/>
        <v>0</v>
      </c>
      <c r="O185" s="10">
        <f t="shared" si="38"/>
        <v>0</v>
      </c>
      <c r="P185" s="10">
        <f t="shared" si="39"/>
        <v>0</v>
      </c>
      <c r="Q185" s="10">
        <f t="shared" si="40"/>
        <v>0</v>
      </c>
      <c r="R185" s="10">
        <f t="shared" si="41"/>
        <v>0</v>
      </c>
      <c r="S185" s="10">
        <f t="shared" si="42"/>
        <v>0</v>
      </c>
      <c r="T185" s="10">
        <f t="shared" si="43"/>
        <v>0</v>
      </c>
      <c r="U185" s="10">
        <f t="shared" si="44"/>
        <v>0</v>
      </c>
      <c r="V185" s="10">
        <f>SUM(Table2[[#This Row],[filter kmers2]:[identify kmers B10]])</f>
        <v>0</v>
      </c>
      <c r="W185" s="5" t="e">
        <f t="shared" si="45"/>
        <v>#DIV/0!</v>
      </c>
      <c r="X185" s="5" t="e">
        <f t="shared" si="46"/>
        <v>#DIV/0!</v>
      </c>
      <c r="Y185" s="5" t="e">
        <f t="shared" si="47"/>
        <v>#DIV/0!</v>
      </c>
      <c r="Z185" s="5" t="e">
        <f t="shared" si="48"/>
        <v>#DIV/0!</v>
      </c>
      <c r="AA185" s="5" t="e">
        <f t="shared" si="49"/>
        <v>#DIV/0!</v>
      </c>
      <c r="AB185" s="5" t="e">
        <f t="shared" si="50"/>
        <v>#DIV/0!</v>
      </c>
      <c r="AC185" s="5" t="e">
        <f t="shared" si="51"/>
        <v>#DIV/0!</v>
      </c>
      <c r="AD185" s="5" t="e">
        <f t="shared" si="52"/>
        <v>#DIV/0!</v>
      </c>
      <c r="AE185" s="5" t="e">
        <f t="shared" si="53"/>
        <v>#DIV/0!</v>
      </c>
      <c r="AF185" s="20" t="e">
        <f>Table2[[#This Row],[filter kmers2]]/Table2[[#This Row],[bp]]*1000000</f>
        <v>#DIV/0!</v>
      </c>
      <c r="AG185" s="20" t="e">
        <f>Table2[[#This Row],[collapse kmers3]]/Table2[[#This Row],[bp]]*1000000</f>
        <v>#DIV/0!</v>
      </c>
      <c r="AH185" s="20" t="e">
        <f>Table2[[#This Row],[calculate distances4]]/Table2[[#This Row],[bp]]*1000000</f>
        <v>#DIV/0!</v>
      </c>
      <c r="AI185" s="20" t="e">
        <f>Table2[[#This Row],[Find N A5]]/Table2[[#This Row],[bp]]*1000000</f>
        <v>#DIV/0!</v>
      </c>
      <c r="AJ185" s="20" t="e">
        <f>Table2[[#This Row],[Find N B6]]/Table2[[#This Row],[bp]]*1000000</f>
        <v>#DIV/0!</v>
      </c>
      <c r="AK185" s="20" t="e">
        <f>Table2[[#This Row],[Find N C7]]/Table2[[#This Row],[bp]]*1000000</f>
        <v>#DIV/0!</v>
      </c>
      <c r="AL185" s="20" t="e">
        <f>Table2[[#This Row],[Find N D8]]/Table2[[#This Row],[bp]]*1000000</f>
        <v>#DIV/0!</v>
      </c>
      <c r="AM185" s="20" t="e">
        <f>Table2[[#This Row],[identify kmers A9]]/Table2[[#This Row],[bp]]*1000000</f>
        <v>#DIV/0!</v>
      </c>
      <c r="AN185" s="20" t="e">
        <f>Table2[[#This Row],[identify kmers B10]]/Table2[[#This Row],[bp]]*1000000</f>
        <v>#DIV/0!</v>
      </c>
    </row>
    <row r="186" spans="1:40" x14ac:dyDescent="0.45">
      <c r="A186" s="1"/>
      <c r="M186" s="10">
        <f t="shared" si="36"/>
        <v>0</v>
      </c>
      <c r="N186" s="10">
        <f t="shared" si="37"/>
        <v>0</v>
      </c>
      <c r="O186" s="10">
        <f t="shared" si="38"/>
        <v>0</v>
      </c>
      <c r="P186" s="10">
        <f t="shared" si="39"/>
        <v>0</v>
      </c>
      <c r="Q186" s="10">
        <f t="shared" si="40"/>
        <v>0</v>
      </c>
      <c r="R186" s="10">
        <f t="shared" si="41"/>
        <v>0</v>
      </c>
      <c r="S186" s="10">
        <f t="shared" si="42"/>
        <v>0</v>
      </c>
      <c r="T186" s="10">
        <f t="shared" si="43"/>
        <v>0</v>
      </c>
      <c r="U186" s="10">
        <f t="shared" si="44"/>
        <v>0</v>
      </c>
      <c r="V186" s="10">
        <f>SUM(Table2[[#This Row],[filter kmers2]:[identify kmers B10]])</f>
        <v>0</v>
      </c>
      <c r="W186" s="5" t="e">
        <f t="shared" si="45"/>
        <v>#DIV/0!</v>
      </c>
      <c r="X186" s="5" t="e">
        <f t="shared" si="46"/>
        <v>#DIV/0!</v>
      </c>
      <c r="Y186" s="5" t="e">
        <f t="shared" si="47"/>
        <v>#DIV/0!</v>
      </c>
      <c r="Z186" s="5" t="e">
        <f t="shared" si="48"/>
        <v>#DIV/0!</v>
      </c>
      <c r="AA186" s="5" t="e">
        <f t="shared" si="49"/>
        <v>#DIV/0!</v>
      </c>
      <c r="AB186" s="5" t="e">
        <f t="shared" si="50"/>
        <v>#DIV/0!</v>
      </c>
      <c r="AC186" s="5" t="e">
        <f t="shared" si="51"/>
        <v>#DIV/0!</v>
      </c>
      <c r="AD186" s="5" t="e">
        <f t="shared" si="52"/>
        <v>#DIV/0!</v>
      </c>
      <c r="AE186" s="5" t="e">
        <f t="shared" si="53"/>
        <v>#DIV/0!</v>
      </c>
      <c r="AF186" s="20" t="e">
        <f>Table2[[#This Row],[filter kmers2]]/Table2[[#This Row],[bp]]*1000000</f>
        <v>#DIV/0!</v>
      </c>
      <c r="AG186" s="20" t="e">
        <f>Table2[[#This Row],[collapse kmers3]]/Table2[[#This Row],[bp]]*1000000</f>
        <v>#DIV/0!</v>
      </c>
      <c r="AH186" s="20" t="e">
        <f>Table2[[#This Row],[calculate distances4]]/Table2[[#This Row],[bp]]*1000000</f>
        <v>#DIV/0!</v>
      </c>
      <c r="AI186" s="20" t="e">
        <f>Table2[[#This Row],[Find N A5]]/Table2[[#This Row],[bp]]*1000000</f>
        <v>#DIV/0!</v>
      </c>
      <c r="AJ186" s="20" t="e">
        <f>Table2[[#This Row],[Find N B6]]/Table2[[#This Row],[bp]]*1000000</f>
        <v>#DIV/0!</v>
      </c>
      <c r="AK186" s="20" t="e">
        <f>Table2[[#This Row],[Find N C7]]/Table2[[#This Row],[bp]]*1000000</f>
        <v>#DIV/0!</v>
      </c>
      <c r="AL186" s="20" t="e">
        <f>Table2[[#This Row],[Find N D8]]/Table2[[#This Row],[bp]]*1000000</f>
        <v>#DIV/0!</v>
      </c>
      <c r="AM186" s="20" t="e">
        <f>Table2[[#This Row],[identify kmers A9]]/Table2[[#This Row],[bp]]*1000000</f>
        <v>#DIV/0!</v>
      </c>
      <c r="AN186" s="20" t="e">
        <f>Table2[[#This Row],[identify kmers B10]]/Table2[[#This Row],[bp]]*1000000</f>
        <v>#DIV/0!</v>
      </c>
    </row>
    <row r="187" spans="1:40" x14ac:dyDescent="0.45">
      <c r="A187" s="1"/>
      <c r="M187" s="10">
        <f t="shared" si="36"/>
        <v>0</v>
      </c>
      <c r="N187" s="10">
        <f t="shared" si="37"/>
        <v>0</v>
      </c>
      <c r="O187" s="10">
        <f t="shared" si="38"/>
        <v>0</v>
      </c>
      <c r="P187" s="10">
        <f t="shared" si="39"/>
        <v>0</v>
      </c>
      <c r="Q187" s="10">
        <f t="shared" si="40"/>
        <v>0</v>
      </c>
      <c r="R187" s="10">
        <f t="shared" si="41"/>
        <v>0</v>
      </c>
      <c r="S187" s="10">
        <f t="shared" si="42"/>
        <v>0</v>
      </c>
      <c r="T187" s="10">
        <f t="shared" si="43"/>
        <v>0</v>
      </c>
      <c r="U187" s="10">
        <f t="shared" si="44"/>
        <v>0</v>
      </c>
      <c r="V187" s="10">
        <f>SUM(Table2[[#This Row],[filter kmers2]:[identify kmers B10]])</f>
        <v>0</v>
      </c>
      <c r="W187" s="5" t="e">
        <f t="shared" si="45"/>
        <v>#DIV/0!</v>
      </c>
      <c r="X187" s="5" t="e">
        <f t="shared" si="46"/>
        <v>#DIV/0!</v>
      </c>
      <c r="Y187" s="5" t="e">
        <f t="shared" si="47"/>
        <v>#DIV/0!</v>
      </c>
      <c r="Z187" s="5" t="e">
        <f t="shared" si="48"/>
        <v>#DIV/0!</v>
      </c>
      <c r="AA187" s="5" t="e">
        <f t="shared" si="49"/>
        <v>#DIV/0!</v>
      </c>
      <c r="AB187" s="5" t="e">
        <f t="shared" si="50"/>
        <v>#DIV/0!</v>
      </c>
      <c r="AC187" s="5" t="e">
        <f t="shared" si="51"/>
        <v>#DIV/0!</v>
      </c>
      <c r="AD187" s="5" t="e">
        <f t="shared" si="52"/>
        <v>#DIV/0!</v>
      </c>
      <c r="AE187" s="5" t="e">
        <f t="shared" si="53"/>
        <v>#DIV/0!</v>
      </c>
      <c r="AF187" s="20" t="e">
        <f>Table2[[#This Row],[filter kmers2]]/Table2[[#This Row],[bp]]*1000000</f>
        <v>#DIV/0!</v>
      </c>
      <c r="AG187" s="20" t="e">
        <f>Table2[[#This Row],[collapse kmers3]]/Table2[[#This Row],[bp]]*1000000</f>
        <v>#DIV/0!</v>
      </c>
      <c r="AH187" s="20" t="e">
        <f>Table2[[#This Row],[calculate distances4]]/Table2[[#This Row],[bp]]*1000000</f>
        <v>#DIV/0!</v>
      </c>
      <c r="AI187" s="20" t="e">
        <f>Table2[[#This Row],[Find N A5]]/Table2[[#This Row],[bp]]*1000000</f>
        <v>#DIV/0!</v>
      </c>
      <c r="AJ187" s="20" t="e">
        <f>Table2[[#This Row],[Find N B6]]/Table2[[#This Row],[bp]]*1000000</f>
        <v>#DIV/0!</v>
      </c>
      <c r="AK187" s="20" t="e">
        <f>Table2[[#This Row],[Find N C7]]/Table2[[#This Row],[bp]]*1000000</f>
        <v>#DIV/0!</v>
      </c>
      <c r="AL187" s="20" t="e">
        <f>Table2[[#This Row],[Find N D8]]/Table2[[#This Row],[bp]]*1000000</f>
        <v>#DIV/0!</v>
      </c>
      <c r="AM187" s="20" t="e">
        <f>Table2[[#This Row],[identify kmers A9]]/Table2[[#This Row],[bp]]*1000000</f>
        <v>#DIV/0!</v>
      </c>
      <c r="AN187" s="20" t="e">
        <f>Table2[[#This Row],[identify kmers B10]]/Table2[[#This Row],[bp]]*1000000</f>
        <v>#DIV/0!</v>
      </c>
    </row>
    <row r="188" spans="1:40" x14ac:dyDescent="0.45">
      <c r="A188" s="1"/>
      <c r="M188" s="10">
        <f t="shared" si="36"/>
        <v>0</v>
      </c>
      <c r="N188" s="10">
        <f t="shared" si="37"/>
        <v>0</v>
      </c>
      <c r="O188" s="10">
        <f t="shared" si="38"/>
        <v>0</v>
      </c>
      <c r="P188" s="10">
        <f t="shared" si="39"/>
        <v>0</v>
      </c>
      <c r="Q188" s="10">
        <f t="shared" si="40"/>
        <v>0</v>
      </c>
      <c r="R188" s="10">
        <f t="shared" si="41"/>
        <v>0</v>
      </c>
      <c r="S188" s="10">
        <f t="shared" si="42"/>
        <v>0</v>
      </c>
      <c r="T188" s="10">
        <f t="shared" si="43"/>
        <v>0</v>
      </c>
      <c r="U188" s="10">
        <f t="shared" si="44"/>
        <v>0</v>
      </c>
      <c r="V188" s="10">
        <f>SUM(Table2[[#This Row],[filter kmers2]:[identify kmers B10]])</f>
        <v>0</v>
      </c>
      <c r="W188" s="5" t="e">
        <f t="shared" si="45"/>
        <v>#DIV/0!</v>
      </c>
      <c r="X188" s="5" t="e">
        <f t="shared" si="46"/>
        <v>#DIV/0!</v>
      </c>
      <c r="Y188" s="5" t="e">
        <f t="shared" si="47"/>
        <v>#DIV/0!</v>
      </c>
      <c r="Z188" s="5" t="e">
        <f t="shared" si="48"/>
        <v>#DIV/0!</v>
      </c>
      <c r="AA188" s="5" t="e">
        <f t="shared" si="49"/>
        <v>#DIV/0!</v>
      </c>
      <c r="AB188" s="5" t="e">
        <f t="shared" si="50"/>
        <v>#DIV/0!</v>
      </c>
      <c r="AC188" s="5" t="e">
        <f t="shared" si="51"/>
        <v>#DIV/0!</v>
      </c>
      <c r="AD188" s="5" t="e">
        <f t="shared" si="52"/>
        <v>#DIV/0!</v>
      </c>
      <c r="AE188" s="5" t="e">
        <f t="shared" si="53"/>
        <v>#DIV/0!</v>
      </c>
      <c r="AF188" s="20" t="e">
        <f>Table2[[#This Row],[filter kmers2]]/Table2[[#This Row],[bp]]*1000000</f>
        <v>#DIV/0!</v>
      </c>
      <c r="AG188" s="20" t="e">
        <f>Table2[[#This Row],[collapse kmers3]]/Table2[[#This Row],[bp]]*1000000</f>
        <v>#DIV/0!</v>
      </c>
      <c r="AH188" s="20" t="e">
        <f>Table2[[#This Row],[calculate distances4]]/Table2[[#This Row],[bp]]*1000000</f>
        <v>#DIV/0!</v>
      </c>
      <c r="AI188" s="20" t="e">
        <f>Table2[[#This Row],[Find N A5]]/Table2[[#This Row],[bp]]*1000000</f>
        <v>#DIV/0!</v>
      </c>
      <c r="AJ188" s="20" t="e">
        <f>Table2[[#This Row],[Find N B6]]/Table2[[#This Row],[bp]]*1000000</f>
        <v>#DIV/0!</v>
      </c>
      <c r="AK188" s="20" t="e">
        <f>Table2[[#This Row],[Find N C7]]/Table2[[#This Row],[bp]]*1000000</f>
        <v>#DIV/0!</v>
      </c>
      <c r="AL188" s="20" t="e">
        <f>Table2[[#This Row],[Find N D8]]/Table2[[#This Row],[bp]]*1000000</f>
        <v>#DIV/0!</v>
      </c>
      <c r="AM188" s="20" t="e">
        <f>Table2[[#This Row],[identify kmers A9]]/Table2[[#This Row],[bp]]*1000000</f>
        <v>#DIV/0!</v>
      </c>
      <c r="AN188" s="20" t="e">
        <f>Table2[[#This Row],[identify kmers B10]]/Table2[[#This Row],[bp]]*1000000</f>
        <v>#DIV/0!</v>
      </c>
    </row>
    <row r="189" spans="1:40" x14ac:dyDescent="0.45">
      <c r="A189" s="1"/>
      <c r="M189" s="10">
        <f t="shared" si="36"/>
        <v>0</v>
      </c>
      <c r="N189" s="10">
        <f t="shared" si="37"/>
        <v>0</v>
      </c>
      <c r="O189" s="10">
        <f t="shared" si="38"/>
        <v>0</v>
      </c>
      <c r="P189" s="10">
        <f t="shared" si="39"/>
        <v>0</v>
      </c>
      <c r="Q189" s="10">
        <f t="shared" si="40"/>
        <v>0</v>
      </c>
      <c r="R189" s="10">
        <f t="shared" si="41"/>
        <v>0</v>
      </c>
      <c r="S189" s="10">
        <f t="shared" si="42"/>
        <v>0</v>
      </c>
      <c r="T189" s="10">
        <f t="shared" si="43"/>
        <v>0</v>
      </c>
      <c r="U189" s="10">
        <f t="shared" si="44"/>
        <v>0</v>
      </c>
      <c r="V189" s="10">
        <f>SUM(Table2[[#This Row],[filter kmers2]:[identify kmers B10]])</f>
        <v>0</v>
      </c>
      <c r="W189" s="5" t="e">
        <f t="shared" si="45"/>
        <v>#DIV/0!</v>
      </c>
      <c r="X189" s="5" t="e">
        <f t="shared" si="46"/>
        <v>#DIV/0!</v>
      </c>
      <c r="Y189" s="5" t="e">
        <f t="shared" si="47"/>
        <v>#DIV/0!</v>
      </c>
      <c r="Z189" s="5" t="e">
        <f t="shared" si="48"/>
        <v>#DIV/0!</v>
      </c>
      <c r="AA189" s="5" t="e">
        <f t="shared" si="49"/>
        <v>#DIV/0!</v>
      </c>
      <c r="AB189" s="5" t="e">
        <f t="shared" si="50"/>
        <v>#DIV/0!</v>
      </c>
      <c r="AC189" s="5" t="e">
        <f t="shared" si="51"/>
        <v>#DIV/0!</v>
      </c>
      <c r="AD189" s="5" t="e">
        <f t="shared" si="52"/>
        <v>#DIV/0!</v>
      </c>
      <c r="AE189" s="5" t="e">
        <f t="shared" si="53"/>
        <v>#DIV/0!</v>
      </c>
      <c r="AF189" s="20" t="e">
        <f>Table2[[#This Row],[filter kmers2]]/Table2[[#This Row],[bp]]*1000000</f>
        <v>#DIV/0!</v>
      </c>
      <c r="AG189" s="20" t="e">
        <f>Table2[[#This Row],[collapse kmers3]]/Table2[[#This Row],[bp]]*1000000</f>
        <v>#DIV/0!</v>
      </c>
      <c r="AH189" s="20" t="e">
        <f>Table2[[#This Row],[calculate distances4]]/Table2[[#This Row],[bp]]*1000000</f>
        <v>#DIV/0!</v>
      </c>
      <c r="AI189" s="20" t="e">
        <f>Table2[[#This Row],[Find N A5]]/Table2[[#This Row],[bp]]*1000000</f>
        <v>#DIV/0!</v>
      </c>
      <c r="AJ189" s="20" t="e">
        <f>Table2[[#This Row],[Find N B6]]/Table2[[#This Row],[bp]]*1000000</f>
        <v>#DIV/0!</v>
      </c>
      <c r="AK189" s="20" t="e">
        <f>Table2[[#This Row],[Find N C7]]/Table2[[#This Row],[bp]]*1000000</f>
        <v>#DIV/0!</v>
      </c>
      <c r="AL189" s="20" t="e">
        <f>Table2[[#This Row],[Find N D8]]/Table2[[#This Row],[bp]]*1000000</f>
        <v>#DIV/0!</v>
      </c>
      <c r="AM189" s="20" t="e">
        <f>Table2[[#This Row],[identify kmers A9]]/Table2[[#This Row],[bp]]*1000000</f>
        <v>#DIV/0!</v>
      </c>
      <c r="AN189" s="20" t="e">
        <f>Table2[[#This Row],[identify kmers B10]]/Table2[[#This Row],[bp]]*1000000</f>
        <v>#DIV/0!</v>
      </c>
    </row>
    <row r="190" spans="1:40" x14ac:dyDescent="0.45">
      <c r="A190" s="1"/>
      <c r="M190" s="10">
        <f t="shared" si="36"/>
        <v>0</v>
      </c>
      <c r="N190" s="10">
        <f t="shared" si="37"/>
        <v>0</v>
      </c>
      <c r="O190" s="10">
        <f t="shared" si="38"/>
        <v>0</v>
      </c>
      <c r="P190" s="10">
        <f t="shared" si="39"/>
        <v>0</v>
      </c>
      <c r="Q190" s="10">
        <f t="shared" si="40"/>
        <v>0</v>
      </c>
      <c r="R190" s="10">
        <f t="shared" si="41"/>
        <v>0</v>
      </c>
      <c r="S190" s="10">
        <f t="shared" si="42"/>
        <v>0</v>
      </c>
      <c r="T190" s="10">
        <f t="shared" si="43"/>
        <v>0</v>
      </c>
      <c r="U190" s="10">
        <f t="shared" si="44"/>
        <v>0</v>
      </c>
      <c r="V190" s="10">
        <f>SUM(Table2[[#This Row],[filter kmers2]:[identify kmers B10]])</f>
        <v>0</v>
      </c>
      <c r="W190" s="5" t="e">
        <f t="shared" si="45"/>
        <v>#DIV/0!</v>
      </c>
      <c r="X190" s="5" t="e">
        <f t="shared" si="46"/>
        <v>#DIV/0!</v>
      </c>
      <c r="Y190" s="5" t="e">
        <f t="shared" si="47"/>
        <v>#DIV/0!</v>
      </c>
      <c r="Z190" s="5" t="e">
        <f t="shared" si="48"/>
        <v>#DIV/0!</v>
      </c>
      <c r="AA190" s="5" t="e">
        <f t="shared" si="49"/>
        <v>#DIV/0!</v>
      </c>
      <c r="AB190" s="5" t="e">
        <f t="shared" si="50"/>
        <v>#DIV/0!</v>
      </c>
      <c r="AC190" s="5" t="e">
        <f t="shared" si="51"/>
        <v>#DIV/0!</v>
      </c>
      <c r="AD190" s="5" t="e">
        <f t="shared" si="52"/>
        <v>#DIV/0!</v>
      </c>
      <c r="AE190" s="5" t="e">
        <f t="shared" si="53"/>
        <v>#DIV/0!</v>
      </c>
      <c r="AF190" s="20" t="e">
        <f>Table2[[#This Row],[filter kmers2]]/Table2[[#This Row],[bp]]*1000000</f>
        <v>#DIV/0!</v>
      </c>
      <c r="AG190" s="20" t="e">
        <f>Table2[[#This Row],[collapse kmers3]]/Table2[[#This Row],[bp]]*1000000</f>
        <v>#DIV/0!</v>
      </c>
      <c r="AH190" s="20" t="e">
        <f>Table2[[#This Row],[calculate distances4]]/Table2[[#This Row],[bp]]*1000000</f>
        <v>#DIV/0!</v>
      </c>
      <c r="AI190" s="20" t="e">
        <f>Table2[[#This Row],[Find N A5]]/Table2[[#This Row],[bp]]*1000000</f>
        <v>#DIV/0!</v>
      </c>
      <c r="AJ190" s="20" t="e">
        <f>Table2[[#This Row],[Find N B6]]/Table2[[#This Row],[bp]]*1000000</f>
        <v>#DIV/0!</v>
      </c>
      <c r="AK190" s="20" t="e">
        <f>Table2[[#This Row],[Find N C7]]/Table2[[#This Row],[bp]]*1000000</f>
        <v>#DIV/0!</v>
      </c>
      <c r="AL190" s="20" t="e">
        <f>Table2[[#This Row],[Find N D8]]/Table2[[#This Row],[bp]]*1000000</f>
        <v>#DIV/0!</v>
      </c>
      <c r="AM190" s="20" t="e">
        <f>Table2[[#This Row],[identify kmers A9]]/Table2[[#This Row],[bp]]*1000000</f>
        <v>#DIV/0!</v>
      </c>
      <c r="AN190" s="20" t="e">
        <f>Table2[[#This Row],[identify kmers B10]]/Table2[[#This Row],[bp]]*1000000</f>
        <v>#DIV/0!</v>
      </c>
    </row>
    <row r="191" spans="1:40" x14ac:dyDescent="0.45">
      <c r="A191" s="1"/>
      <c r="M191" s="10">
        <f t="shared" si="36"/>
        <v>0</v>
      </c>
      <c r="N191" s="10">
        <f t="shared" si="37"/>
        <v>0</v>
      </c>
      <c r="O191" s="10">
        <f t="shared" si="38"/>
        <v>0</v>
      </c>
      <c r="P191" s="10">
        <f t="shared" si="39"/>
        <v>0</v>
      </c>
      <c r="Q191" s="10">
        <f t="shared" si="40"/>
        <v>0</v>
      </c>
      <c r="R191" s="10">
        <f t="shared" si="41"/>
        <v>0</v>
      </c>
      <c r="S191" s="10">
        <f t="shared" si="42"/>
        <v>0</v>
      </c>
      <c r="T191" s="10">
        <f t="shared" si="43"/>
        <v>0</v>
      </c>
      <c r="U191" s="10">
        <f t="shared" si="44"/>
        <v>0</v>
      </c>
      <c r="V191" s="10">
        <f>SUM(Table2[[#This Row],[filter kmers2]:[identify kmers B10]])</f>
        <v>0</v>
      </c>
      <c r="W191" s="5" t="e">
        <f t="shared" si="45"/>
        <v>#DIV/0!</v>
      </c>
      <c r="X191" s="5" t="e">
        <f t="shared" si="46"/>
        <v>#DIV/0!</v>
      </c>
      <c r="Y191" s="5" t="e">
        <f t="shared" si="47"/>
        <v>#DIV/0!</v>
      </c>
      <c r="Z191" s="5" t="e">
        <f t="shared" si="48"/>
        <v>#DIV/0!</v>
      </c>
      <c r="AA191" s="5" t="e">
        <f t="shared" si="49"/>
        <v>#DIV/0!</v>
      </c>
      <c r="AB191" s="5" t="e">
        <f t="shared" si="50"/>
        <v>#DIV/0!</v>
      </c>
      <c r="AC191" s="5" t="e">
        <f t="shared" si="51"/>
        <v>#DIV/0!</v>
      </c>
      <c r="AD191" s="5" t="e">
        <f t="shared" si="52"/>
        <v>#DIV/0!</v>
      </c>
      <c r="AE191" s="5" t="e">
        <f t="shared" si="53"/>
        <v>#DIV/0!</v>
      </c>
      <c r="AF191" s="20" t="e">
        <f>Table2[[#This Row],[filter kmers2]]/Table2[[#This Row],[bp]]*1000000</f>
        <v>#DIV/0!</v>
      </c>
      <c r="AG191" s="20" t="e">
        <f>Table2[[#This Row],[collapse kmers3]]/Table2[[#This Row],[bp]]*1000000</f>
        <v>#DIV/0!</v>
      </c>
      <c r="AH191" s="20" t="e">
        <f>Table2[[#This Row],[calculate distances4]]/Table2[[#This Row],[bp]]*1000000</f>
        <v>#DIV/0!</v>
      </c>
      <c r="AI191" s="20" t="e">
        <f>Table2[[#This Row],[Find N A5]]/Table2[[#This Row],[bp]]*1000000</f>
        <v>#DIV/0!</v>
      </c>
      <c r="AJ191" s="20" t="e">
        <f>Table2[[#This Row],[Find N B6]]/Table2[[#This Row],[bp]]*1000000</f>
        <v>#DIV/0!</v>
      </c>
      <c r="AK191" s="20" t="e">
        <f>Table2[[#This Row],[Find N C7]]/Table2[[#This Row],[bp]]*1000000</f>
        <v>#DIV/0!</v>
      </c>
      <c r="AL191" s="20" t="e">
        <f>Table2[[#This Row],[Find N D8]]/Table2[[#This Row],[bp]]*1000000</f>
        <v>#DIV/0!</v>
      </c>
      <c r="AM191" s="20" t="e">
        <f>Table2[[#This Row],[identify kmers A9]]/Table2[[#This Row],[bp]]*1000000</f>
        <v>#DIV/0!</v>
      </c>
      <c r="AN191" s="20" t="e">
        <f>Table2[[#This Row],[identify kmers B10]]/Table2[[#This Row],[bp]]*1000000</f>
        <v>#DIV/0!</v>
      </c>
    </row>
    <row r="192" spans="1:40" x14ac:dyDescent="0.45">
      <c r="A192" s="1"/>
      <c r="M192" s="10">
        <f t="shared" si="36"/>
        <v>0</v>
      </c>
      <c r="N192" s="10">
        <f t="shared" si="37"/>
        <v>0</v>
      </c>
      <c r="O192" s="10">
        <f t="shared" si="38"/>
        <v>0</v>
      </c>
      <c r="P192" s="10">
        <f t="shared" si="39"/>
        <v>0</v>
      </c>
      <c r="Q192" s="10">
        <f t="shared" si="40"/>
        <v>0</v>
      </c>
      <c r="R192" s="10">
        <f t="shared" si="41"/>
        <v>0</v>
      </c>
      <c r="S192" s="10">
        <f t="shared" si="42"/>
        <v>0</v>
      </c>
      <c r="T192" s="10">
        <f t="shared" si="43"/>
        <v>0</v>
      </c>
      <c r="U192" s="10">
        <f t="shared" si="44"/>
        <v>0</v>
      </c>
      <c r="V192" s="10">
        <f>SUM(Table2[[#This Row],[filter kmers2]:[identify kmers B10]])</f>
        <v>0</v>
      </c>
      <c r="W192" s="5" t="e">
        <f t="shared" si="45"/>
        <v>#DIV/0!</v>
      </c>
      <c r="X192" s="5" t="e">
        <f t="shared" si="46"/>
        <v>#DIV/0!</v>
      </c>
      <c r="Y192" s="5" t="e">
        <f t="shared" si="47"/>
        <v>#DIV/0!</v>
      </c>
      <c r="Z192" s="5" t="e">
        <f t="shared" si="48"/>
        <v>#DIV/0!</v>
      </c>
      <c r="AA192" s="5" t="e">
        <f t="shared" si="49"/>
        <v>#DIV/0!</v>
      </c>
      <c r="AB192" s="5" t="e">
        <f t="shared" si="50"/>
        <v>#DIV/0!</v>
      </c>
      <c r="AC192" s="5" t="e">
        <f t="shared" si="51"/>
        <v>#DIV/0!</v>
      </c>
      <c r="AD192" s="5" t="e">
        <f t="shared" si="52"/>
        <v>#DIV/0!</v>
      </c>
      <c r="AE192" s="5" t="e">
        <f t="shared" si="53"/>
        <v>#DIV/0!</v>
      </c>
      <c r="AF192" s="20" t="e">
        <f>Table2[[#This Row],[filter kmers2]]/Table2[[#This Row],[bp]]*1000000</f>
        <v>#DIV/0!</v>
      </c>
      <c r="AG192" s="20" t="e">
        <f>Table2[[#This Row],[collapse kmers3]]/Table2[[#This Row],[bp]]*1000000</f>
        <v>#DIV/0!</v>
      </c>
      <c r="AH192" s="20" t="e">
        <f>Table2[[#This Row],[calculate distances4]]/Table2[[#This Row],[bp]]*1000000</f>
        <v>#DIV/0!</v>
      </c>
      <c r="AI192" s="20" t="e">
        <f>Table2[[#This Row],[Find N A5]]/Table2[[#This Row],[bp]]*1000000</f>
        <v>#DIV/0!</v>
      </c>
      <c r="AJ192" s="20" t="e">
        <f>Table2[[#This Row],[Find N B6]]/Table2[[#This Row],[bp]]*1000000</f>
        <v>#DIV/0!</v>
      </c>
      <c r="AK192" s="20" t="e">
        <f>Table2[[#This Row],[Find N C7]]/Table2[[#This Row],[bp]]*1000000</f>
        <v>#DIV/0!</v>
      </c>
      <c r="AL192" s="20" t="e">
        <f>Table2[[#This Row],[Find N D8]]/Table2[[#This Row],[bp]]*1000000</f>
        <v>#DIV/0!</v>
      </c>
      <c r="AM192" s="20" t="e">
        <f>Table2[[#This Row],[identify kmers A9]]/Table2[[#This Row],[bp]]*1000000</f>
        <v>#DIV/0!</v>
      </c>
      <c r="AN192" s="20" t="e">
        <f>Table2[[#This Row],[identify kmers B10]]/Table2[[#This Row],[bp]]*1000000</f>
        <v>#DIV/0!</v>
      </c>
    </row>
    <row r="193" spans="1:40" x14ac:dyDescent="0.45">
      <c r="A193" s="1"/>
      <c r="M193" s="10">
        <f t="shared" si="36"/>
        <v>0</v>
      </c>
      <c r="N193" s="10">
        <f t="shared" si="37"/>
        <v>0</v>
      </c>
      <c r="O193" s="10">
        <f t="shared" si="38"/>
        <v>0</v>
      </c>
      <c r="P193" s="10">
        <f t="shared" si="39"/>
        <v>0</v>
      </c>
      <c r="Q193" s="10">
        <f t="shared" si="40"/>
        <v>0</v>
      </c>
      <c r="R193" s="10">
        <f t="shared" si="41"/>
        <v>0</v>
      </c>
      <c r="S193" s="10">
        <f t="shared" si="42"/>
        <v>0</v>
      </c>
      <c r="T193" s="10">
        <f t="shared" si="43"/>
        <v>0</v>
      </c>
      <c r="U193" s="10">
        <f t="shared" si="44"/>
        <v>0</v>
      </c>
      <c r="V193" s="10">
        <f>SUM(Table2[[#This Row],[filter kmers2]:[identify kmers B10]])</f>
        <v>0</v>
      </c>
      <c r="W193" s="5" t="e">
        <f t="shared" si="45"/>
        <v>#DIV/0!</v>
      </c>
      <c r="X193" s="5" t="e">
        <f t="shared" si="46"/>
        <v>#DIV/0!</v>
      </c>
      <c r="Y193" s="5" t="e">
        <f t="shared" si="47"/>
        <v>#DIV/0!</v>
      </c>
      <c r="Z193" s="5" t="e">
        <f t="shared" si="48"/>
        <v>#DIV/0!</v>
      </c>
      <c r="AA193" s="5" t="e">
        <f t="shared" si="49"/>
        <v>#DIV/0!</v>
      </c>
      <c r="AB193" s="5" t="e">
        <f t="shared" si="50"/>
        <v>#DIV/0!</v>
      </c>
      <c r="AC193" s="5" t="e">
        <f t="shared" si="51"/>
        <v>#DIV/0!</v>
      </c>
      <c r="AD193" s="5" t="e">
        <f t="shared" si="52"/>
        <v>#DIV/0!</v>
      </c>
      <c r="AE193" s="5" t="e">
        <f t="shared" si="53"/>
        <v>#DIV/0!</v>
      </c>
      <c r="AF193" s="20" t="e">
        <f>Table2[[#This Row],[filter kmers2]]/Table2[[#This Row],[bp]]*1000000</f>
        <v>#DIV/0!</v>
      </c>
      <c r="AG193" s="20" t="e">
        <f>Table2[[#This Row],[collapse kmers3]]/Table2[[#This Row],[bp]]*1000000</f>
        <v>#DIV/0!</v>
      </c>
      <c r="AH193" s="20" t="e">
        <f>Table2[[#This Row],[calculate distances4]]/Table2[[#This Row],[bp]]*1000000</f>
        <v>#DIV/0!</v>
      </c>
      <c r="AI193" s="20" t="e">
        <f>Table2[[#This Row],[Find N A5]]/Table2[[#This Row],[bp]]*1000000</f>
        <v>#DIV/0!</v>
      </c>
      <c r="AJ193" s="20" t="e">
        <f>Table2[[#This Row],[Find N B6]]/Table2[[#This Row],[bp]]*1000000</f>
        <v>#DIV/0!</v>
      </c>
      <c r="AK193" s="20" t="e">
        <f>Table2[[#This Row],[Find N C7]]/Table2[[#This Row],[bp]]*1000000</f>
        <v>#DIV/0!</v>
      </c>
      <c r="AL193" s="20" t="e">
        <f>Table2[[#This Row],[Find N D8]]/Table2[[#This Row],[bp]]*1000000</f>
        <v>#DIV/0!</v>
      </c>
      <c r="AM193" s="20" t="e">
        <f>Table2[[#This Row],[identify kmers A9]]/Table2[[#This Row],[bp]]*1000000</f>
        <v>#DIV/0!</v>
      </c>
      <c r="AN193" s="20" t="e">
        <f>Table2[[#This Row],[identify kmers B10]]/Table2[[#This Row],[bp]]*1000000</f>
        <v>#DIV/0!</v>
      </c>
    </row>
    <row r="194" spans="1:40" x14ac:dyDescent="0.45">
      <c r="A194" s="1"/>
      <c r="M194" s="10">
        <f t="shared" ref="M194:M257" si="54">(D194-C194)</f>
        <v>0</v>
      </c>
      <c r="N194" s="10">
        <f t="shared" ref="N194:N257" si="55">(E194-D194)</f>
        <v>0</v>
      </c>
      <c r="O194" s="10">
        <f t="shared" ref="O194:O257" si="56">(F194-E194)</f>
        <v>0</v>
      </c>
      <c r="P194" s="10">
        <f t="shared" ref="P194:P257" si="57">(G194-F194)</f>
        <v>0</v>
      </c>
      <c r="Q194" s="10">
        <f t="shared" ref="Q194:Q257" si="58">(H194-G194)</f>
        <v>0</v>
      </c>
      <c r="R194" s="10">
        <f t="shared" ref="R194:R257" si="59">(I194-H194)</f>
        <v>0</v>
      </c>
      <c r="S194" s="10">
        <f t="shared" ref="S194:S257" si="60">(J194-I194)</f>
        <v>0</v>
      </c>
      <c r="T194" s="10">
        <f t="shared" ref="T194:T257" si="61">(K194-J194)</f>
        <v>0</v>
      </c>
      <c r="U194" s="10">
        <f t="shared" ref="U194:U257" si="62">(L194-K194)</f>
        <v>0</v>
      </c>
      <c r="V194" s="10">
        <f>SUM(Table2[[#This Row],[filter kmers2]:[identify kmers B10]])</f>
        <v>0</v>
      </c>
      <c r="W194" s="5" t="e">
        <f t="shared" ref="W194:W257" si="63">M194/(SUM($M194:$U194))</f>
        <v>#DIV/0!</v>
      </c>
      <c r="X194" s="5" t="e">
        <f t="shared" ref="X194:X257" si="64">N194/(SUM($M194:$U194))</f>
        <v>#DIV/0!</v>
      </c>
      <c r="Y194" s="5" t="e">
        <f t="shared" ref="Y194:Y257" si="65">O194/(SUM($M194:$U194))</f>
        <v>#DIV/0!</v>
      </c>
      <c r="Z194" s="5" t="e">
        <f t="shared" ref="Z194:Z257" si="66">P194/(SUM($M194:$U194))</f>
        <v>#DIV/0!</v>
      </c>
      <c r="AA194" s="5" t="e">
        <f t="shared" ref="AA194:AA257" si="67">Q194/(SUM($M194:$U194))</f>
        <v>#DIV/0!</v>
      </c>
      <c r="AB194" s="5" t="e">
        <f t="shared" ref="AB194:AB257" si="68">R194/(SUM($M194:$U194))</f>
        <v>#DIV/0!</v>
      </c>
      <c r="AC194" s="5" t="e">
        <f t="shared" ref="AC194:AC257" si="69">S194/(SUM($M194:$U194))</f>
        <v>#DIV/0!</v>
      </c>
      <c r="AD194" s="5" t="e">
        <f t="shared" ref="AD194:AD257" si="70">T194/(SUM($M194:$U194))</f>
        <v>#DIV/0!</v>
      </c>
      <c r="AE194" s="5" t="e">
        <f t="shared" ref="AE194:AE257" si="71">U194/(SUM($M194:$U194))</f>
        <v>#DIV/0!</v>
      </c>
      <c r="AF194" s="20" t="e">
        <f>Table2[[#This Row],[filter kmers2]]/Table2[[#This Row],[bp]]*1000000</f>
        <v>#DIV/0!</v>
      </c>
      <c r="AG194" s="20" t="e">
        <f>Table2[[#This Row],[collapse kmers3]]/Table2[[#This Row],[bp]]*1000000</f>
        <v>#DIV/0!</v>
      </c>
      <c r="AH194" s="20" t="e">
        <f>Table2[[#This Row],[calculate distances4]]/Table2[[#This Row],[bp]]*1000000</f>
        <v>#DIV/0!</v>
      </c>
      <c r="AI194" s="20" t="e">
        <f>Table2[[#This Row],[Find N A5]]/Table2[[#This Row],[bp]]*1000000</f>
        <v>#DIV/0!</v>
      </c>
      <c r="AJ194" s="20" t="e">
        <f>Table2[[#This Row],[Find N B6]]/Table2[[#This Row],[bp]]*1000000</f>
        <v>#DIV/0!</v>
      </c>
      <c r="AK194" s="20" t="e">
        <f>Table2[[#This Row],[Find N C7]]/Table2[[#This Row],[bp]]*1000000</f>
        <v>#DIV/0!</v>
      </c>
      <c r="AL194" s="20" t="e">
        <f>Table2[[#This Row],[Find N D8]]/Table2[[#This Row],[bp]]*1000000</f>
        <v>#DIV/0!</v>
      </c>
      <c r="AM194" s="20" t="e">
        <f>Table2[[#This Row],[identify kmers A9]]/Table2[[#This Row],[bp]]*1000000</f>
        <v>#DIV/0!</v>
      </c>
      <c r="AN194" s="20" t="e">
        <f>Table2[[#This Row],[identify kmers B10]]/Table2[[#This Row],[bp]]*1000000</f>
        <v>#DIV/0!</v>
      </c>
    </row>
    <row r="195" spans="1:40" x14ac:dyDescent="0.45">
      <c r="A195" s="1"/>
      <c r="M195" s="10">
        <f t="shared" si="54"/>
        <v>0</v>
      </c>
      <c r="N195" s="10">
        <f t="shared" si="55"/>
        <v>0</v>
      </c>
      <c r="O195" s="10">
        <f t="shared" si="56"/>
        <v>0</v>
      </c>
      <c r="P195" s="10">
        <f t="shared" si="57"/>
        <v>0</v>
      </c>
      <c r="Q195" s="10">
        <f t="shared" si="58"/>
        <v>0</v>
      </c>
      <c r="R195" s="10">
        <f t="shared" si="59"/>
        <v>0</v>
      </c>
      <c r="S195" s="10">
        <f t="shared" si="60"/>
        <v>0</v>
      </c>
      <c r="T195" s="10">
        <f t="shared" si="61"/>
        <v>0</v>
      </c>
      <c r="U195" s="10">
        <f t="shared" si="62"/>
        <v>0</v>
      </c>
      <c r="V195" s="10">
        <f>SUM(Table2[[#This Row],[filter kmers2]:[identify kmers B10]])</f>
        <v>0</v>
      </c>
      <c r="W195" s="5" t="e">
        <f t="shared" si="63"/>
        <v>#DIV/0!</v>
      </c>
      <c r="X195" s="5" t="e">
        <f t="shared" si="64"/>
        <v>#DIV/0!</v>
      </c>
      <c r="Y195" s="5" t="e">
        <f t="shared" si="65"/>
        <v>#DIV/0!</v>
      </c>
      <c r="Z195" s="5" t="e">
        <f t="shared" si="66"/>
        <v>#DIV/0!</v>
      </c>
      <c r="AA195" s="5" t="e">
        <f t="shared" si="67"/>
        <v>#DIV/0!</v>
      </c>
      <c r="AB195" s="5" t="e">
        <f t="shared" si="68"/>
        <v>#DIV/0!</v>
      </c>
      <c r="AC195" s="5" t="e">
        <f t="shared" si="69"/>
        <v>#DIV/0!</v>
      </c>
      <c r="AD195" s="5" t="e">
        <f t="shared" si="70"/>
        <v>#DIV/0!</v>
      </c>
      <c r="AE195" s="5" t="e">
        <f t="shared" si="71"/>
        <v>#DIV/0!</v>
      </c>
      <c r="AF195" s="20" t="e">
        <f>Table2[[#This Row],[filter kmers2]]/Table2[[#This Row],[bp]]*1000000</f>
        <v>#DIV/0!</v>
      </c>
      <c r="AG195" s="20" t="e">
        <f>Table2[[#This Row],[collapse kmers3]]/Table2[[#This Row],[bp]]*1000000</f>
        <v>#DIV/0!</v>
      </c>
      <c r="AH195" s="20" t="e">
        <f>Table2[[#This Row],[calculate distances4]]/Table2[[#This Row],[bp]]*1000000</f>
        <v>#DIV/0!</v>
      </c>
      <c r="AI195" s="20" t="e">
        <f>Table2[[#This Row],[Find N A5]]/Table2[[#This Row],[bp]]*1000000</f>
        <v>#DIV/0!</v>
      </c>
      <c r="AJ195" s="20" t="e">
        <f>Table2[[#This Row],[Find N B6]]/Table2[[#This Row],[bp]]*1000000</f>
        <v>#DIV/0!</v>
      </c>
      <c r="AK195" s="20" t="e">
        <f>Table2[[#This Row],[Find N C7]]/Table2[[#This Row],[bp]]*1000000</f>
        <v>#DIV/0!</v>
      </c>
      <c r="AL195" s="20" t="e">
        <f>Table2[[#This Row],[Find N D8]]/Table2[[#This Row],[bp]]*1000000</f>
        <v>#DIV/0!</v>
      </c>
      <c r="AM195" s="20" t="e">
        <f>Table2[[#This Row],[identify kmers A9]]/Table2[[#This Row],[bp]]*1000000</f>
        <v>#DIV/0!</v>
      </c>
      <c r="AN195" s="20" t="e">
        <f>Table2[[#This Row],[identify kmers B10]]/Table2[[#This Row],[bp]]*1000000</f>
        <v>#DIV/0!</v>
      </c>
    </row>
    <row r="196" spans="1:40" x14ac:dyDescent="0.45">
      <c r="A196" s="1"/>
      <c r="M196" s="10">
        <f t="shared" si="54"/>
        <v>0</v>
      </c>
      <c r="N196" s="10">
        <f t="shared" si="55"/>
        <v>0</v>
      </c>
      <c r="O196" s="10">
        <f t="shared" si="56"/>
        <v>0</v>
      </c>
      <c r="P196" s="10">
        <f t="shared" si="57"/>
        <v>0</v>
      </c>
      <c r="Q196" s="10">
        <f t="shared" si="58"/>
        <v>0</v>
      </c>
      <c r="R196" s="10">
        <f t="shared" si="59"/>
        <v>0</v>
      </c>
      <c r="S196" s="10">
        <f t="shared" si="60"/>
        <v>0</v>
      </c>
      <c r="T196" s="10">
        <f t="shared" si="61"/>
        <v>0</v>
      </c>
      <c r="U196" s="10">
        <f t="shared" si="62"/>
        <v>0</v>
      </c>
      <c r="V196" s="10">
        <f>SUM(Table2[[#This Row],[filter kmers2]:[identify kmers B10]])</f>
        <v>0</v>
      </c>
      <c r="W196" s="5" t="e">
        <f t="shared" si="63"/>
        <v>#DIV/0!</v>
      </c>
      <c r="X196" s="5" t="e">
        <f t="shared" si="64"/>
        <v>#DIV/0!</v>
      </c>
      <c r="Y196" s="5" t="e">
        <f t="shared" si="65"/>
        <v>#DIV/0!</v>
      </c>
      <c r="Z196" s="5" t="e">
        <f t="shared" si="66"/>
        <v>#DIV/0!</v>
      </c>
      <c r="AA196" s="5" t="e">
        <f t="shared" si="67"/>
        <v>#DIV/0!</v>
      </c>
      <c r="AB196" s="5" t="e">
        <f t="shared" si="68"/>
        <v>#DIV/0!</v>
      </c>
      <c r="AC196" s="5" t="e">
        <f t="shared" si="69"/>
        <v>#DIV/0!</v>
      </c>
      <c r="AD196" s="5" t="e">
        <f t="shared" si="70"/>
        <v>#DIV/0!</v>
      </c>
      <c r="AE196" s="5" t="e">
        <f t="shared" si="71"/>
        <v>#DIV/0!</v>
      </c>
      <c r="AF196" s="20" t="e">
        <f>Table2[[#This Row],[filter kmers2]]/Table2[[#This Row],[bp]]*1000000</f>
        <v>#DIV/0!</v>
      </c>
      <c r="AG196" s="20" t="e">
        <f>Table2[[#This Row],[collapse kmers3]]/Table2[[#This Row],[bp]]*1000000</f>
        <v>#DIV/0!</v>
      </c>
      <c r="AH196" s="20" t="e">
        <f>Table2[[#This Row],[calculate distances4]]/Table2[[#This Row],[bp]]*1000000</f>
        <v>#DIV/0!</v>
      </c>
      <c r="AI196" s="20" t="e">
        <f>Table2[[#This Row],[Find N A5]]/Table2[[#This Row],[bp]]*1000000</f>
        <v>#DIV/0!</v>
      </c>
      <c r="AJ196" s="20" t="e">
        <f>Table2[[#This Row],[Find N B6]]/Table2[[#This Row],[bp]]*1000000</f>
        <v>#DIV/0!</v>
      </c>
      <c r="AK196" s="20" t="e">
        <f>Table2[[#This Row],[Find N C7]]/Table2[[#This Row],[bp]]*1000000</f>
        <v>#DIV/0!</v>
      </c>
      <c r="AL196" s="20" t="e">
        <f>Table2[[#This Row],[Find N D8]]/Table2[[#This Row],[bp]]*1000000</f>
        <v>#DIV/0!</v>
      </c>
      <c r="AM196" s="20" t="e">
        <f>Table2[[#This Row],[identify kmers A9]]/Table2[[#This Row],[bp]]*1000000</f>
        <v>#DIV/0!</v>
      </c>
      <c r="AN196" s="20" t="e">
        <f>Table2[[#This Row],[identify kmers B10]]/Table2[[#This Row],[bp]]*1000000</f>
        <v>#DIV/0!</v>
      </c>
    </row>
    <row r="197" spans="1:40" x14ac:dyDescent="0.45">
      <c r="A197" s="1"/>
      <c r="M197" s="10">
        <f t="shared" si="54"/>
        <v>0</v>
      </c>
      <c r="N197" s="10">
        <f t="shared" si="55"/>
        <v>0</v>
      </c>
      <c r="O197" s="10">
        <f t="shared" si="56"/>
        <v>0</v>
      </c>
      <c r="P197" s="10">
        <f t="shared" si="57"/>
        <v>0</v>
      </c>
      <c r="Q197" s="10">
        <f t="shared" si="58"/>
        <v>0</v>
      </c>
      <c r="R197" s="10">
        <f t="shared" si="59"/>
        <v>0</v>
      </c>
      <c r="S197" s="10">
        <f t="shared" si="60"/>
        <v>0</v>
      </c>
      <c r="T197" s="10">
        <f t="shared" si="61"/>
        <v>0</v>
      </c>
      <c r="U197" s="10">
        <f t="shared" si="62"/>
        <v>0</v>
      </c>
      <c r="V197" s="10">
        <f>SUM(Table2[[#This Row],[filter kmers2]:[identify kmers B10]])</f>
        <v>0</v>
      </c>
      <c r="W197" s="5" t="e">
        <f t="shared" si="63"/>
        <v>#DIV/0!</v>
      </c>
      <c r="X197" s="5" t="e">
        <f t="shared" si="64"/>
        <v>#DIV/0!</v>
      </c>
      <c r="Y197" s="5" t="e">
        <f t="shared" si="65"/>
        <v>#DIV/0!</v>
      </c>
      <c r="Z197" s="5" t="e">
        <f t="shared" si="66"/>
        <v>#DIV/0!</v>
      </c>
      <c r="AA197" s="5" t="e">
        <f t="shared" si="67"/>
        <v>#DIV/0!</v>
      </c>
      <c r="AB197" s="5" t="e">
        <f t="shared" si="68"/>
        <v>#DIV/0!</v>
      </c>
      <c r="AC197" s="5" t="e">
        <f t="shared" si="69"/>
        <v>#DIV/0!</v>
      </c>
      <c r="AD197" s="5" t="e">
        <f t="shared" si="70"/>
        <v>#DIV/0!</v>
      </c>
      <c r="AE197" s="5" t="e">
        <f t="shared" si="71"/>
        <v>#DIV/0!</v>
      </c>
      <c r="AF197" s="20" t="e">
        <f>Table2[[#This Row],[filter kmers2]]/Table2[[#This Row],[bp]]*1000000</f>
        <v>#DIV/0!</v>
      </c>
      <c r="AG197" s="20" t="e">
        <f>Table2[[#This Row],[collapse kmers3]]/Table2[[#This Row],[bp]]*1000000</f>
        <v>#DIV/0!</v>
      </c>
      <c r="AH197" s="20" t="e">
        <f>Table2[[#This Row],[calculate distances4]]/Table2[[#This Row],[bp]]*1000000</f>
        <v>#DIV/0!</v>
      </c>
      <c r="AI197" s="20" t="e">
        <f>Table2[[#This Row],[Find N A5]]/Table2[[#This Row],[bp]]*1000000</f>
        <v>#DIV/0!</v>
      </c>
      <c r="AJ197" s="20" t="e">
        <f>Table2[[#This Row],[Find N B6]]/Table2[[#This Row],[bp]]*1000000</f>
        <v>#DIV/0!</v>
      </c>
      <c r="AK197" s="20" t="e">
        <f>Table2[[#This Row],[Find N C7]]/Table2[[#This Row],[bp]]*1000000</f>
        <v>#DIV/0!</v>
      </c>
      <c r="AL197" s="20" t="e">
        <f>Table2[[#This Row],[Find N D8]]/Table2[[#This Row],[bp]]*1000000</f>
        <v>#DIV/0!</v>
      </c>
      <c r="AM197" s="20" t="e">
        <f>Table2[[#This Row],[identify kmers A9]]/Table2[[#This Row],[bp]]*1000000</f>
        <v>#DIV/0!</v>
      </c>
      <c r="AN197" s="20" t="e">
        <f>Table2[[#This Row],[identify kmers B10]]/Table2[[#This Row],[bp]]*1000000</f>
        <v>#DIV/0!</v>
      </c>
    </row>
    <row r="198" spans="1:40" x14ac:dyDescent="0.45">
      <c r="A198" s="1"/>
      <c r="M198" s="10">
        <f t="shared" si="54"/>
        <v>0</v>
      </c>
      <c r="N198" s="10">
        <f t="shared" si="55"/>
        <v>0</v>
      </c>
      <c r="O198" s="10">
        <f t="shared" si="56"/>
        <v>0</v>
      </c>
      <c r="P198" s="10">
        <f t="shared" si="57"/>
        <v>0</v>
      </c>
      <c r="Q198" s="10">
        <f t="shared" si="58"/>
        <v>0</v>
      </c>
      <c r="R198" s="10">
        <f t="shared" si="59"/>
        <v>0</v>
      </c>
      <c r="S198" s="10">
        <f t="shared" si="60"/>
        <v>0</v>
      </c>
      <c r="T198" s="10">
        <f t="shared" si="61"/>
        <v>0</v>
      </c>
      <c r="U198" s="10">
        <f t="shared" si="62"/>
        <v>0</v>
      </c>
      <c r="V198" s="10">
        <f>SUM(Table2[[#This Row],[filter kmers2]:[identify kmers B10]])</f>
        <v>0</v>
      </c>
      <c r="W198" s="5" t="e">
        <f t="shared" si="63"/>
        <v>#DIV/0!</v>
      </c>
      <c r="X198" s="5" t="e">
        <f t="shared" si="64"/>
        <v>#DIV/0!</v>
      </c>
      <c r="Y198" s="5" t="e">
        <f t="shared" si="65"/>
        <v>#DIV/0!</v>
      </c>
      <c r="Z198" s="5" t="e">
        <f t="shared" si="66"/>
        <v>#DIV/0!</v>
      </c>
      <c r="AA198" s="5" t="e">
        <f t="shared" si="67"/>
        <v>#DIV/0!</v>
      </c>
      <c r="AB198" s="5" t="e">
        <f t="shared" si="68"/>
        <v>#DIV/0!</v>
      </c>
      <c r="AC198" s="5" t="e">
        <f t="shared" si="69"/>
        <v>#DIV/0!</v>
      </c>
      <c r="AD198" s="5" t="e">
        <f t="shared" si="70"/>
        <v>#DIV/0!</v>
      </c>
      <c r="AE198" s="5" t="e">
        <f t="shared" si="71"/>
        <v>#DIV/0!</v>
      </c>
      <c r="AF198" s="20" t="e">
        <f>Table2[[#This Row],[filter kmers2]]/Table2[[#This Row],[bp]]*1000000</f>
        <v>#DIV/0!</v>
      </c>
      <c r="AG198" s="20" t="e">
        <f>Table2[[#This Row],[collapse kmers3]]/Table2[[#This Row],[bp]]*1000000</f>
        <v>#DIV/0!</v>
      </c>
      <c r="AH198" s="20" t="e">
        <f>Table2[[#This Row],[calculate distances4]]/Table2[[#This Row],[bp]]*1000000</f>
        <v>#DIV/0!</v>
      </c>
      <c r="AI198" s="20" t="e">
        <f>Table2[[#This Row],[Find N A5]]/Table2[[#This Row],[bp]]*1000000</f>
        <v>#DIV/0!</v>
      </c>
      <c r="AJ198" s="20" t="e">
        <f>Table2[[#This Row],[Find N B6]]/Table2[[#This Row],[bp]]*1000000</f>
        <v>#DIV/0!</v>
      </c>
      <c r="AK198" s="20" t="e">
        <f>Table2[[#This Row],[Find N C7]]/Table2[[#This Row],[bp]]*1000000</f>
        <v>#DIV/0!</v>
      </c>
      <c r="AL198" s="20" t="e">
        <f>Table2[[#This Row],[Find N D8]]/Table2[[#This Row],[bp]]*1000000</f>
        <v>#DIV/0!</v>
      </c>
      <c r="AM198" s="20" t="e">
        <f>Table2[[#This Row],[identify kmers A9]]/Table2[[#This Row],[bp]]*1000000</f>
        <v>#DIV/0!</v>
      </c>
      <c r="AN198" s="20" t="e">
        <f>Table2[[#This Row],[identify kmers B10]]/Table2[[#This Row],[bp]]*1000000</f>
        <v>#DIV/0!</v>
      </c>
    </row>
    <row r="199" spans="1:40" x14ac:dyDescent="0.45">
      <c r="A199" s="1"/>
      <c r="M199" s="10">
        <f t="shared" si="54"/>
        <v>0</v>
      </c>
      <c r="N199" s="10">
        <f t="shared" si="55"/>
        <v>0</v>
      </c>
      <c r="O199" s="10">
        <f t="shared" si="56"/>
        <v>0</v>
      </c>
      <c r="P199" s="10">
        <f t="shared" si="57"/>
        <v>0</v>
      </c>
      <c r="Q199" s="10">
        <f t="shared" si="58"/>
        <v>0</v>
      </c>
      <c r="R199" s="10">
        <f t="shared" si="59"/>
        <v>0</v>
      </c>
      <c r="S199" s="10">
        <f t="shared" si="60"/>
        <v>0</v>
      </c>
      <c r="T199" s="10">
        <f t="shared" si="61"/>
        <v>0</v>
      </c>
      <c r="U199" s="10">
        <f t="shared" si="62"/>
        <v>0</v>
      </c>
      <c r="V199" s="10">
        <f>SUM(Table2[[#This Row],[filter kmers2]:[identify kmers B10]])</f>
        <v>0</v>
      </c>
      <c r="W199" s="5" t="e">
        <f t="shared" si="63"/>
        <v>#DIV/0!</v>
      </c>
      <c r="X199" s="5" t="e">
        <f t="shared" si="64"/>
        <v>#DIV/0!</v>
      </c>
      <c r="Y199" s="5" t="e">
        <f t="shared" si="65"/>
        <v>#DIV/0!</v>
      </c>
      <c r="Z199" s="5" t="e">
        <f t="shared" si="66"/>
        <v>#DIV/0!</v>
      </c>
      <c r="AA199" s="5" t="e">
        <f t="shared" si="67"/>
        <v>#DIV/0!</v>
      </c>
      <c r="AB199" s="5" t="e">
        <f t="shared" si="68"/>
        <v>#DIV/0!</v>
      </c>
      <c r="AC199" s="5" t="e">
        <f t="shared" si="69"/>
        <v>#DIV/0!</v>
      </c>
      <c r="AD199" s="5" t="e">
        <f t="shared" si="70"/>
        <v>#DIV/0!</v>
      </c>
      <c r="AE199" s="5" t="e">
        <f t="shared" si="71"/>
        <v>#DIV/0!</v>
      </c>
      <c r="AF199" s="20" t="e">
        <f>Table2[[#This Row],[filter kmers2]]/Table2[[#This Row],[bp]]*1000000</f>
        <v>#DIV/0!</v>
      </c>
      <c r="AG199" s="20" t="e">
        <f>Table2[[#This Row],[collapse kmers3]]/Table2[[#This Row],[bp]]*1000000</f>
        <v>#DIV/0!</v>
      </c>
      <c r="AH199" s="20" t="e">
        <f>Table2[[#This Row],[calculate distances4]]/Table2[[#This Row],[bp]]*1000000</f>
        <v>#DIV/0!</v>
      </c>
      <c r="AI199" s="20" t="e">
        <f>Table2[[#This Row],[Find N A5]]/Table2[[#This Row],[bp]]*1000000</f>
        <v>#DIV/0!</v>
      </c>
      <c r="AJ199" s="20" t="e">
        <f>Table2[[#This Row],[Find N B6]]/Table2[[#This Row],[bp]]*1000000</f>
        <v>#DIV/0!</v>
      </c>
      <c r="AK199" s="20" t="e">
        <f>Table2[[#This Row],[Find N C7]]/Table2[[#This Row],[bp]]*1000000</f>
        <v>#DIV/0!</v>
      </c>
      <c r="AL199" s="20" t="e">
        <f>Table2[[#This Row],[Find N D8]]/Table2[[#This Row],[bp]]*1000000</f>
        <v>#DIV/0!</v>
      </c>
      <c r="AM199" s="20" t="e">
        <f>Table2[[#This Row],[identify kmers A9]]/Table2[[#This Row],[bp]]*1000000</f>
        <v>#DIV/0!</v>
      </c>
      <c r="AN199" s="20" t="e">
        <f>Table2[[#This Row],[identify kmers B10]]/Table2[[#This Row],[bp]]*1000000</f>
        <v>#DIV/0!</v>
      </c>
    </row>
    <row r="200" spans="1:40" x14ac:dyDescent="0.45">
      <c r="A200" s="1"/>
      <c r="M200" s="10">
        <f t="shared" si="54"/>
        <v>0</v>
      </c>
      <c r="N200" s="10">
        <f t="shared" si="55"/>
        <v>0</v>
      </c>
      <c r="O200" s="10">
        <f t="shared" si="56"/>
        <v>0</v>
      </c>
      <c r="P200" s="10">
        <f t="shared" si="57"/>
        <v>0</v>
      </c>
      <c r="Q200" s="10">
        <f t="shared" si="58"/>
        <v>0</v>
      </c>
      <c r="R200" s="10">
        <f t="shared" si="59"/>
        <v>0</v>
      </c>
      <c r="S200" s="10">
        <f t="shared" si="60"/>
        <v>0</v>
      </c>
      <c r="T200" s="10">
        <f t="shared" si="61"/>
        <v>0</v>
      </c>
      <c r="U200" s="10">
        <f t="shared" si="62"/>
        <v>0</v>
      </c>
      <c r="V200" s="10">
        <f>SUM(Table2[[#This Row],[filter kmers2]:[identify kmers B10]])</f>
        <v>0</v>
      </c>
      <c r="W200" s="5" t="e">
        <f t="shared" si="63"/>
        <v>#DIV/0!</v>
      </c>
      <c r="X200" s="5" t="e">
        <f t="shared" si="64"/>
        <v>#DIV/0!</v>
      </c>
      <c r="Y200" s="5" t="e">
        <f t="shared" si="65"/>
        <v>#DIV/0!</v>
      </c>
      <c r="Z200" s="5" t="e">
        <f t="shared" si="66"/>
        <v>#DIV/0!</v>
      </c>
      <c r="AA200" s="5" t="e">
        <f t="shared" si="67"/>
        <v>#DIV/0!</v>
      </c>
      <c r="AB200" s="5" t="e">
        <f t="shared" si="68"/>
        <v>#DIV/0!</v>
      </c>
      <c r="AC200" s="5" t="e">
        <f t="shared" si="69"/>
        <v>#DIV/0!</v>
      </c>
      <c r="AD200" s="5" t="e">
        <f t="shared" si="70"/>
        <v>#DIV/0!</v>
      </c>
      <c r="AE200" s="5" t="e">
        <f t="shared" si="71"/>
        <v>#DIV/0!</v>
      </c>
      <c r="AF200" s="20" t="e">
        <f>Table2[[#This Row],[filter kmers2]]/Table2[[#This Row],[bp]]*1000000</f>
        <v>#DIV/0!</v>
      </c>
      <c r="AG200" s="20" t="e">
        <f>Table2[[#This Row],[collapse kmers3]]/Table2[[#This Row],[bp]]*1000000</f>
        <v>#DIV/0!</v>
      </c>
      <c r="AH200" s="20" t="e">
        <f>Table2[[#This Row],[calculate distances4]]/Table2[[#This Row],[bp]]*1000000</f>
        <v>#DIV/0!</v>
      </c>
      <c r="AI200" s="20" t="e">
        <f>Table2[[#This Row],[Find N A5]]/Table2[[#This Row],[bp]]*1000000</f>
        <v>#DIV/0!</v>
      </c>
      <c r="AJ200" s="20" t="e">
        <f>Table2[[#This Row],[Find N B6]]/Table2[[#This Row],[bp]]*1000000</f>
        <v>#DIV/0!</v>
      </c>
      <c r="AK200" s="20" t="e">
        <f>Table2[[#This Row],[Find N C7]]/Table2[[#This Row],[bp]]*1000000</f>
        <v>#DIV/0!</v>
      </c>
      <c r="AL200" s="20" t="e">
        <f>Table2[[#This Row],[Find N D8]]/Table2[[#This Row],[bp]]*1000000</f>
        <v>#DIV/0!</v>
      </c>
      <c r="AM200" s="20" t="e">
        <f>Table2[[#This Row],[identify kmers A9]]/Table2[[#This Row],[bp]]*1000000</f>
        <v>#DIV/0!</v>
      </c>
      <c r="AN200" s="20" t="e">
        <f>Table2[[#This Row],[identify kmers B10]]/Table2[[#This Row],[bp]]*1000000</f>
        <v>#DIV/0!</v>
      </c>
    </row>
    <row r="201" spans="1:40" x14ac:dyDescent="0.45">
      <c r="A201" s="1"/>
      <c r="M201" s="10">
        <f t="shared" si="54"/>
        <v>0</v>
      </c>
      <c r="N201" s="10">
        <f t="shared" si="55"/>
        <v>0</v>
      </c>
      <c r="O201" s="10">
        <f t="shared" si="56"/>
        <v>0</v>
      </c>
      <c r="P201" s="10">
        <f t="shared" si="57"/>
        <v>0</v>
      </c>
      <c r="Q201" s="10">
        <f t="shared" si="58"/>
        <v>0</v>
      </c>
      <c r="R201" s="10">
        <f t="shared" si="59"/>
        <v>0</v>
      </c>
      <c r="S201" s="10">
        <f t="shared" si="60"/>
        <v>0</v>
      </c>
      <c r="T201" s="10">
        <f t="shared" si="61"/>
        <v>0</v>
      </c>
      <c r="U201" s="10">
        <f t="shared" si="62"/>
        <v>0</v>
      </c>
      <c r="V201" s="10">
        <f>SUM(Table2[[#This Row],[filter kmers2]:[identify kmers B10]])</f>
        <v>0</v>
      </c>
      <c r="W201" s="5" t="e">
        <f t="shared" si="63"/>
        <v>#DIV/0!</v>
      </c>
      <c r="X201" s="5" t="e">
        <f t="shared" si="64"/>
        <v>#DIV/0!</v>
      </c>
      <c r="Y201" s="5" t="e">
        <f t="shared" si="65"/>
        <v>#DIV/0!</v>
      </c>
      <c r="Z201" s="5" t="e">
        <f t="shared" si="66"/>
        <v>#DIV/0!</v>
      </c>
      <c r="AA201" s="5" t="e">
        <f t="shared" si="67"/>
        <v>#DIV/0!</v>
      </c>
      <c r="AB201" s="5" t="e">
        <f t="shared" si="68"/>
        <v>#DIV/0!</v>
      </c>
      <c r="AC201" s="5" t="e">
        <f t="shared" si="69"/>
        <v>#DIV/0!</v>
      </c>
      <c r="AD201" s="5" t="e">
        <f t="shared" si="70"/>
        <v>#DIV/0!</v>
      </c>
      <c r="AE201" s="5" t="e">
        <f t="shared" si="71"/>
        <v>#DIV/0!</v>
      </c>
      <c r="AF201" s="20" t="e">
        <f>Table2[[#This Row],[filter kmers2]]/Table2[[#This Row],[bp]]*1000000</f>
        <v>#DIV/0!</v>
      </c>
      <c r="AG201" s="20" t="e">
        <f>Table2[[#This Row],[collapse kmers3]]/Table2[[#This Row],[bp]]*1000000</f>
        <v>#DIV/0!</v>
      </c>
      <c r="AH201" s="20" t="e">
        <f>Table2[[#This Row],[calculate distances4]]/Table2[[#This Row],[bp]]*1000000</f>
        <v>#DIV/0!</v>
      </c>
      <c r="AI201" s="20" t="e">
        <f>Table2[[#This Row],[Find N A5]]/Table2[[#This Row],[bp]]*1000000</f>
        <v>#DIV/0!</v>
      </c>
      <c r="AJ201" s="20" t="e">
        <f>Table2[[#This Row],[Find N B6]]/Table2[[#This Row],[bp]]*1000000</f>
        <v>#DIV/0!</v>
      </c>
      <c r="AK201" s="20" t="e">
        <f>Table2[[#This Row],[Find N C7]]/Table2[[#This Row],[bp]]*1000000</f>
        <v>#DIV/0!</v>
      </c>
      <c r="AL201" s="20" t="e">
        <f>Table2[[#This Row],[Find N D8]]/Table2[[#This Row],[bp]]*1000000</f>
        <v>#DIV/0!</v>
      </c>
      <c r="AM201" s="20" t="e">
        <f>Table2[[#This Row],[identify kmers A9]]/Table2[[#This Row],[bp]]*1000000</f>
        <v>#DIV/0!</v>
      </c>
      <c r="AN201" s="20" t="e">
        <f>Table2[[#This Row],[identify kmers B10]]/Table2[[#This Row],[bp]]*1000000</f>
        <v>#DIV/0!</v>
      </c>
    </row>
    <row r="202" spans="1:40" x14ac:dyDescent="0.45">
      <c r="A202" s="1"/>
      <c r="M202" s="10">
        <f t="shared" si="54"/>
        <v>0</v>
      </c>
      <c r="N202" s="10">
        <f t="shared" si="55"/>
        <v>0</v>
      </c>
      <c r="O202" s="10">
        <f t="shared" si="56"/>
        <v>0</v>
      </c>
      <c r="P202" s="10">
        <f t="shared" si="57"/>
        <v>0</v>
      </c>
      <c r="Q202" s="10">
        <f t="shared" si="58"/>
        <v>0</v>
      </c>
      <c r="R202" s="10">
        <f t="shared" si="59"/>
        <v>0</v>
      </c>
      <c r="S202" s="10">
        <f t="shared" si="60"/>
        <v>0</v>
      </c>
      <c r="T202" s="10">
        <f t="shared" si="61"/>
        <v>0</v>
      </c>
      <c r="U202" s="10">
        <f t="shared" si="62"/>
        <v>0</v>
      </c>
      <c r="V202" s="10">
        <f>SUM(Table2[[#This Row],[filter kmers2]:[identify kmers B10]])</f>
        <v>0</v>
      </c>
      <c r="W202" s="5" t="e">
        <f t="shared" si="63"/>
        <v>#DIV/0!</v>
      </c>
      <c r="X202" s="5" t="e">
        <f t="shared" si="64"/>
        <v>#DIV/0!</v>
      </c>
      <c r="Y202" s="5" t="e">
        <f t="shared" si="65"/>
        <v>#DIV/0!</v>
      </c>
      <c r="Z202" s="5" t="e">
        <f t="shared" si="66"/>
        <v>#DIV/0!</v>
      </c>
      <c r="AA202" s="5" t="e">
        <f t="shared" si="67"/>
        <v>#DIV/0!</v>
      </c>
      <c r="AB202" s="5" t="e">
        <f t="shared" si="68"/>
        <v>#DIV/0!</v>
      </c>
      <c r="AC202" s="5" t="e">
        <f t="shared" si="69"/>
        <v>#DIV/0!</v>
      </c>
      <c r="AD202" s="5" t="e">
        <f t="shared" si="70"/>
        <v>#DIV/0!</v>
      </c>
      <c r="AE202" s="5" t="e">
        <f t="shared" si="71"/>
        <v>#DIV/0!</v>
      </c>
      <c r="AF202" s="20" t="e">
        <f>Table2[[#This Row],[filter kmers2]]/Table2[[#This Row],[bp]]*1000000</f>
        <v>#DIV/0!</v>
      </c>
      <c r="AG202" s="20" t="e">
        <f>Table2[[#This Row],[collapse kmers3]]/Table2[[#This Row],[bp]]*1000000</f>
        <v>#DIV/0!</v>
      </c>
      <c r="AH202" s="20" t="e">
        <f>Table2[[#This Row],[calculate distances4]]/Table2[[#This Row],[bp]]*1000000</f>
        <v>#DIV/0!</v>
      </c>
      <c r="AI202" s="20" t="e">
        <f>Table2[[#This Row],[Find N A5]]/Table2[[#This Row],[bp]]*1000000</f>
        <v>#DIV/0!</v>
      </c>
      <c r="AJ202" s="20" t="e">
        <f>Table2[[#This Row],[Find N B6]]/Table2[[#This Row],[bp]]*1000000</f>
        <v>#DIV/0!</v>
      </c>
      <c r="AK202" s="20" t="e">
        <f>Table2[[#This Row],[Find N C7]]/Table2[[#This Row],[bp]]*1000000</f>
        <v>#DIV/0!</v>
      </c>
      <c r="AL202" s="20" t="e">
        <f>Table2[[#This Row],[Find N D8]]/Table2[[#This Row],[bp]]*1000000</f>
        <v>#DIV/0!</v>
      </c>
      <c r="AM202" s="20" t="e">
        <f>Table2[[#This Row],[identify kmers A9]]/Table2[[#This Row],[bp]]*1000000</f>
        <v>#DIV/0!</v>
      </c>
      <c r="AN202" s="20" t="e">
        <f>Table2[[#This Row],[identify kmers B10]]/Table2[[#This Row],[bp]]*1000000</f>
        <v>#DIV/0!</v>
      </c>
    </row>
    <row r="203" spans="1:40" x14ac:dyDescent="0.45">
      <c r="A203" s="1"/>
      <c r="M203" s="10">
        <f t="shared" si="54"/>
        <v>0</v>
      </c>
      <c r="N203" s="10">
        <f t="shared" si="55"/>
        <v>0</v>
      </c>
      <c r="O203" s="10">
        <f t="shared" si="56"/>
        <v>0</v>
      </c>
      <c r="P203" s="10">
        <f t="shared" si="57"/>
        <v>0</v>
      </c>
      <c r="Q203" s="10">
        <f t="shared" si="58"/>
        <v>0</v>
      </c>
      <c r="R203" s="10">
        <f t="shared" si="59"/>
        <v>0</v>
      </c>
      <c r="S203" s="10">
        <f t="shared" si="60"/>
        <v>0</v>
      </c>
      <c r="T203" s="10">
        <f t="shared" si="61"/>
        <v>0</v>
      </c>
      <c r="U203" s="10">
        <f t="shared" si="62"/>
        <v>0</v>
      </c>
      <c r="V203" s="10">
        <f>SUM(Table2[[#This Row],[filter kmers2]:[identify kmers B10]])</f>
        <v>0</v>
      </c>
      <c r="W203" s="5" t="e">
        <f t="shared" si="63"/>
        <v>#DIV/0!</v>
      </c>
      <c r="X203" s="5" t="e">
        <f t="shared" si="64"/>
        <v>#DIV/0!</v>
      </c>
      <c r="Y203" s="5" t="e">
        <f t="shared" si="65"/>
        <v>#DIV/0!</v>
      </c>
      <c r="Z203" s="5" t="e">
        <f t="shared" si="66"/>
        <v>#DIV/0!</v>
      </c>
      <c r="AA203" s="5" t="e">
        <f t="shared" si="67"/>
        <v>#DIV/0!</v>
      </c>
      <c r="AB203" s="5" t="e">
        <f t="shared" si="68"/>
        <v>#DIV/0!</v>
      </c>
      <c r="AC203" s="5" t="e">
        <f t="shared" si="69"/>
        <v>#DIV/0!</v>
      </c>
      <c r="AD203" s="5" t="e">
        <f t="shared" si="70"/>
        <v>#DIV/0!</v>
      </c>
      <c r="AE203" s="5" t="e">
        <f t="shared" si="71"/>
        <v>#DIV/0!</v>
      </c>
      <c r="AF203" s="20" t="e">
        <f>Table2[[#This Row],[filter kmers2]]/Table2[[#This Row],[bp]]*1000000</f>
        <v>#DIV/0!</v>
      </c>
      <c r="AG203" s="20" t="e">
        <f>Table2[[#This Row],[collapse kmers3]]/Table2[[#This Row],[bp]]*1000000</f>
        <v>#DIV/0!</v>
      </c>
      <c r="AH203" s="20" t="e">
        <f>Table2[[#This Row],[calculate distances4]]/Table2[[#This Row],[bp]]*1000000</f>
        <v>#DIV/0!</v>
      </c>
      <c r="AI203" s="20" t="e">
        <f>Table2[[#This Row],[Find N A5]]/Table2[[#This Row],[bp]]*1000000</f>
        <v>#DIV/0!</v>
      </c>
      <c r="AJ203" s="20" t="e">
        <f>Table2[[#This Row],[Find N B6]]/Table2[[#This Row],[bp]]*1000000</f>
        <v>#DIV/0!</v>
      </c>
      <c r="AK203" s="20" t="e">
        <f>Table2[[#This Row],[Find N C7]]/Table2[[#This Row],[bp]]*1000000</f>
        <v>#DIV/0!</v>
      </c>
      <c r="AL203" s="20" t="e">
        <f>Table2[[#This Row],[Find N D8]]/Table2[[#This Row],[bp]]*1000000</f>
        <v>#DIV/0!</v>
      </c>
      <c r="AM203" s="20" t="e">
        <f>Table2[[#This Row],[identify kmers A9]]/Table2[[#This Row],[bp]]*1000000</f>
        <v>#DIV/0!</v>
      </c>
      <c r="AN203" s="20" t="e">
        <f>Table2[[#This Row],[identify kmers B10]]/Table2[[#This Row],[bp]]*1000000</f>
        <v>#DIV/0!</v>
      </c>
    </row>
    <row r="204" spans="1:40" x14ac:dyDescent="0.45">
      <c r="A204" s="1"/>
      <c r="M204" s="10">
        <f t="shared" si="54"/>
        <v>0</v>
      </c>
      <c r="N204" s="10">
        <f t="shared" si="55"/>
        <v>0</v>
      </c>
      <c r="O204" s="10">
        <f t="shared" si="56"/>
        <v>0</v>
      </c>
      <c r="P204" s="10">
        <f t="shared" si="57"/>
        <v>0</v>
      </c>
      <c r="Q204" s="10">
        <f t="shared" si="58"/>
        <v>0</v>
      </c>
      <c r="R204" s="10">
        <f t="shared" si="59"/>
        <v>0</v>
      </c>
      <c r="S204" s="10">
        <f t="shared" si="60"/>
        <v>0</v>
      </c>
      <c r="T204" s="10">
        <f t="shared" si="61"/>
        <v>0</v>
      </c>
      <c r="U204" s="10">
        <f t="shared" si="62"/>
        <v>0</v>
      </c>
      <c r="V204" s="10">
        <f>SUM(Table2[[#This Row],[filter kmers2]:[identify kmers B10]])</f>
        <v>0</v>
      </c>
      <c r="W204" s="5" t="e">
        <f t="shared" si="63"/>
        <v>#DIV/0!</v>
      </c>
      <c r="X204" s="5" t="e">
        <f t="shared" si="64"/>
        <v>#DIV/0!</v>
      </c>
      <c r="Y204" s="5" t="e">
        <f t="shared" si="65"/>
        <v>#DIV/0!</v>
      </c>
      <c r="Z204" s="5" t="e">
        <f t="shared" si="66"/>
        <v>#DIV/0!</v>
      </c>
      <c r="AA204" s="5" t="e">
        <f t="shared" si="67"/>
        <v>#DIV/0!</v>
      </c>
      <c r="AB204" s="5" t="e">
        <f t="shared" si="68"/>
        <v>#DIV/0!</v>
      </c>
      <c r="AC204" s="5" t="e">
        <f t="shared" si="69"/>
        <v>#DIV/0!</v>
      </c>
      <c r="AD204" s="5" t="e">
        <f t="shared" si="70"/>
        <v>#DIV/0!</v>
      </c>
      <c r="AE204" s="5" t="e">
        <f t="shared" si="71"/>
        <v>#DIV/0!</v>
      </c>
      <c r="AF204" s="20" t="e">
        <f>Table2[[#This Row],[filter kmers2]]/Table2[[#This Row],[bp]]*1000000</f>
        <v>#DIV/0!</v>
      </c>
      <c r="AG204" s="20" t="e">
        <f>Table2[[#This Row],[collapse kmers3]]/Table2[[#This Row],[bp]]*1000000</f>
        <v>#DIV/0!</v>
      </c>
      <c r="AH204" s="20" t="e">
        <f>Table2[[#This Row],[calculate distances4]]/Table2[[#This Row],[bp]]*1000000</f>
        <v>#DIV/0!</v>
      </c>
      <c r="AI204" s="20" t="e">
        <f>Table2[[#This Row],[Find N A5]]/Table2[[#This Row],[bp]]*1000000</f>
        <v>#DIV/0!</v>
      </c>
      <c r="AJ204" s="20" t="e">
        <f>Table2[[#This Row],[Find N B6]]/Table2[[#This Row],[bp]]*1000000</f>
        <v>#DIV/0!</v>
      </c>
      <c r="AK204" s="20" t="e">
        <f>Table2[[#This Row],[Find N C7]]/Table2[[#This Row],[bp]]*1000000</f>
        <v>#DIV/0!</v>
      </c>
      <c r="AL204" s="20" t="e">
        <f>Table2[[#This Row],[Find N D8]]/Table2[[#This Row],[bp]]*1000000</f>
        <v>#DIV/0!</v>
      </c>
      <c r="AM204" s="20" t="e">
        <f>Table2[[#This Row],[identify kmers A9]]/Table2[[#This Row],[bp]]*1000000</f>
        <v>#DIV/0!</v>
      </c>
      <c r="AN204" s="20" t="e">
        <f>Table2[[#This Row],[identify kmers B10]]/Table2[[#This Row],[bp]]*1000000</f>
        <v>#DIV/0!</v>
      </c>
    </row>
    <row r="205" spans="1:40" x14ac:dyDescent="0.45">
      <c r="A205" s="1"/>
      <c r="M205" s="10">
        <f t="shared" si="54"/>
        <v>0</v>
      </c>
      <c r="N205" s="10">
        <f t="shared" si="55"/>
        <v>0</v>
      </c>
      <c r="O205" s="10">
        <f t="shared" si="56"/>
        <v>0</v>
      </c>
      <c r="P205" s="10">
        <f t="shared" si="57"/>
        <v>0</v>
      </c>
      <c r="Q205" s="10">
        <f t="shared" si="58"/>
        <v>0</v>
      </c>
      <c r="R205" s="10">
        <f t="shared" si="59"/>
        <v>0</v>
      </c>
      <c r="S205" s="10">
        <f t="shared" si="60"/>
        <v>0</v>
      </c>
      <c r="T205" s="10">
        <f t="shared" si="61"/>
        <v>0</v>
      </c>
      <c r="U205" s="10">
        <f t="shared" si="62"/>
        <v>0</v>
      </c>
      <c r="V205" s="10">
        <f>SUM(Table2[[#This Row],[filter kmers2]:[identify kmers B10]])</f>
        <v>0</v>
      </c>
      <c r="W205" s="5" t="e">
        <f t="shared" si="63"/>
        <v>#DIV/0!</v>
      </c>
      <c r="X205" s="5" t="e">
        <f t="shared" si="64"/>
        <v>#DIV/0!</v>
      </c>
      <c r="Y205" s="5" t="e">
        <f t="shared" si="65"/>
        <v>#DIV/0!</v>
      </c>
      <c r="Z205" s="5" t="e">
        <f t="shared" si="66"/>
        <v>#DIV/0!</v>
      </c>
      <c r="AA205" s="5" t="e">
        <f t="shared" si="67"/>
        <v>#DIV/0!</v>
      </c>
      <c r="AB205" s="5" t="e">
        <f t="shared" si="68"/>
        <v>#DIV/0!</v>
      </c>
      <c r="AC205" s="5" t="e">
        <f t="shared" si="69"/>
        <v>#DIV/0!</v>
      </c>
      <c r="AD205" s="5" t="e">
        <f t="shared" si="70"/>
        <v>#DIV/0!</v>
      </c>
      <c r="AE205" s="5" t="e">
        <f t="shared" si="71"/>
        <v>#DIV/0!</v>
      </c>
      <c r="AF205" s="20" t="e">
        <f>Table2[[#This Row],[filter kmers2]]/Table2[[#This Row],[bp]]*1000000</f>
        <v>#DIV/0!</v>
      </c>
      <c r="AG205" s="20" t="e">
        <f>Table2[[#This Row],[collapse kmers3]]/Table2[[#This Row],[bp]]*1000000</f>
        <v>#DIV/0!</v>
      </c>
      <c r="AH205" s="20" t="e">
        <f>Table2[[#This Row],[calculate distances4]]/Table2[[#This Row],[bp]]*1000000</f>
        <v>#DIV/0!</v>
      </c>
      <c r="AI205" s="20" t="e">
        <f>Table2[[#This Row],[Find N A5]]/Table2[[#This Row],[bp]]*1000000</f>
        <v>#DIV/0!</v>
      </c>
      <c r="AJ205" s="20" t="e">
        <f>Table2[[#This Row],[Find N B6]]/Table2[[#This Row],[bp]]*1000000</f>
        <v>#DIV/0!</v>
      </c>
      <c r="AK205" s="20" t="e">
        <f>Table2[[#This Row],[Find N C7]]/Table2[[#This Row],[bp]]*1000000</f>
        <v>#DIV/0!</v>
      </c>
      <c r="AL205" s="20" t="e">
        <f>Table2[[#This Row],[Find N D8]]/Table2[[#This Row],[bp]]*1000000</f>
        <v>#DIV/0!</v>
      </c>
      <c r="AM205" s="20" t="e">
        <f>Table2[[#This Row],[identify kmers A9]]/Table2[[#This Row],[bp]]*1000000</f>
        <v>#DIV/0!</v>
      </c>
      <c r="AN205" s="20" t="e">
        <f>Table2[[#This Row],[identify kmers B10]]/Table2[[#This Row],[bp]]*1000000</f>
        <v>#DIV/0!</v>
      </c>
    </row>
    <row r="206" spans="1:40" x14ac:dyDescent="0.45">
      <c r="A206" s="1"/>
      <c r="M206" s="10">
        <f t="shared" si="54"/>
        <v>0</v>
      </c>
      <c r="N206" s="10">
        <f t="shared" si="55"/>
        <v>0</v>
      </c>
      <c r="O206" s="10">
        <f t="shared" si="56"/>
        <v>0</v>
      </c>
      <c r="P206" s="10">
        <f t="shared" si="57"/>
        <v>0</v>
      </c>
      <c r="Q206" s="10">
        <f t="shared" si="58"/>
        <v>0</v>
      </c>
      <c r="R206" s="10">
        <f t="shared" si="59"/>
        <v>0</v>
      </c>
      <c r="S206" s="10">
        <f t="shared" si="60"/>
        <v>0</v>
      </c>
      <c r="T206" s="10">
        <f t="shared" si="61"/>
        <v>0</v>
      </c>
      <c r="U206" s="10">
        <f t="shared" si="62"/>
        <v>0</v>
      </c>
      <c r="V206" s="10">
        <f>SUM(Table2[[#This Row],[filter kmers2]:[identify kmers B10]])</f>
        <v>0</v>
      </c>
      <c r="W206" s="5" t="e">
        <f t="shared" si="63"/>
        <v>#DIV/0!</v>
      </c>
      <c r="X206" s="5" t="e">
        <f t="shared" si="64"/>
        <v>#DIV/0!</v>
      </c>
      <c r="Y206" s="5" t="e">
        <f t="shared" si="65"/>
        <v>#DIV/0!</v>
      </c>
      <c r="Z206" s="5" t="e">
        <f t="shared" si="66"/>
        <v>#DIV/0!</v>
      </c>
      <c r="AA206" s="5" t="e">
        <f t="shared" si="67"/>
        <v>#DIV/0!</v>
      </c>
      <c r="AB206" s="5" t="e">
        <f t="shared" si="68"/>
        <v>#DIV/0!</v>
      </c>
      <c r="AC206" s="5" t="e">
        <f t="shared" si="69"/>
        <v>#DIV/0!</v>
      </c>
      <c r="AD206" s="5" t="e">
        <f t="shared" si="70"/>
        <v>#DIV/0!</v>
      </c>
      <c r="AE206" s="5" t="e">
        <f t="shared" si="71"/>
        <v>#DIV/0!</v>
      </c>
      <c r="AF206" s="20" t="e">
        <f>Table2[[#This Row],[filter kmers2]]/Table2[[#This Row],[bp]]*1000000</f>
        <v>#DIV/0!</v>
      </c>
      <c r="AG206" s="20" t="e">
        <f>Table2[[#This Row],[collapse kmers3]]/Table2[[#This Row],[bp]]*1000000</f>
        <v>#DIV/0!</v>
      </c>
      <c r="AH206" s="20" t="e">
        <f>Table2[[#This Row],[calculate distances4]]/Table2[[#This Row],[bp]]*1000000</f>
        <v>#DIV/0!</v>
      </c>
      <c r="AI206" s="20" t="e">
        <f>Table2[[#This Row],[Find N A5]]/Table2[[#This Row],[bp]]*1000000</f>
        <v>#DIV/0!</v>
      </c>
      <c r="AJ206" s="20" t="e">
        <f>Table2[[#This Row],[Find N B6]]/Table2[[#This Row],[bp]]*1000000</f>
        <v>#DIV/0!</v>
      </c>
      <c r="AK206" s="20" t="e">
        <f>Table2[[#This Row],[Find N C7]]/Table2[[#This Row],[bp]]*1000000</f>
        <v>#DIV/0!</v>
      </c>
      <c r="AL206" s="20" t="e">
        <f>Table2[[#This Row],[Find N D8]]/Table2[[#This Row],[bp]]*1000000</f>
        <v>#DIV/0!</v>
      </c>
      <c r="AM206" s="20" t="e">
        <f>Table2[[#This Row],[identify kmers A9]]/Table2[[#This Row],[bp]]*1000000</f>
        <v>#DIV/0!</v>
      </c>
      <c r="AN206" s="20" t="e">
        <f>Table2[[#This Row],[identify kmers B10]]/Table2[[#This Row],[bp]]*1000000</f>
        <v>#DIV/0!</v>
      </c>
    </row>
    <row r="207" spans="1:40" x14ac:dyDescent="0.45">
      <c r="A207" s="1"/>
      <c r="M207" s="10">
        <f t="shared" si="54"/>
        <v>0</v>
      </c>
      <c r="N207" s="10">
        <f t="shared" si="55"/>
        <v>0</v>
      </c>
      <c r="O207" s="10">
        <f t="shared" si="56"/>
        <v>0</v>
      </c>
      <c r="P207" s="10">
        <f t="shared" si="57"/>
        <v>0</v>
      </c>
      <c r="Q207" s="10">
        <f t="shared" si="58"/>
        <v>0</v>
      </c>
      <c r="R207" s="10">
        <f t="shared" si="59"/>
        <v>0</v>
      </c>
      <c r="S207" s="10">
        <f t="shared" si="60"/>
        <v>0</v>
      </c>
      <c r="T207" s="10">
        <f t="shared" si="61"/>
        <v>0</v>
      </c>
      <c r="U207" s="10">
        <f t="shared" si="62"/>
        <v>0</v>
      </c>
      <c r="V207" s="10">
        <f>SUM(Table2[[#This Row],[filter kmers2]:[identify kmers B10]])</f>
        <v>0</v>
      </c>
      <c r="W207" s="5" t="e">
        <f t="shared" si="63"/>
        <v>#DIV/0!</v>
      </c>
      <c r="X207" s="5" t="e">
        <f t="shared" si="64"/>
        <v>#DIV/0!</v>
      </c>
      <c r="Y207" s="5" t="e">
        <f t="shared" si="65"/>
        <v>#DIV/0!</v>
      </c>
      <c r="Z207" s="5" t="e">
        <f t="shared" si="66"/>
        <v>#DIV/0!</v>
      </c>
      <c r="AA207" s="5" t="e">
        <f t="shared" si="67"/>
        <v>#DIV/0!</v>
      </c>
      <c r="AB207" s="5" t="e">
        <f t="shared" si="68"/>
        <v>#DIV/0!</v>
      </c>
      <c r="AC207" s="5" t="e">
        <f t="shared" si="69"/>
        <v>#DIV/0!</v>
      </c>
      <c r="AD207" s="5" t="e">
        <f t="shared" si="70"/>
        <v>#DIV/0!</v>
      </c>
      <c r="AE207" s="5" t="e">
        <f t="shared" si="71"/>
        <v>#DIV/0!</v>
      </c>
      <c r="AF207" s="20" t="e">
        <f>Table2[[#This Row],[filter kmers2]]/Table2[[#This Row],[bp]]*1000000</f>
        <v>#DIV/0!</v>
      </c>
      <c r="AG207" s="20" t="e">
        <f>Table2[[#This Row],[collapse kmers3]]/Table2[[#This Row],[bp]]*1000000</f>
        <v>#DIV/0!</v>
      </c>
      <c r="AH207" s="20" t="e">
        <f>Table2[[#This Row],[calculate distances4]]/Table2[[#This Row],[bp]]*1000000</f>
        <v>#DIV/0!</v>
      </c>
      <c r="AI207" s="20" t="e">
        <f>Table2[[#This Row],[Find N A5]]/Table2[[#This Row],[bp]]*1000000</f>
        <v>#DIV/0!</v>
      </c>
      <c r="AJ207" s="20" t="e">
        <f>Table2[[#This Row],[Find N B6]]/Table2[[#This Row],[bp]]*1000000</f>
        <v>#DIV/0!</v>
      </c>
      <c r="AK207" s="20" t="e">
        <f>Table2[[#This Row],[Find N C7]]/Table2[[#This Row],[bp]]*1000000</f>
        <v>#DIV/0!</v>
      </c>
      <c r="AL207" s="20" t="e">
        <f>Table2[[#This Row],[Find N D8]]/Table2[[#This Row],[bp]]*1000000</f>
        <v>#DIV/0!</v>
      </c>
      <c r="AM207" s="20" t="e">
        <f>Table2[[#This Row],[identify kmers A9]]/Table2[[#This Row],[bp]]*1000000</f>
        <v>#DIV/0!</v>
      </c>
      <c r="AN207" s="20" t="e">
        <f>Table2[[#This Row],[identify kmers B10]]/Table2[[#This Row],[bp]]*1000000</f>
        <v>#DIV/0!</v>
      </c>
    </row>
    <row r="208" spans="1:40" x14ac:dyDescent="0.45">
      <c r="A208" s="1"/>
      <c r="M208" s="10">
        <f t="shared" si="54"/>
        <v>0</v>
      </c>
      <c r="N208" s="10">
        <f t="shared" si="55"/>
        <v>0</v>
      </c>
      <c r="O208" s="10">
        <f t="shared" si="56"/>
        <v>0</v>
      </c>
      <c r="P208" s="10">
        <f t="shared" si="57"/>
        <v>0</v>
      </c>
      <c r="Q208" s="10">
        <f t="shared" si="58"/>
        <v>0</v>
      </c>
      <c r="R208" s="10">
        <f t="shared" si="59"/>
        <v>0</v>
      </c>
      <c r="S208" s="10">
        <f t="shared" si="60"/>
        <v>0</v>
      </c>
      <c r="T208" s="10">
        <f t="shared" si="61"/>
        <v>0</v>
      </c>
      <c r="U208" s="10">
        <f t="shared" si="62"/>
        <v>0</v>
      </c>
      <c r="V208" s="10">
        <f>SUM(Table2[[#This Row],[filter kmers2]:[identify kmers B10]])</f>
        <v>0</v>
      </c>
      <c r="W208" s="5" t="e">
        <f t="shared" si="63"/>
        <v>#DIV/0!</v>
      </c>
      <c r="X208" s="5" t="e">
        <f t="shared" si="64"/>
        <v>#DIV/0!</v>
      </c>
      <c r="Y208" s="5" t="e">
        <f t="shared" si="65"/>
        <v>#DIV/0!</v>
      </c>
      <c r="Z208" s="5" t="e">
        <f t="shared" si="66"/>
        <v>#DIV/0!</v>
      </c>
      <c r="AA208" s="5" t="e">
        <f t="shared" si="67"/>
        <v>#DIV/0!</v>
      </c>
      <c r="AB208" s="5" t="e">
        <f t="shared" si="68"/>
        <v>#DIV/0!</v>
      </c>
      <c r="AC208" s="5" t="e">
        <f t="shared" si="69"/>
        <v>#DIV/0!</v>
      </c>
      <c r="AD208" s="5" t="e">
        <f t="shared" si="70"/>
        <v>#DIV/0!</v>
      </c>
      <c r="AE208" s="5" t="e">
        <f t="shared" si="71"/>
        <v>#DIV/0!</v>
      </c>
      <c r="AF208" s="20" t="e">
        <f>Table2[[#This Row],[filter kmers2]]/Table2[[#This Row],[bp]]*1000000</f>
        <v>#DIV/0!</v>
      </c>
      <c r="AG208" s="20" t="e">
        <f>Table2[[#This Row],[collapse kmers3]]/Table2[[#This Row],[bp]]*1000000</f>
        <v>#DIV/0!</v>
      </c>
      <c r="AH208" s="20" t="e">
        <f>Table2[[#This Row],[calculate distances4]]/Table2[[#This Row],[bp]]*1000000</f>
        <v>#DIV/0!</v>
      </c>
      <c r="AI208" s="20" t="e">
        <f>Table2[[#This Row],[Find N A5]]/Table2[[#This Row],[bp]]*1000000</f>
        <v>#DIV/0!</v>
      </c>
      <c r="AJ208" s="20" t="e">
        <f>Table2[[#This Row],[Find N B6]]/Table2[[#This Row],[bp]]*1000000</f>
        <v>#DIV/0!</v>
      </c>
      <c r="AK208" s="20" t="e">
        <f>Table2[[#This Row],[Find N C7]]/Table2[[#This Row],[bp]]*1000000</f>
        <v>#DIV/0!</v>
      </c>
      <c r="AL208" s="20" t="e">
        <f>Table2[[#This Row],[Find N D8]]/Table2[[#This Row],[bp]]*1000000</f>
        <v>#DIV/0!</v>
      </c>
      <c r="AM208" s="20" t="e">
        <f>Table2[[#This Row],[identify kmers A9]]/Table2[[#This Row],[bp]]*1000000</f>
        <v>#DIV/0!</v>
      </c>
      <c r="AN208" s="20" t="e">
        <f>Table2[[#This Row],[identify kmers B10]]/Table2[[#This Row],[bp]]*1000000</f>
        <v>#DIV/0!</v>
      </c>
    </row>
    <row r="209" spans="1:40" x14ac:dyDescent="0.45">
      <c r="A209" s="1"/>
      <c r="M209" s="10">
        <f t="shared" si="54"/>
        <v>0</v>
      </c>
      <c r="N209" s="10">
        <f t="shared" si="55"/>
        <v>0</v>
      </c>
      <c r="O209" s="10">
        <f t="shared" si="56"/>
        <v>0</v>
      </c>
      <c r="P209" s="10">
        <f t="shared" si="57"/>
        <v>0</v>
      </c>
      <c r="Q209" s="10">
        <f t="shared" si="58"/>
        <v>0</v>
      </c>
      <c r="R209" s="10">
        <f t="shared" si="59"/>
        <v>0</v>
      </c>
      <c r="S209" s="10">
        <f t="shared" si="60"/>
        <v>0</v>
      </c>
      <c r="T209" s="10">
        <f t="shared" si="61"/>
        <v>0</v>
      </c>
      <c r="U209" s="10">
        <f t="shared" si="62"/>
        <v>0</v>
      </c>
      <c r="V209" s="10">
        <f>SUM(Table2[[#This Row],[filter kmers2]:[identify kmers B10]])</f>
        <v>0</v>
      </c>
      <c r="W209" s="5" t="e">
        <f t="shared" si="63"/>
        <v>#DIV/0!</v>
      </c>
      <c r="X209" s="5" t="e">
        <f t="shared" si="64"/>
        <v>#DIV/0!</v>
      </c>
      <c r="Y209" s="5" t="e">
        <f t="shared" si="65"/>
        <v>#DIV/0!</v>
      </c>
      <c r="Z209" s="5" t="e">
        <f t="shared" si="66"/>
        <v>#DIV/0!</v>
      </c>
      <c r="AA209" s="5" t="e">
        <f t="shared" si="67"/>
        <v>#DIV/0!</v>
      </c>
      <c r="AB209" s="5" t="e">
        <f t="shared" si="68"/>
        <v>#DIV/0!</v>
      </c>
      <c r="AC209" s="5" t="e">
        <f t="shared" si="69"/>
        <v>#DIV/0!</v>
      </c>
      <c r="AD209" s="5" t="e">
        <f t="shared" si="70"/>
        <v>#DIV/0!</v>
      </c>
      <c r="AE209" s="5" t="e">
        <f t="shared" si="71"/>
        <v>#DIV/0!</v>
      </c>
      <c r="AF209" s="20" t="e">
        <f>Table2[[#This Row],[filter kmers2]]/Table2[[#This Row],[bp]]*1000000</f>
        <v>#DIV/0!</v>
      </c>
      <c r="AG209" s="20" t="e">
        <f>Table2[[#This Row],[collapse kmers3]]/Table2[[#This Row],[bp]]*1000000</f>
        <v>#DIV/0!</v>
      </c>
      <c r="AH209" s="20" t="e">
        <f>Table2[[#This Row],[calculate distances4]]/Table2[[#This Row],[bp]]*1000000</f>
        <v>#DIV/0!</v>
      </c>
      <c r="AI209" s="20" t="e">
        <f>Table2[[#This Row],[Find N A5]]/Table2[[#This Row],[bp]]*1000000</f>
        <v>#DIV/0!</v>
      </c>
      <c r="AJ209" s="20" t="e">
        <f>Table2[[#This Row],[Find N B6]]/Table2[[#This Row],[bp]]*1000000</f>
        <v>#DIV/0!</v>
      </c>
      <c r="AK209" s="20" t="e">
        <f>Table2[[#This Row],[Find N C7]]/Table2[[#This Row],[bp]]*1000000</f>
        <v>#DIV/0!</v>
      </c>
      <c r="AL209" s="20" t="e">
        <f>Table2[[#This Row],[Find N D8]]/Table2[[#This Row],[bp]]*1000000</f>
        <v>#DIV/0!</v>
      </c>
      <c r="AM209" s="20" t="e">
        <f>Table2[[#This Row],[identify kmers A9]]/Table2[[#This Row],[bp]]*1000000</f>
        <v>#DIV/0!</v>
      </c>
      <c r="AN209" s="20" t="e">
        <f>Table2[[#This Row],[identify kmers B10]]/Table2[[#This Row],[bp]]*1000000</f>
        <v>#DIV/0!</v>
      </c>
    </row>
    <row r="210" spans="1:40" x14ac:dyDescent="0.45">
      <c r="A210" s="1"/>
      <c r="M210" s="10">
        <f t="shared" si="54"/>
        <v>0</v>
      </c>
      <c r="N210" s="10">
        <f t="shared" si="55"/>
        <v>0</v>
      </c>
      <c r="O210" s="10">
        <f t="shared" si="56"/>
        <v>0</v>
      </c>
      <c r="P210" s="10">
        <f t="shared" si="57"/>
        <v>0</v>
      </c>
      <c r="Q210" s="10">
        <f t="shared" si="58"/>
        <v>0</v>
      </c>
      <c r="R210" s="10">
        <f t="shared" si="59"/>
        <v>0</v>
      </c>
      <c r="S210" s="10">
        <f t="shared" si="60"/>
        <v>0</v>
      </c>
      <c r="T210" s="10">
        <f t="shared" si="61"/>
        <v>0</v>
      </c>
      <c r="U210" s="10">
        <f t="shared" si="62"/>
        <v>0</v>
      </c>
      <c r="V210" s="10">
        <f>SUM(Table2[[#This Row],[filter kmers2]:[identify kmers B10]])</f>
        <v>0</v>
      </c>
      <c r="W210" s="5" t="e">
        <f t="shared" si="63"/>
        <v>#DIV/0!</v>
      </c>
      <c r="X210" s="5" t="e">
        <f t="shared" si="64"/>
        <v>#DIV/0!</v>
      </c>
      <c r="Y210" s="5" t="e">
        <f t="shared" si="65"/>
        <v>#DIV/0!</v>
      </c>
      <c r="Z210" s="5" t="e">
        <f t="shared" si="66"/>
        <v>#DIV/0!</v>
      </c>
      <c r="AA210" s="5" t="e">
        <f t="shared" si="67"/>
        <v>#DIV/0!</v>
      </c>
      <c r="AB210" s="5" t="e">
        <f t="shared" si="68"/>
        <v>#DIV/0!</v>
      </c>
      <c r="AC210" s="5" t="e">
        <f t="shared" si="69"/>
        <v>#DIV/0!</v>
      </c>
      <c r="AD210" s="5" t="e">
        <f t="shared" si="70"/>
        <v>#DIV/0!</v>
      </c>
      <c r="AE210" s="5" t="e">
        <f t="shared" si="71"/>
        <v>#DIV/0!</v>
      </c>
      <c r="AF210" s="20" t="e">
        <f>Table2[[#This Row],[filter kmers2]]/Table2[[#This Row],[bp]]*1000000</f>
        <v>#DIV/0!</v>
      </c>
      <c r="AG210" s="20" t="e">
        <f>Table2[[#This Row],[collapse kmers3]]/Table2[[#This Row],[bp]]*1000000</f>
        <v>#DIV/0!</v>
      </c>
      <c r="AH210" s="20" t="e">
        <f>Table2[[#This Row],[calculate distances4]]/Table2[[#This Row],[bp]]*1000000</f>
        <v>#DIV/0!</v>
      </c>
      <c r="AI210" s="20" t="e">
        <f>Table2[[#This Row],[Find N A5]]/Table2[[#This Row],[bp]]*1000000</f>
        <v>#DIV/0!</v>
      </c>
      <c r="AJ210" s="20" t="e">
        <f>Table2[[#This Row],[Find N B6]]/Table2[[#This Row],[bp]]*1000000</f>
        <v>#DIV/0!</v>
      </c>
      <c r="AK210" s="20" t="e">
        <f>Table2[[#This Row],[Find N C7]]/Table2[[#This Row],[bp]]*1000000</f>
        <v>#DIV/0!</v>
      </c>
      <c r="AL210" s="20" t="e">
        <f>Table2[[#This Row],[Find N D8]]/Table2[[#This Row],[bp]]*1000000</f>
        <v>#DIV/0!</v>
      </c>
      <c r="AM210" s="20" t="e">
        <f>Table2[[#This Row],[identify kmers A9]]/Table2[[#This Row],[bp]]*1000000</f>
        <v>#DIV/0!</v>
      </c>
      <c r="AN210" s="20" t="e">
        <f>Table2[[#This Row],[identify kmers B10]]/Table2[[#This Row],[bp]]*1000000</f>
        <v>#DIV/0!</v>
      </c>
    </row>
    <row r="211" spans="1:40" x14ac:dyDescent="0.45">
      <c r="A211" s="1"/>
      <c r="M211" s="10">
        <f t="shared" si="54"/>
        <v>0</v>
      </c>
      <c r="N211" s="10">
        <f t="shared" si="55"/>
        <v>0</v>
      </c>
      <c r="O211" s="10">
        <f t="shared" si="56"/>
        <v>0</v>
      </c>
      <c r="P211" s="10">
        <f t="shared" si="57"/>
        <v>0</v>
      </c>
      <c r="Q211" s="10">
        <f t="shared" si="58"/>
        <v>0</v>
      </c>
      <c r="R211" s="10">
        <f t="shared" si="59"/>
        <v>0</v>
      </c>
      <c r="S211" s="10">
        <f t="shared" si="60"/>
        <v>0</v>
      </c>
      <c r="T211" s="10">
        <f t="shared" si="61"/>
        <v>0</v>
      </c>
      <c r="U211" s="10">
        <f t="shared" si="62"/>
        <v>0</v>
      </c>
      <c r="V211" s="10">
        <f>SUM(Table2[[#This Row],[filter kmers2]:[identify kmers B10]])</f>
        <v>0</v>
      </c>
      <c r="W211" s="5" t="e">
        <f t="shared" si="63"/>
        <v>#DIV/0!</v>
      </c>
      <c r="X211" s="5" t="e">
        <f t="shared" si="64"/>
        <v>#DIV/0!</v>
      </c>
      <c r="Y211" s="5" t="e">
        <f t="shared" si="65"/>
        <v>#DIV/0!</v>
      </c>
      <c r="Z211" s="5" t="e">
        <f t="shared" si="66"/>
        <v>#DIV/0!</v>
      </c>
      <c r="AA211" s="5" t="e">
        <f t="shared" si="67"/>
        <v>#DIV/0!</v>
      </c>
      <c r="AB211" s="5" t="e">
        <f t="shared" si="68"/>
        <v>#DIV/0!</v>
      </c>
      <c r="AC211" s="5" t="e">
        <f t="shared" si="69"/>
        <v>#DIV/0!</v>
      </c>
      <c r="AD211" s="5" t="e">
        <f t="shared" si="70"/>
        <v>#DIV/0!</v>
      </c>
      <c r="AE211" s="5" t="e">
        <f t="shared" si="71"/>
        <v>#DIV/0!</v>
      </c>
      <c r="AF211" s="20" t="e">
        <f>Table2[[#This Row],[filter kmers2]]/Table2[[#This Row],[bp]]*1000000</f>
        <v>#DIV/0!</v>
      </c>
      <c r="AG211" s="20" t="e">
        <f>Table2[[#This Row],[collapse kmers3]]/Table2[[#This Row],[bp]]*1000000</f>
        <v>#DIV/0!</v>
      </c>
      <c r="AH211" s="20" t="e">
        <f>Table2[[#This Row],[calculate distances4]]/Table2[[#This Row],[bp]]*1000000</f>
        <v>#DIV/0!</v>
      </c>
      <c r="AI211" s="20" t="e">
        <f>Table2[[#This Row],[Find N A5]]/Table2[[#This Row],[bp]]*1000000</f>
        <v>#DIV/0!</v>
      </c>
      <c r="AJ211" s="20" t="e">
        <f>Table2[[#This Row],[Find N B6]]/Table2[[#This Row],[bp]]*1000000</f>
        <v>#DIV/0!</v>
      </c>
      <c r="AK211" s="20" t="e">
        <f>Table2[[#This Row],[Find N C7]]/Table2[[#This Row],[bp]]*1000000</f>
        <v>#DIV/0!</v>
      </c>
      <c r="AL211" s="20" t="e">
        <f>Table2[[#This Row],[Find N D8]]/Table2[[#This Row],[bp]]*1000000</f>
        <v>#DIV/0!</v>
      </c>
      <c r="AM211" s="20" t="e">
        <f>Table2[[#This Row],[identify kmers A9]]/Table2[[#This Row],[bp]]*1000000</f>
        <v>#DIV/0!</v>
      </c>
      <c r="AN211" s="20" t="e">
        <f>Table2[[#This Row],[identify kmers B10]]/Table2[[#This Row],[bp]]*1000000</f>
        <v>#DIV/0!</v>
      </c>
    </row>
    <row r="212" spans="1:40" x14ac:dyDescent="0.45">
      <c r="A212" s="1"/>
      <c r="M212" s="10">
        <f t="shared" si="54"/>
        <v>0</v>
      </c>
      <c r="N212" s="10">
        <f t="shared" si="55"/>
        <v>0</v>
      </c>
      <c r="O212" s="10">
        <f t="shared" si="56"/>
        <v>0</v>
      </c>
      <c r="P212" s="10">
        <f t="shared" si="57"/>
        <v>0</v>
      </c>
      <c r="Q212" s="10">
        <f t="shared" si="58"/>
        <v>0</v>
      </c>
      <c r="R212" s="10">
        <f t="shared" si="59"/>
        <v>0</v>
      </c>
      <c r="S212" s="10">
        <f t="shared" si="60"/>
        <v>0</v>
      </c>
      <c r="T212" s="10">
        <f t="shared" si="61"/>
        <v>0</v>
      </c>
      <c r="U212" s="10">
        <f t="shared" si="62"/>
        <v>0</v>
      </c>
      <c r="V212" s="10">
        <f>SUM(Table2[[#This Row],[filter kmers2]:[identify kmers B10]])</f>
        <v>0</v>
      </c>
      <c r="W212" s="5" t="e">
        <f t="shared" si="63"/>
        <v>#DIV/0!</v>
      </c>
      <c r="X212" s="5" t="e">
        <f t="shared" si="64"/>
        <v>#DIV/0!</v>
      </c>
      <c r="Y212" s="5" t="e">
        <f t="shared" si="65"/>
        <v>#DIV/0!</v>
      </c>
      <c r="Z212" s="5" t="e">
        <f t="shared" si="66"/>
        <v>#DIV/0!</v>
      </c>
      <c r="AA212" s="5" t="e">
        <f t="shared" si="67"/>
        <v>#DIV/0!</v>
      </c>
      <c r="AB212" s="5" t="e">
        <f t="shared" si="68"/>
        <v>#DIV/0!</v>
      </c>
      <c r="AC212" s="5" t="e">
        <f t="shared" si="69"/>
        <v>#DIV/0!</v>
      </c>
      <c r="AD212" s="5" t="e">
        <f t="shared" si="70"/>
        <v>#DIV/0!</v>
      </c>
      <c r="AE212" s="5" t="e">
        <f t="shared" si="71"/>
        <v>#DIV/0!</v>
      </c>
      <c r="AF212" s="20" t="e">
        <f>Table2[[#This Row],[filter kmers2]]/Table2[[#This Row],[bp]]*1000000</f>
        <v>#DIV/0!</v>
      </c>
      <c r="AG212" s="20" t="e">
        <f>Table2[[#This Row],[collapse kmers3]]/Table2[[#This Row],[bp]]*1000000</f>
        <v>#DIV/0!</v>
      </c>
      <c r="AH212" s="20" t="e">
        <f>Table2[[#This Row],[calculate distances4]]/Table2[[#This Row],[bp]]*1000000</f>
        <v>#DIV/0!</v>
      </c>
      <c r="AI212" s="20" t="e">
        <f>Table2[[#This Row],[Find N A5]]/Table2[[#This Row],[bp]]*1000000</f>
        <v>#DIV/0!</v>
      </c>
      <c r="AJ212" s="20" t="e">
        <f>Table2[[#This Row],[Find N B6]]/Table2[[#This Row],[bp]]*1000000</f>
        <v>#DIV/0!</v>
      </c>
      <c r="AK212" s="20" t="e">
        <f>Table2[[#This Row],[Find N C7]]/Table2[[#This Row],[bp]]*1000000</f>
        <v>#DIV/0!</v>
      </c>
      <c r="AL212" s="20" t="e">
        <f>Table2[[#This Row],[Find N D8]]/Table2[[#This Row],[bp]]*1000000</f>
        <v>#DIV/0!</v>
      </c>
      <c r="AM212" s="20" t="e">
        <f>Table2[[#This Row],[identify kmers A9]]/Table2[[#This Row],[bp]]*1000000</f>
        <v>#DIV/0!</v>
      </c>
      <c r="AN212" s="20" t="e">
        <f>Table2[[#This Row],[identify kmers B10]]/Table2[[#This Row],[bp]]*1000000</f>
        <v>#DIV/0!</v>
      </c>
    </row>
    <row r="213" spans="1:40" x14ac:dyDescent="0.45">
      <c r="A213" s="1"/>
      <c r="M213" s="10">
        <f t="shared" si="54"/>
        <v>0</v>
      </c>
      <c r="N213" s="10">
        <f t="shared" si="55"/>
        <v>0</v>
      </c>
      <c r="O213" s="10">
        <f t="shared" si="56"/>
        <v>0</v>
      </c>
      <c r="P213" s="10">
        <f t="shared" si="57"/>
        <v>0</v>
      </c>
      <c r="Q213" s="10">
        <f t="shared" si="58"/>
        <v>0</v>
      </c>
      <c r="R213" s="10">
        <f t="shared" si="59"/>
        <v>0</v>
      </c>
      <c r="S213" s="10">
        <f t="shared" si="60"/>
        <v>0</v>
      </c>
      <c r="T213" s="10">
        <f t="shared" si="61"/>
        <v>0</v>
      </c>
      <c r="U213" s="10">
        <f t="shared" si="62"/>
        <v>0</v>
      </c>
      <c r="V213" s="10">
        <f>SUM(Table2[[#This Row],[filter kmers2]:[identify kmers B10]])</f>
        <v>0</v>
      </c>
      <c r="W213" s="5" t="e">
        <f t="shared" si="63"/>
        <v>#DIV/0!</v>
      </c>
      <c r="X213" s="5" t="e">
        <f t="shared" si="64"/>
        <v>#DIV/0!</v>
      </c>
      <c r="Y213" s="5" t="e">
        <f t="shared" si="65"/>
        <v>#DIV/0!</v>
      </c>
      <c r="Z213" s="5" t="e">
        <f t="shared" si="66"/>
        <v>#DIV/0!</v>
      </c>
      <c r="AA213" s="5" t="e">
        <f t="shared" si="67"/>
        <v>#DIV/0!</v>
      </c>
      <c r="AB213" s="5" t="e">
        <f t="shared" si="68"/>
        <v>#DIV/0!</v>
      </c>
      <c r="AC213" s="5" t="e">
        <f t="shared" si="69"/>
        <v>#DIV/0!</v>
      </c>
      <c r="AD213" s="5" t="e">
        <f t="shared" si="70"/>
        <v>#DIV/0!</v>
      </c>
      <c r="AE213" s="5" t="e">
        <f t="shared" si="71"/>
        <v>#DIV/0!</v>
      </c>
      <c r="AF213" s="20" t="e">
        <f>Table2[[#This Row],[filter kmers2]]/Table2[[#This Row],[bp]]*1000000</f>
        <v>#DIV/0!</v>
      </c>
      <c r="AG213" s="20" t="e">
        <f>Table2[[#This Row],[collapse kmers3]]/Table2[[#This Row],[bp]]*1000000</f>
        <v>#DIV/0!</v>
      </c>
      <c r="AH213" s="20" t="e">
        <f>Table2[[#This Row],[calculate distances4]]/Table2[[#This Row],[bp]]*1000000</f>
        <v>#DIV/0!</v>
      </c>
      <c r="AI213" s="20" t="e">
        <f>Table2[[#This Row],[Find N A5]]/Table2[[#This Row],[bp]]*1000000</f>
        <v>#DIV/0!</v>
      </c>
      <c r="AJ213" s="20" t="e">
        <f>Table2[[#This Row],[Find N B6]]/Table2[[#This Row],[bp]]*1000000</f>
        <v>#DIV/0!</v>
      </c>
      <c r="AK213" s="20" t="e">
        <f>Table2[[#This Row],[Find N C7]]/Table2[[#This Row],[bp]]*1000000</f>
        <v>#DIV/0!</v>
      </c>
      <c r="AL213" s="20" t="e">
        <f>Table2[[#This Row],[Find N D8]]/Table2[[#This Row],[bp]]*1000000</f>
        <v>#DIV/0!</v>
      </c>
      <c r="AM213" s="20" t="e">
        <f>Table2[[#This Row],[identify kmers A9]]/Table2[[#This Row],[bp]]*1000000</f>
        <v>#DIV/0!</v>
      </c>
      <c r="AN213" s="20" t="e">
        <f>Table2[[#This Row],[identify kmers B10]]/Table2[[#This Row],[bp]]*1000000</f>
        <v>#DIV/0!</v>
      </c>
    </row>
    <row r="214" spans="1:40" x14ac:dyDescent="0.45">
      <c r="A214" s="1"/>
      <c r="M214" s="10">
        <f t="shared" si="54"/>
        <v>0</v>
      </c>
      <c r="N214" s="10">
        <f t="shared" si="55"/>
        <v>0</v>
      </c>
      <c r="O214" s="10">
        <f t="shared" si="56"/>
        <v>0</v>
      </c>
      <c r="P214" s="10">
        <f t="shared" si="57"/>
        <v>0</v>
      </c>
      <c r="Q214" s="10">
        <f t="shared" si="58"/>
        <v>0</v>
      </c>
      <c r="R214" s="10">
        <f t="shared" si="59"/>
        <v>0</v>
      </c>
      <c r="S214" s="10">
        <f t="shared" si="60"/>
        <v>0</v>
      </c>
      <c r="T214" s="10">
        <f t="shared" si="61"/>
        <v>0</v>
      </c>
      <c r="U214" s="10">
        <f t="shared" si="62"/>
        <v>0</v>
      </c>
      <c r="V214" s="10">
        <f>SUM(Table2[[#This Row],[filter kmers2]:[identify kmers B10]])</f>
        <v>0</v>
      </c>
      <c r="W214" s="5" t="e">
        <f t="shared" si="63"/>
        <v>#DIV/0!</v>
      </c>
      <c r="X214" s="5" t="e">
        <f t="shared" si="64"/>
        <v>#DIV/0!</v>
      </c>
      <c r="Y214" s="5" t="e">
        <f t="shared" si="65"/>
        <v>#DIV/0!</v>
      </c>
      <c r="Z214" s="5" t="e">
        <f t="shared" si="66"/>
        <v>#DIV/0!</v>
      </c>
      <c r="AA214" s="5" t="e">
        <f t="shared" si="67"/>
        <v>#DIV/0!</v>
      </c>
      <c r="AB214" s="5" t="e">
        <f t="shared" si="68"/>
        <v>#DIV/0!</v>
      </c>
      <c r="AC214" s="5" t="e">
        <f t="shared" si="69"/>
        <v>#DIV/0!</v>
      </c>
      <c r="AD214" s="5" t="e">
        <f t="shared" si="70"/>
        <v>#DIV/0!</v>
      </c>
      <c r="AE214" s="5" t="e">
        <f t="shared" si="71"/>
        <v>#DIV/0!</v>
      </c>
      <c r="AF214" s="20" t="e">
        <f>Table2[[#This Row],[filter kmers2]]/Table2[[#This Row],[bp]]*1000000</f>
        <v>#DIV/0!</v>
      </c>
      <c r="AG214" s="20" t="e">
        <f>Table2[[#This Row],[collapse kmers3]]/Table2[[#This Row],[bp]]*1000000</f>
        <v>#DIV/0!</v>
      </c>
      <c r="AH214" s="20" t="e">
        <f>Table2[[#This Row],[calculate distances4]]/Table2[[#This Row],[bp]]*1000000</f>
        <v>#DIV/0!</v>
      </c>
      <c r="AI214" s="20" t="e">
        <f>Table2[[#This Row],[Find N A5]]/Table2[[#This Row],[bp]]*1000000</f>
        <v>#DIV/0!</v>
      </c>
      <c r="AJ214" s="20" t="e">
        <f>Table2[[#This Row],[Find N B6]]/Table2[[#This Row],[bp]]*1000000</f>
        <v>#DIV/0!</v>
      </c>
      <c r="AK214" s="20" t="e">
        <f>Table2[[#This Row],[Find N C7]]/Table2[[#This Row],[bp]]*1000000</f>
        <v>#DIV/0!</v>
      </c>
      <c r="AL214" s="20" t="e">
        <f>Table2[[#This Row],[Find N D8]]/Table2[[#This Row],[bp]]*1000000</f>
        <v>#DIV/0!</v>
      </c>
      <c r="AM214" s="20" t="e">
        <f>Table2[[#This Row],[identify kmers A9]]/Table2[[#This Row],[bp]]*1000000</f>
        <v>#DIV/0!</v>
      </c>
      <c r="AN214" s="20" t="e">
        <f>Table2[[#This Row],[identify kmers B10]]/Table2[[#This Row],[bp]]*1000000</f>
        <v>#DIV/0!</v>
      </c>
    </row>
    <row r="215" spans="1:40" x14ac:dyDescent="0.45">
      <c r="A215" s="1"/>
      <c r="M215" s="10">
        <f t="shared" si="54"/>
        <v>0</v>
      </c>
      <c r="N215" s="10">
        <f t="shared" si="55"/>
        <v>0</v>
      </c>
      <c r="O215" s="10">
        <f t="shared" si="56"/>
        <v>0</v>
      </c>
      <c r="P215" s="10">
        <f t="shared" si="57"/>
        <v>0</v>
      </c>
      <c r="Q215" s="10">
        <f t="shared" si="58"/>
        <v>0</v>
      </c>
      <c r="R215" s="10">
        <f t="shared" si="59"/>
        <v>0</v>
      </c>
      <c r="S215" s="10">
        <f t="shared" si="60"/>
        <v>0</v>
      </c>
      <c r="T215" s="10">
        <f t="shared" si="61"/>
        <v>0</v>
      </c>
      <c r="U215" s="10">
        <f t="shared" si="62"/>
        <v>0</v>
      </c>
      <c r="V215" s="10">
        <f>SUM(Table2[[#This Row],[filter kmers2]:[identify kmers B10]])</f>
        <v>0</v>
      </c>
      <c r="W215" s="5" t="e">
        <f t="shared" si="63"/>
        <v>#DIV/0!</v>
      </c>
      <c r="X215" s="5" t="e">
        <f t="shared" si="64"/>
        <v>#DIV/0!</v>
      </c>
      <c r="Y215" s="5" t="e">
        <f t="shared" si="65"/>
        <v>#DIV/0!</v>
      </c>
      <c r="Z215" s="5" t="e">
        <f t="shared" si="66"/>
        <v>#DIV/0!</v>
      </c>
      <c r="AA215" s="5" t="e">
        <f t="shared" si="67"/>
        <v>#DIV/0!</v>
      </c>
      <c r="AB215" s="5" t="e">
        <f t="shared" si="68"/>
        <v>#DIV/0!</v>
      </c>
      <c r="AC215" s="5" t="e">
        <f t="shared" si="69"/>
        <v>#DIV/0!</v>
      </c>
      <c r="AD215" s="5" t="e">
        <f t="shared" si="70"/>
        <v>#DIV/0!</v>
      </c>
      <c r="AE215" s="5" t="e">
        <f t="shared" si="71"/>
        <v>#DIV/0!</v>
      </c>
      <c r="AF215" s="20" t="e">
        <f>Table2[[#This Row],[filter kmers2]]/Table2[[#This Row],[bp]]*1000000</f>
        <v>#DIV/0!</v>
      </c>
      <c r="AG215" s="20" t="e">
        <f>Table2[[#This Row],[collapse kmers3]]/Table2[[#This Row],[bp]]*1000000</f>
        <v>#DIV/0!</v>
      </c>
      <c r="AH215" s="20" t="e">
        <f>Table2[[#This Row],[calculate distances4]]/Table2[[#This Row],[bp]]*1000000</f>
        <v>#DIV/0!</v>
      </c>
      <c r="AI215" s="20" t="e">
        <f>Table2[[#This Row],[Find N A5]]/Table2[[#This Row],[bp]]*1000000</f>
        <v>#DIV/0!</v>
      </c>
      <c r="AJ215" s="20" t="e">
        <f>Table2[[#This Row],[Find N B6]]/Table2[[#This Row],[bp]]*1000000</f>
        <v>#DIV/0!</v>
      </c>
      <c r="AK215" s="20" t="e">
        <f>Table2[[#This Row],[Find N C7]]/Table2[[#This Row],[bp]]*1000000</f>
        <v>#DIV/0!</v>
      </c>
      <c r="AL215" s="20" t="e">
        <f>Table2[[#This Row],[Find N D8]]/Table2[[#This Row],[bp]]*1000000</f>
        <v>#DIV/0!</v>
      </c>
      <c r="AM215" s="20" t="e">
        <f>Table2[[#This Row],[identify kmers A9]]/Table2[[#This Row],[bp]]*1000000</f>
        <v>#DIV/0!</v>
      </c>
      <c r="AN215" s="20" t="e">
        <f>Table2[[#This Row],[identify kmers B10]]/Table2[[#This Row],[bp]]*1000000</f>
        <v>#DIV/0!</v>
      </c>
    </row>
    <row r="216" spans="1:40" x14ac:dyDescent="0.45">
      <c r="A216" s="1"/>
      <c r="M216" s="10">
        <f t="shared" si="54"/>
        <v>0</v>
      </c>
      <c r="N216" s="10">
        <f t="shared" si="55"/>
        <v>0</v>
      </c>
      <c r="O216" s="10">
        <f t="shared" si="56"/>
        <v>0</v>
      </c>
      <c r="P216" s="10">
        <f t="shared" si="57"/>
        <v>0</v>
      </c>
      <c r="Q216" s="10">
        <f t="shared" si="58"/>
        <v>0</v>
      </c>
      <c r="R216" s="10">
        <f t="shared" si="59"/>
        <v>0</v>
      </c>
      <c r="S216" s="10">
        <f t="shared" si="60"/>
        <v>0</v>
      </c>
      <c r="T216" s="10">
        <f t="shared" si="61"/>
        <v>0</v>
      </c>
      <c r="U216" s="10">
        <f t="shared" si="62"/>
        <v>0</v>
      </c>
      <c r="V216" s="10">
        <f>SUM(Table2[[#This Row],[filter kmers2]:[identify kmers B10]])</f>
        <v>0</v>
      </c>
      <c r="W216" s="5" t="e">
        <f t="shared" si="63"/>
        <v>#DIV/0!</v>
      </c>
      <c r="X216" s="5" t="e">
        <f t="shared" si="64"/>
        <v>#DIV/0!</v>
      </c>
      <c r="Y216" s="5" t="e">
        <f t="shared" si="65"/>
        <v>#DIV/0!</v>
      </c>
      <c r="Z216" s="5" t="e">
        <f t="shared" si="66"/>
        <v>#DIV/0!</v>
      </c>
      <c r="AA216" s="5" t="e">
        <f t="shared" si="67"/>
        <v>#DIV/0!</v>
      </c>
      <c r="AB216" s="5" t="e">
        <f t="shared" si="68"/>
        <v>#DIV/0!</v>
      </c>
      <c r="AC216" s="5" t="e">
        <f t="shared" si="69"/>
        <v>#DIV/0!</v>
      </c>
      <c r="AD216" s="5" t="e">
        <f t="shared" si="70"/>
        <v>#DIV/0!</v>
      </c>
      <c r="AE216" s="5" t="e">
        <f t="shared" si="71"/>
        <v>#DIV/0!</v>
      </c>
      <c r="AF216" s="20" t="e">
        <f>Table2[[#This Row],[filter kmers2]]/Table2[[#This Row],[bp]]*1000000</f>
        <v>#DIV/0!</v>
      </c>
      <c r="AG216" s="20" t="e">
        <f>Table2[[#This Row],[collapse kmers3]]/Table2[[#This Row],[bp]]*1000000</f>
        <v>#DIV/0!</v>
      </c>
      <c r="AH216" s="20" t="e">
        <f>Table2[[#This Row],[calculate distances4]]/Table2[[#This Row],[bp]]*1000000</f>
        <v>#DIV/0!</v>
      </c>
      <c r="AI216" s="20" t="e">
        <f>Table2[[#This Row],[Find N A5]]/Table2[[#This Row],[bp]]*1000000</f>
        <v>#DIV/0!</v>
      </c>
      <c r="AJ216" s="20" t="e">
        <f>Table2[[#This Row],[Find N B6]]/Table2[[#This Row],[bp]]*1000000</f>
        <v>#DIV/0!</v>
      </c>
      <c r="AK216" s="20" t="e">
        <f>Table2[[#This Row],[Find N C7]]/Table2[[#This Row],[bp]]*1000000</f>
        <v>#DIV/0!</v>
      </c>
      <c r="AL216" s="20" t="e">
        <f>Table2[[#This Row],[Find N D8]]/Table2[[#This Row],[bp]]*1000000</f>
        <v>#DIV/0!</v>
      </c>
      <c r="AM216" s="20" t="e">
        <f>Table2[[#This Row],[identify kmers A9]]/Table2[[#This Row],[bp]]*1000000</f>
        <v>#DIV/0!</v>
      </c>
      <c r="AN216" s="20" t="e">
        <f>Table2[[#This Row],[identify kmers B10]]/Table2[[#This Row],[bp]]*1000000</f>
        <v>#DIV/0!</v>
      </c>
    </row>
    <row r="217" spans="1:40" x14ac:dyDescent="0.45">
      <c r="A217" s="1"/>
      <c r="M217" s="10">
        <f t="shared" si="54"/>
        <v>0</v>
      </c>
      <c r="N217" s="10">
        <f t="shared" si="55"/>
        <v>0</v>
      </c>
      <c r="O217" s="10">
        <f t="shared" si="56"/>
        <v>0</v>
      </c>
      <c r="P217" s="10">
        <f t="shared" si="57"/>
        <v>0</v>
      </c>
      <c r="Q217" s="10">
        <f t="shared" si="58"/>
        <v>0</v>
      </c>
      <c r="R217" s="10">
        <f t="shared" si="59"/>
        <v>0</v>
      </c>
      <c r="S217" s="10">
        <f t="shared" si="60"/>
        <v>0</v>
      </c>
      <c r="T217" s="10">
        <f t="shared" si="61"/>
        <v>0</v>
      </c>
      <c r="U217" s="10">
        <f t="shared" si="62"/>
        <v>0</v>
      </c>
      <c r="V217" s="10">
        <f>SUM(Table2[[#This Row],[filter kmers2]:[identify kmers B10]])</f>
        <v>0</v>
      </c>
      <c r="W217" s="5" t="e">
        <f t="shared" si="63"/>
        <v>#DIV/0!</v>
      </c>
      <c r="X217" s="5" t="e">
        <f t="shared" si="64"/>
        <v>#DIV/0!</v>
      </c>
      <c r="Y217" s="5" t="e">
        <f t="shared" si="65"/>
        <v>#DIV/0!</v>
      </c>
      <c r="Z217" s="5" t="e">
        <f t="shared" si="66"/>
        <v>#DIV/0!</v>
      </c>
      <c r="AA217" s="5" t="e">
        <f t="shared" si="67"/>
        <v>#DIV/0!</v>
      </c>
      <c r="AB217" s="5" t="e">
        <f t="shared" si="68"/>
        <v>#DIV/0!</v>
      </c>
      <c r="AC217" s="5" t="e">
        <f t="shared" si="69"/>
        <v>#DIV/0!</v>
      </c>
      <c r="AD217" s="5" t="e">
        <f t="shared" si="70"/>
        <v>#DIV/0!</v>
      </c>
      <c r="AE217" s="5" t="e">
        <f t="shared" si="71"/>
        <v>#DIV/0!</v>
      </c>
      <c r="AF217" s="20" t="e">
        <f>Table2[[#This Row],[filter kmers2]]/Table2[[#This Row],[bp]]*1000000</f>
        <v>#DIV/0!</v>
      </c>
      <c r="AG217" s="20" t="e">
        <f>Table2[[#This Row],[collapse kmers3]]/Table2[[#This Row],[bp]]*1000000</f>
        <v>#DIV/0!</v>
      </c>
      <c r="AH217" s="20" t="e">
        <f>Table2[[#This Row],[calculate distances4]]/Table2[[#This Row],[bp]]*1000000</f>
        <v>#DIV/0!</v>
      </c>
      <c r="AI217" s="20" t="e">
        <f>Table2[[#This Row],[Find N A5]]/Table2[[#This Row],[bp]]*1000000</f>
        <v>#DIV/0!</v>
      </c>
      <c r="AJ217" s="20" t="e">
        <f>Table2[[#This Row],[Find N B6]]/Table2[[#This Row],[bp]]*1000000</f>
        <v>#DIV/0!</v>
      </c>
      <c r="AK217" s="20" t="e">
        <f>Table2[[#This Row],[Find N C7]]/Table2[[#This Row],[bp]]*1000000</f>
        <v>#DIV/0!</v>
      </c>
      <c r="AL217" s="20" t="e">
        <f>Table2[[#This Row],[Find N D8]]/Table2[[#This Row],[bp]]*1000000</f>
        <v>#DIV/0!</v>
      </c>
      <c r="AM217" s="20" t="e">
        <f>Table2[[#This Row],[identify kmers A9]]/Table2[[#This Row],[bp]]*1000000</f>
        <v>#DIV/0!</v>
      </c>
      <c r="AN217" s="20" t="e">
        <f>Table2[[#This Row],[identify kmers B10]]/Table2[[#This Row],[bp]]*1000000</f>
        <v>#DIV/0!</v>
      </c>
    </row>
    <row r="218" spans="1:40" x14ac:dyDescent="0.45">
      <c r="A218" s="1"/>
      <c r="M218" s="10">
        <f t="shared" si="54"/>
        <v>0</v>
      </c>
      <c r="N218" s="10">
        <f t="shared" si="55"/>
        <v>0</v>
      </c>
      <c r="O218" s="10">
        <f t="shared" si="56"/>
        <v>0</v>
      </c>
      <c r="P218" s="10">
        <f t="shared" si="57"/>
        <v>0</v>
      </c>
      <c r="Q218" s="10">
        <f t="shared" si="58"/>
        <v>0</v>
      </c>
      <c r="R218" s="10">
        <f t="shared" si="59"/>
        <v>0</v>
      </c>
      <c r="S218" s="10">
        <f t="shared" si="60"/>
        <v>0</v>
      </c>
      <c r="T218" s="10">
        <f t="shared" si="61"/>
        <v>0</v>
      </c>
      <c r="U218" s="10">
        <f t="shared" si="62"/>
        <v>0</v>
      </c>
      <c r="V218" s="10">
        <f>SUM(Table2[[#This Row],[filter kmers2]:[identify kmers B10]])</f>
        <v>0</v>
      </c>
      <c r="W218" s="5" t="e">
        <f t="shared" si="63"/>
        <v>#DIV/0!</v>
      </c>
      <c r="X218" s="5" t="e">
        <f t="shared" si="64"/>
        <v>#DIV/0!</v>
      </c>
      <c r="Y218" s="5" t="e">
        <f t="shared" si="65"/>
        <v>#DIV/0!</v>
      </c>
      <c r="Z218" s="5" t="e">
        <f t="shared" si="66"/>
        <v>#DIV/0!</v>
      </c>
      <c r="AA218" s="5" t="e">
        <f t="shared" si="67"/>
        <v>#DIV/0!</v>
      </c>
      <c r="AB218" s="5" t="e">
        <f t="shared" si="68"/>
        <v>#DIV/0!</v>
      </c>
      <c r="AC218" s="5" t="e">
        <f t="shared" si="69"/>
        <v>#DIV/0!</v>
      </c>
      <c r="AD218" s="5" t="e">
        <f t="shared" si="70"/>
        <v>#DIV/0!</v>
      </c>
      <c r="AE218" s="5" t="e">
        <f t="shared" si="71"/>
        <v>#DIV/0!</v>
      </c>
      <c r="AF218" s="20" t="e">
        <f>Table2[[#This Row],[filter kmers2]]/Table2[[#This Row],[bp]]*1000000</f>
        <v>#DIV/0!</v>
      </c>
      <c r="AG218" s="20" t="e">
        <f>Table2[[#This Row],[collapse kmers3]]/Table2[[#This Row],[bp]]*1000000</f>
        <v>#DIV/0!</v>
      </c>
      <c r="AH218" s="20" t="e">
        <f>Table2[[#This Row],[calculate distances4]]/Table2[[#This Row],[bp]]*1000000</f>
        <v>#DIV/0!</v>
      </c>
      <c r="AI218" s="20" t="e">
        <f>Table2[[#This Row],[Find N A5]]/Table2[[#This Row],[bp]]*1000000</f>
        <v>#DIV/0!</v>
      </c>
      <c r="AJ218" s="20" t="e">
        <f>Table2[[#This Row],[Find N B6]]/Table2[[#This Row],[bp]]*1000000</f>
        <v>#DIV/0!</v>
      </c>
      <c r="AK218" s="20" t="e">
        <f>Table2[[#This Row],[Find N C7]]/Table2[[#This Row],[bp]]*1000000</f>
        <v>#DIV/0!</v>
      </c>
      <c r="AL218" s="20" t="e">
        <f>Table2[[#This Row],[Find N D8]]/Table2[[#This Row],[bp]]*1000000</f>
        <v>#DIV/0!</v>
      </c>
      <c r="AM218" s="20" t="e">
        <f>Table2[[#This Row],[identify kmers A9]]/Table2[[#This Row],[bp]]*1000000</f>
        <v>#DIV/0!</v>
      </c>
      <c r="AN218" s="20" t="e">
        <f>Table2[[#This Row],[identify kmers B10]]/Table2[[#This Row],[bp]]*1000000</f>
        <v>#DIV/0!</v>
      </c>
    </row>
    <row r="219" spans="1:40" x14ac:dyDescent="0.45">
      <c r="A219" s="1"/>
      <c r="M219" s="10">
        <f t="shared" si="54"/>
        <v>0</v>
      </c>
      <c r="N219" s="10">
        <f t="shared" si="55"/>
        <v>0</v>
      </c>
      <c r="O219" s="10">
        <f t="shared" si="56"/>
        <v>0</v>
      </c>
      <c r="P219" s="10">
        <f t="shared" si="57"/>
        <v>0</v>
      </c>
      <c r="Q219" s="10">
        <f t="shared" si="58"/>
        <v>0</v>
      </c>
      <c r="R219" s="10">
        <f t="shared" si="59"/>
        <v>0</v>
      </c>
      <c r="S219" s="10">
        <f t="shared" si="60"/>
        <v>0</v>
      </c>
      <c r="T219" s="10">
        <f t="shared" si="61"/>
        <v>0</v>
      </c>
      <c r="U219" s="10">
        <f t="shared" si="62"/>
        <v>0</v>
      </c>
      <c r="V219" s="10">
        <f>SUM(Table2[[#This Row],[filter kmers2]:[identify kmers B10]])</f>
        <v>0</v>
      </c>
      <c r="W219" s="5" t="e">
        <f t="shared" si="63"/>
        <v>#DIV/0!</v>
      </c>
      <c r="X219" s="5" t="e">
        <f t="shared" si="64"/>
        <v>#DIV/0!</v>
      </c>
      <c r="Y219" s="5" t="e">
        <f t="shared" si="65"/>
        <v>#DIV/0!</v>
      </c>
      <c r="Z219" s="5" t="e">
        <f t="shared" si="66"/>
        <v>#DIV/0!</v>
      </c>
      <c r="AA219" s="5" t="e">
        <f t="shared" si="67"/>
        <v>#DIV/0!</v>
      </c>
      <c r="AB219" s="5" t="e">
        <f t="shared" si="68"/>
        <v>#DIV/0!</v>
      </c>
      <c r="AC219" s="5" t="e">
        <f t="shared" si="69"/>
        <v>#DIV/0!</v>
      </c>
      <c r="AD219" s="5" t="e">
        <f t="shared" si="70"/>
        <v>#DIV/0!</v>
      </c>
      <c r="AE219" s="5" t="e">
        <f t="shared" si="71"/>
        <v>#DIV/0!</v>
      </c>
      <c r="AF219" s="20" t="e">
        <f>Table2[[#This Row],[filter kmers2]]/Table2[[#This Row],[bp]]*1000000</f>
        <v>#DIV/0!</v>
      </c>
      <c r="AG219" s="20" t="e">
        <f>Table2[[#This Row],[collapse kmers3]]/Table2[[#This Row],[bp]]*1000000</f>
        <v>#DIV/0!</v>
      </c>
      <c r="AH219" s="20" t="e">
        <f>Table2[[#This Row],[calculate distances4]]/Table2[[#This Row],[bp]]*1000000</f>
        <v>#DIV/0!</v>
      </c>
      <c r="AI219" s="20" t="e">
        <f>Table2[[#This Row],[Find N A5]]/Table2[[#This Row],[bp]]*1000000</f>
        <v>#DIV/0!</v>
      </c>
      <c r="AJ219" s="20" t="e">
        <f>Table2[[#This Row],[Find N B6]]/Table2[[#This Row],[bp]]*1000000</f>
        <v>#DIV/0!</v>
      </c>
      <c r="AK219" s="20" t="e">
        <f>Table2[[#This Row],[Find N C7]]/Table2[[#This Row],[bp]]*1000000</f>
        <v>#DIV/0!</v>
      </c>
      <c r="AL219" s="20" t="e">
        <f>Table2[[#This Row],[Find N D8]]/Table2[[#This Row],[bp]]*1000000</f>
        <v>#DIV/0!</v>
      </c>
      <c r="AM219" s="20" t="e">
        <f>Table2[[#This Row],[identify kmers A9]]/Table2[[#This Row],[bp]]*1000000</f>
        <v>#DIV/0!</v>
      </c>
      <c r="AN219" s="20" t="e">
        <f>Table2[[#This Row],[identify kmers B10]]/Table2[[#This Row],[bp]]*1000000</f>
        <v>#DIV/0!</v>
      </c>
    </row>
    <row r="220" spans="1:40" x14ac:dyDescent="0.45">
      <c r="A220" s="1"/>
      <c r="M220" s="10">
        <f t="shared" si="54"/>
        <v>0</v>
      </c>
      <c r="N220" s="10">
        <f t="shared" si="55"/>
        <v>0</v>
      </c>
      <c r="O220" s="10">
        <f t="shared" si="56"/>
        <v>0</v>
      </c>
      <c r="P220" s="10">
        <f t="shared" si="57"/>
        <v>0</v>
      </c>
      <c r="Q220" s="10">
        <f t="shared" si="58"/>
        <v>0</v>
      </c>
      <c r="R220" s="10">
        <f t="shared" si="59"/>
        <v>0</v>
      </c>
      <c r="S220" s="10">
        <f t="shared" si="60"/>
        <v>0</v>
      </c>
      <c r="T220" s="10">
        <f t="shared" si="61"/>
        <v>0</v>
      </c>
      <c r="U220" s="10">
        <f t="shared" si="62"/>
        <v>0</v>
      </c>
      <c r="V220" s="10">
        <f>SUM(Table2[[#This Row],[filter kmers2]:[identify kmers B10]])</f>
        <v>0</v>
      </c>
      <c r="W220" s="5" t="e">
        <f t="shared" si="63"/>
        <v>#DIV/0!</v>
      </c>
      <c r="X220" s="5" t="e">
        <f t="shared" si="64"/>
        <v>#DIV/0!</v>
      </c>
      <c r="Y220" s="5" t="e">
        <f t="shared" si="65"/>
        <v>#DIV/0!</v>
      </c>
      <c r="Z220" s="5" t="e">
        <f t="shared" si="66"/>
        <v>#DIV/0!</v>
      </c>
      <c r="AA220" s="5" t="e">
        <f t="shared" si="67"/>
        <v>#DIV/0!</v>
      </c>
      <c r="AB220" s="5" t="e">
        <f t="shared" si="68"/>
        <v>#DIV/0!</v>
      </c>
      <c r="AC220" s="5" t="e">
        <f t="shared" si="69"/>
        <v>#DIV/0!</v>
      </c>
      <c r="AD220" s="5" t="e">
        <f t="shared" si="70"/>
        <v>#DIV/0!</v>
      </c>
      <c r="AE220" s="5" t="e">
        <f t="shared" si="71"/>
        <v>#DIV/0!</v>
      </c>
      <c r="AF220" s="20" t="e">
        <f>Table2[[#This Row],[filter kmers2]]/Table2[[#This Row],[bp]]*1000000</f>
        <v>#DIV/0!</v>
      </c>
      <c r="AG220" s="20" t="e">
        <f>Table2[[#This Row],[collapse kmers3]]/Table2[[#This Row],[bp]]*1000000</f>
        <v>#DIV/0!</v>
      </c>
      <c r="AH220" s="20" t="e">
        <f>Table2[[#This Row],[calculate distances4]]/Table2[[#This Row],[bp]]*1000000</f>
        <v>#DIV/0!</v>
      </c>
      <c r="AI220" s="20" t="e">
        <f>Table2[[#This Row],[Find N A5]]/Table2[[#This Row],[bp]]*1000000</f>
        <v>#DIV/0!</v>
      </c>
      <c r="AJ220" s="20" t="e">
        <f>Table2[[#This Row],[Find N B6]]/Table2[[#This Row],[bp]]*1000000</f>
        <v>#DIV/0!</v>
      </c>
      <c r="AK220" s="20" t="e">
        <f>Table2[[#This Row],[Find N C7]]/Table2[[#This Row],[bp]]*1000000</f>
        <v>#DIV/0!</v>
      </c>
      <c r="AL220" s="20" t="e">
        <f>Table2[[#This Row],[Find N D8]]/Table2[[#This Row],[bp]]*1000000</f>
        <v>#DIV/0!</v>
      </c>
      <c r="AM220" s="20" t="e">
        <f>Table2[[#This Row],[identify kmers A9]]/Table2[[#This Row],[bp]]*1000000</f>
        <v>#DIV/0!</v>
      </c>
      <c r="AN220" s="20" t="e">
        <f>Table2[[#This Row],[identify kmers B10]]/Table2[[#This Row],[bp]]*1000000</f>
        <v>#DIV/0!</v>
      </c>
    </row>
    <row r="221" spans="1:40" x14ac:dyDescent="0.45">
      <c r="A221" s="1"/>
      <c r="M221" s="10">
        <f t="shared" si="54"/>
        <v>0</v>
      </c>
      <c r="N221" s="10">
        <f t="shared" si="55"/>
        <v>0</v>
      </c>
      <c r="O221" s="10">
        <f t="shared" si="56"/>
        <v>0</v>
      </c>
      <c r="P221" s="10">
        <f t="shared" si="57"/>
        <v>0</v>
      </c>
      <c r="Q221" s="10">
        <f t="shared" si="58"/>
        <v>0</v>
      </c>
      <c r="R221" s="10">
        <f t="shared" si="59"/>
        <v>0</v>
      </c>
      <c r="S221" s="10">
        <f t="shared" si="60"/>
        <v>0</v>
      </c>
      <c r="T221" s="10">
        <f t="shared" si="61"/>
        <v>0</v>
      </c>
      <c r="U221" s="10">
        <f t="shared" si="62"/>
        <v>0</v>
      </c>
      <c r="V221" s="10">
        <f>SUM(Table2[[#This Row],[filter kmers2]:[identify kmers B10]])</f>
        <v>0</v>
      </c>
      <c r="W221" s="5" t="e">
        <f t="shared" si="63"/>
        <v>#DIV/0!</v>
      </c>
      <c r="X221" s="5" t="e">
        <f t="shared" si="64"/>
        <v>#DIV/0!</v>
      </c>
      <c r="Y221" s="5" t="e">
        <f t="shared" si="65"/>
        <v>#DIV/0!</v>
      </c>
      <c r="Z221" s="5" t="e">
        <f t="shared" si="66"/>
        <v>#DIV/0!</v>
      </c>
      <c r="AA221" s="5" t="e">
        <f t="shared" si="67"/>
        <v>#DIV/0!</v>
      </c>
      <c r="AB221" s="5" t="e">
        <f t="shared" si="68"/>
        <v>#DIV/0!</v>
      </c>
      <c r="AC221" s="5" t="e">
        <f t="shared" si="69"/>
        <v>#DIV/0!</v>
      </c>
      <c r="AD221" s="5" t="e">
        <f t="shared" si="70"/>
        <v>#DIV/0!</v>
      </c>
      <c r="AE221" s="5" t="e">
        <f t="shared" si="71"/>
        <v>#DIV/0!</v>
      </c>
      <c r="AF221" s="20" t="e">
        <f>Table2[[#This Row],[filter kmers2]]/Table2[[#This Row],[bp]]*1000000</f>
        <v>#DIV/0!</v>
      </c>
      <c r="AG221" s="20" t="e">
        <f>Table2[[#This Row],[collapse kmers3]]/Table2[[#This Row],[bp]]*1000000</f>
        <v>#DIV/0!</v>
      </c>
      <c r="AH221" s="20" t="e">
        <f>Table2[[#This Row],[calculate distances4]]/Table2[[#This Row],[bp]]*1000000</f>
        <v>#DIV/0!</v>
      </c>
      <c r="AI221" s="20" t="e">
        <f>Table2[[#This Row],[Find N A5]]/Table2[[#This Row],[bp]]*1000000</f>
        <v>#DIV/0!</v>
      </c>
      <c r="AJ221" s="20" t="e">
        <f>Table2[[#This Row],[Find N B6]]/Table2[[#This Row],[bp]]*1000000</f>
        <v>#DIV/0!</v>
      </c>
      <c r="AK221" s="20" t="e">
        <f>Table2[[#This Row],[Find N C7]]/Table2[[#This Row],[bp]]*1000000</f>
        <v>#DIV/0!</v>
      </c>
      <c r="AL221" s="20" t="e">
        <f>Table2[[#This Row],[Find N D8]]/Table2[[#This Row],[bp]]*1000000</f>
        <v>#DIV/0!</v>
      </c>
      <c r="AM221" s="20" t="e">
        <f>Table2[[#This Row],[identify kmers A9]]/Table2[[#This Row],[bp]]*1000000</f>
        <v>#DIV/0!</v>
      </c>
      <c r="AN221" s="20" t="e">
        <f>Table2[[#This Row],[identify kmers B10]]/Table2[[#This Row],[bp]]*1000000</f>
        <v>#DIV/0!</v>
      </c>
    </row>
    <row r="222" spans="1:40" x14ac:dyDescent="0.45">
      <c r="A222" s="1"/>
      <c r="M222" s="10">
        <f t="shared" si="54"/>
        <v>0</v>
      </c>
      <c r="N222" s="10">
        <f t="shared" si="55"/>
        <v>0</v>
      </c>
      <c r="O222" s="10">
        <f t="shared" si="56"/>
        <v>0</v>
      </c>
      <c r="P222" s="10">
        <f t="shared" si="57"/>
        <v>0</v>
      </c>
      <c r="Q222" s="10">
        <f t="shared" si="58"/>
        <v>0</v>
      </c>
      <c r="R222" s="10">
        <f t="shared" si="59"/>
        <v>0</v>
      </c>
      <c r="S222" s="10">
        <f t="shared" si="60"/>
        <v>0</v>
      </c>
      <c r="T222" s="10">
        <f t="shared" si="61"/>
        <v>0</v>
      </c>
      <c r="U222" s="10">
        <f t="shared" si="62"/>
        <v>0</v>
      </c>
      <c r="V222" s="10">
        <f>SUM(Table2[[#This Row],[filter kmers2]:[identify kmers B10]])</f>
        <v>0</v>
      </c>
      <c r="W222" s="5" t="e">
        <f t="shared" si="63"/>
        <v>#DIV/0!</v>
      </c>
      <c r="X222" s="5" t="e">
        <f t="shared" si="64"/>
        <v>#DIV/0!</v>
      </c>
      <c r="Y222" s="5" t="e">
        <f t="shared" si="65"/>
        <v>#DIV/0!</v>
      </c>
      <c r="Z222" s="5" t="e">
        <f t="shared" si="66"/>
        <v>#DIV/0!</v>
      </c>
      <c r="AA222" s="5" t="e">
        <f t="shared" si="67"/>
        <v>#DIV/0!</v>
      </c>
      <c r="AB222" s="5" t="e">
        <f t="shared" si="68"/>
        <v>#DIV/0!</v>
      </c>
      <c r="AC222" s="5" t="e">
        <f t="shared" si="69"/>
        <v>#DIV/0!</v>
      </c>
      <c r="AD222" s="5" t="e">
        <f t="shared" si="70"/>
        <v>#DIV/0!</v>
      </c>
      <c r="AE222" s="5" t="e">
        <f t="shared" si="71"/>
        <v>#DIV/0!</v>
      </c>
      <c r="AF222" s="20" t="e">
        <f>Table2[[#This Row],[filter kmers2]]/Table2[[#This Row],[bp]]*1000000</f>
        <v>#DIV/0!</v>
      </c>
      <c r="AG222" s="20" t="e">
        <f>Table2[[#This Row],[collapse kmers3]]/Table2[[#This Row],[bp]]*1000000</f>
        <v>#DIV/0!</v>
      </c>
      <c r="AH222" s="20" t="e">
        <f>Table2[[#This Row],[calculate distances4]]/Table2[[#This Row],[bp]]*1000000</f>
        <v>#DIV/0!</v>
      </c>
      <c r="AI222" s="20" t="e">
        <f>Table2[[#This Row],[Find N A5]]/Table2[[#This Row],[bp]]*1000000</f>
        <v>#DIV/0!</v>
      </c>
      <c r="AJ222" s="20" t="e">
        <f>Table2[[#This Row],[Find N B6]]/Table2[[#This Row],[bp]]*1000000</f>
        <v>#DIV/0!</v>
      </c>
      <c r="AK222" s="20" t="e">
        <f>Table2[[#This Row],[Find N C7]]/Table2[[#This Row],[bp]]*1000000</f>
        <v>#DIV/0!</v>
      </c>
      <c r="AL222" s="20" t="e">
        <f>Table2[[#This Row],[Find N D8]]/Table2[[#This Row],[bp]]*1000000</f>
        <v>#DIV/0!</v>
      </c>
      <c r="AM222" s="20" t="e">
        <f>Table2[[#This Row],[identify kmers A9]]/Table2[[#This Row],[bp]]*1000000</f>
        <v>#DIV/0!</v>
      </c>
      <c r="AN222" s="20" t="e">
        <f>Table2[[#This Row],[identify kmers B10]]/Table2[[#This Row],[bp]]*1000000</f>
        <v>#DIV/0!</v>
      </c>
    </row>
    <row r="223" spans="1:40" x14ac:dyDescent="0.45">
      <c r="A223" s="1"/>
      <c r="M223" s="10">
        <f t="shared" si="54"/>
        <v>0</v>
      </c>
      <c r="N223" s="10">
        <f t="shared" si="55"/>
        <v>0</v>
      </c>
      <c r="O223" s="10">
        <f t="shared" si="56"/>
        <v>0</v>
      </c>
      <c r="P223" s="10">
        <f t="shared" si="57"/>
        <v>0</v>
      </c>
      <c r="Q223" s="10">
        <f t="shared" si="58"/>
        <v>0</v>
      </c>
      <c r="R223" s="10">
        <f t="shared" si="59"/>
        <v>0</v>
      </c>
      <c r="S223" s="10">
        <f t="shared" si="60"/>
        <v>0</v>
      </c>
      <c r="T223" s="10">
        <f t="shared" si="61"/>
        <v>0</v>
      </c>
      <c r="U223" s="10">
        <f t="shared" si="62"/>
        <v>0</v>
      </c>
      <c r="V223" s="10">
        <f>SUM(Table2[[#This Row],[filter kmers2]:[identify kmers B10]])</f>
        <v>0</v>
      </c>
      <c r="W223" s="5" t="e">
        <f t="shared" si="63"/>
        <v>#DIV/0!</v>
      </c>
      <c r="X223" s="5" t="e">
        <f t="shared" si="64"/>
        <v>#DIV/0!</v>
      </c>
      <c r="Y223" s="5" t="e">
        <f t="shared" si="65"/>
        <v>#DIV/0!</v>
      </c>
      <c r="Z223" s="5" t="e">
        <f t="shared" si="66"/>
        <v>#DIV/0!</v>
      </c>
      <c r="AA223" s="5" t="e">
        <f t="shared" si="67"/>
        <v>#DIV/0!</v>
      </c>
      <c r="AB223" s="5" t="e">
        <f t="shared" si="68"/>
        <v>#DIV/0!</v>
      </c>
      <c r="AC223" s="5" t="e">
        <f t="shared" si="69"/>
        <v>#DIV/0!</v>
      </c>
      <c r="AD223" s="5" t="e">
        <f t="shared" si="70"/>
        <v>#DIV/0!</v>
      </c>
      <c r="AE223" s="5" t="e">
        <f t="shared" si="71"/>
        <v>#DIV/0!</v>
      </c>
      <c r="AF223" s="20" t="e">
        <f>Table2[[#This Row],[filter kmers2]]/Table2[[#This Row],[bp]]*1000000</f>
        <v>#DIV/0!</v>
      </c>
      <c r="AG223" s="20" t="e">
        <f>Table2[[#This Row],[collapse kmers3]]/Table2[[#This Row],[bp]]*1000000</f>
        <v>#DIV/0!</v>
      </c>
      <c r="AH223" s="20" t="e">
        <f>Table2[[#This Row],[calculate distances4]]/Table2[[#This Row],[bp]]*1000000</f>
        <v>#DIV/0!</v>
      </c>
      <c r="AI223" s="20" t="e">
        <f>Table2[[#This Row],[Find N A5]]/Table2[[#This Row],[bp]]*1000000</f>
        <v>#DIV/0!</v>
      </c>
      <c r="AJ223" s="20" t="e">
        <f>Table2[[#This Row],[Find N B6]]/Table2[[#This Row],[bp]]*1000000</f>
        <v>#DIV/0!</v>
      </c>
      <c r="AK223" s="20" t="e">
        <f>Table2[[#This Row],[Find N C7]]/Table2[[#This Row],[bp]]*1000000</f>
        <v>#DIV/0!</v>
      </c>
      <c r="AL223" s="20" t="e">
        <f>Table2[[#This Row],[Find N D8]]/Table2[[#This Row],[bp]]*1000000</f>
        <v>#DIV/0!</v>
      </c>
      <c r="AM223" s="20" t="e">
        <f>Table2[[#This Row],[identify kmers A9]]/Table2[[#This Row],[bp]]*1000000</f>
        <v>#DIV/0!</v>
      </c>
      <c r="AN223" s="20" t="e">
        <f>Table2[[#This Row],[identify kmers B10]]/Table2[[#This Row],[bp]]*1000000</f>
        <v>#DIV/0!</v>
      </c>
    </row>
    <row r="224" spans="1:40" x14ac:dyDescent="0.45">
      <c r="A224" s="1"/>
      <c r="M224" s="10">
        <f t="shared" si="54"/>
        <v>0</v>
      </c>
      <c r="N224" s="10">
        <f t="shared" si="55"/>
        <v>0</v>
      </c>
      <c r="O224" s="10">
        <f t="shared" si="56"/>
        <v>0</v>
      </c>
      <c r="P224" s="10">
        <f t="shared" si="57"/>
        <v>0</v>
      </c>
      <c r="Q224" s="10">
        <f t="shared" si="58"/>
        <v>0</v>
      </c>
      <c r="R224" s="10">
        <f t="shared" si="59"/>
        <v>0</v>
      </c>
      <c r="S224" s="10">
        <f t="shared" si="60"/>
        <v>0</v>
      </c>
      <c r="T224" s="10">
        <f t="shared" si="61"/>
        <v>0</v>
      </c>
      <c r="U224" s="10">
        <f t="shared" si="62"/>
        <v>0</v>
      </c>
      <c r="V224" s="10">
        <f>SUM(Table2[[#This Row],[filter kmers2]:[identify kmers B10]])</f>
        <v>0</v>
      </c>
      <c r="W224" s="5" t="e">
        <f t="shared" si="63"/>
        <v>#DIV/0!</v>
      </c>
      <c r="X224" s="5" t="e">
        <f t="shared" si="64"/>
        <v>#DIV/0!</v>
      </c>
      <c r="Y224" s="5" t="e">
        <f t="shared" si="65"/>
        <v>#DIV/0!</v>
      </c>
      <c r="Z224" s="5" t="e">
        <f t="shared" si="66"/>
        <v>#DIV/0!</v>
      </c>
      <c r="AA224" s="5" t="e">
        <f t="shared" si="67"/>
        <v>#DIV/0!</v>
      </c>
      <c r="AB224" s="5" t="e">
        <f t="shared" si="68"/>
        <v>#DIV/0!</v>
      </c>
      <c r="AC224" s="5" t="e">
        <f t="shared" si="69"/>
        <v>#DIV/0!</v>
      </c>
      <c r="AD224" s="5" t="e">
        <f t="shared" si="70"/>
        <v>#DIV/0!</v>
      </c>
      <c r="AE224" s="5" t="e">
        <f t="shared" si="71"/>
        <v>#DIV/0!</v>
      </c>
      <c r="AF224" s="20" t="e">
        <f>Table2[[#This Row],[filter kmers2]]/Table2[[#This Row],[bp]]*1000000</f>
        <v>#DIV/0!</v>
      </c>
      <c r="AG224" s="20" t="e">
        <f>Table2[[#This Row],[collapse kmers3]]/Table2[[#This Row],[bp]]*1000000</f>
        <v>#DIV/0!</v>
      </c>
      <c r="AH224" s="20" t="e">
        <f>Table2[[#This Row],[calculate distances4]]/Table2[[#This Row],[bp]]*1000000</f>
        <v>#DIV/0!</v>
      </c>
      <c r="AI224" s="20" t="e">
        <f>Table2[[#This Row],[Find N A5]]/Table2[[#This Row],[bp]]*1000000</f>
        <v>#DIV/0!</v>
      </c>
      <c r="AJ224" s="20" t="e">
        <f>Table2[[#This Row],[Find N B6]]/Table2[[#This Row],[bp]]*1000000</f>
        <v>#DIV/0!</v>
      </c>
      <c r="AK224" s="20" t="e">
        <f>Table2[[#This Row],[Find N C7]]/Table2[[#This Row],[bp]]*1000000</f>
        <v>#DIV/0!</v>
      </c>
      <c r="AL224" s="20" t="e">
        <f>Table2[[#This Row],[Find N D8]]/Table2[[#This Row],[bp]]*1000000</f>
        <v>#DIV/0!</v>
      </c>
      <c r="AM224" s="20" t="e">
        <f>Table2[[#This Row],[identify kmers A9]]/Table2[[#This Row],[bp]]*1000000</f>
        <v>#DIV/0!</v>
      </c>
      <c r="AN224" s="20" t="e">
        <f>Table2[[#This Row],[identify kmers B10]]/Table2[[#This Row],[bp]]*1000000</f>
        <v>#DIV/0!</v>
      </c>
    </row>
    <row r="225" spans="1:40" x14ac:dyDescent="0.45">
      <c r="A225" s="1"/>
      <c r="M225" s="10">
        <f t="shared" si="54"/>
        <v>0</v>
      </c>
      <c r="N225" s="10">
        <f t="shared" si="55"/>
        <v>0</v>
      </c>
      <c r="O225" s="10">
        <f t="shared" si="56"/>
        <v>0</v>
      </c>
      <c r="P225" s="10">
        <f t="shared" si="57"/>
        <v>0</v>
      </c>
      <c r="Q225" s="10">
        <f t="shared" si="58"/>
        <v>0</v>
      </c>
      <c r="R225" s="10">
        <f t="shared" si="59"/>
        <v>0</v>
      </c>
      <c r="S225" s="10">
        <f t="shared" si="60"/>
        <v>0</v>
      </c>
      <c r="T225" s="10">
        <f t="shared" si="61"/>
        <v>0</v>
      </c>
      <c r="U225" s="10">
        <f t="shared" si="62"/>
        <v>0</v>
      </c>
      <c r="V225" s="10">
        <f>SUM(Table2[[#This Row],[filter kmers2]:[identify kmers B10]])</f>
        <v>0</v>
      </c>
      <c r="W225" s="5" t="e">
        <f t="shared" si="63"/>
        <v>#DIV/0!</v>
      </c>
      <c r="X225" s="5" t="e">
        <f t="shared" si="64"/>
        <v>#DIV/0!</v>
      </c>
      <c r="Y225" s="5" t="e">
        <f t="shared" si="65"/>
        <v>#DIV/0!</v>
      </c>
      <c r="Z225" s="5" t="e">
        <f t="shared" si="66"/>
        <v>#DIV/0!</v>
      </c>
      <c r="AA225" s="5" t="e">
        <f t="shared" si="67"/>
        <v>#DIV/0!</v>
      </c>
      <c r="AB225" s="5" t="e">
        <f t="shared" si="68"/>
        <v>#DIV/0!</v>
      </c>
      <c r="AC225" s="5" t="e">
        <f t="shared" si="69"/>
        <v>#DIV/0!</v>
      </c>
      <c r="AD225" s="5" t="e">
        <f t="shared" si="70"/>
        <v>#DIV/0!</v>
      </c>
      <c r="AE225" s="5" t="e">
        <f t="shared" si="71"/>
        <v>#DIV/0!</v>
      </c>
      <c r="AF225" s="20" t="e">
        <f>Table2[[#This Row],[filter kmers2]]/Table2[[#This Row],[bp]]*1000000</f>
        <v>#DIV/0!</v>
      </c>
      <c r="AG225" s="20" t="e">
        <f>Table2[[#This Row],[collapse kmers3]]/Table2[[#This Row],[bp]]*1000000</f>
        <v>#DIV/0!</v>
      </c>
      <c r="AH225" s="20" t="e">
        <f>Table2[[#This Row],[calculate distances4]]/Table2[[#This Row],[bp]]*1000000</f>
        <v>#DIV/0!</v>
      </c>
      <c r="AI225" s="20" t="e">
        <f>Table2[[#This Row],[Find N A5]]/Table2[[#This Row],[bp]]*1000000</f>
        <v>#DIV/0!</v>
      </c>
      <c r="AJ225" s="20" t="e">
        <f>Table2[[#This Row],[Find N B6]]/Table2[[#This Row],[bp]]*1000000</f>
        <v>#DIV/0!</v>
      </c>
      <c r="AK225" s="20" t="e">
        <f>Table2[[#This Row],[Find N C7]]/Table2[[#This Row],[bp]]*1000000</f>
        <v>#DIV/0!</v>
      </c>
      <c r="AL225" s="20" t="e">
        <f>Table2[[#This Row],[Find N D8]]/Table2[[#This Row],[bp]]*1000000</f>
        <v>#DIV/0!</v>
      </c>
      <c r="AM225" s="20" t="e">
        <f>Table2[[#This Row],[identify kmers A9]]/Table2[[#This Row],[bp]]*1000000</f>
        <v>#DIV/0!</v>
      </c>
      <c r="AN225" s="20" t="e">
        <f>Table2[[#This Row],[identify kmers B10]]/Table2[[#This Row],[bp]]*1000000</f>
        <v>#DIV/0!</v>
      </c>
    </row>
    <row r="226" spans="1:40" x14ac:dyDescent="0.45">
      <c r="A226" s="1"/>
      <c r="M226" s="10">
        <f t="shared" si="54"/>
        <v>0</v>
      </c>
      <c r="N226" s="10">
        <f t="shared" si="55"/>
        <v>0</v>
      </c>
      <c r="O226" s="10">
        <f t="shared" si="56"/>
        <v>0</v>
      </c>
      <c r="P226" s="10">
        <f t="shared" si="57"/>
        <v>0</v>
      </c>
      <c r="Q226" s="10">
        <f t="shared" si="58"/>
        <v>0</v>
      </c>
      <c r="R226" s="10">
        <f t="shared" si="59"/>
        <v>0</v>
      </c>
      <c r="S226" s="10">
        <f t="shared" si="60"/>
        <v>0</v>
      </c>
      <c r="T226" s="10">
        <f t="shared" si="61"/>
        <v>0</v>
      </c>
      <c r="U226" s="10">
        <f t="shared" si="62"/>
        <v>0</v>
      </c>
      <c r="V226" s="10">
        <f>SUM(Table2[[#This Row],[filter kmers2]:[identify kmers B10]])</f>
        <v>0</v>
      </c>
      <c r="W226" s="5" t="e">
        <f t="shared" si="63"/>
        <v>#DIV/0!</v>
      </c>
      <c r="X226" s="5" t="e">
        <f t="shared" si="64"/>
        <v>#DIV/0!</v>
      </c>
      <c r="Y226" s="5" t="e">
        <f t="shared" si="65"/>
        <v>#DIV/0!</v>
      </c>
      <c r="Z226" s="5" t="e">
        <f t="shared" si="66"/>
        <v>#DIV/0!</v>
      </c>
      <c r="AA226" s="5" t="e">
        <f t="shared" si="67"/>
        <v>#DIV/0!</v>
      </c>
      <c r="AB226" s="5" t="e">
        <f t="shared" si="68"/>
        <v>#DIV/0!</v>
      </c>
      <c r="AC226" s="5" t="e">
        <f t="shared" si="69"/>
        <v>#DIV/0!</v>
      </c>
      <c r="AD226" s="5" t="e">
        <f t="shared" si="70"/>
        <v>#DIV/0!</v>
      </c>
      <c r="AE226" s="5" t="e">
        <f t="shared" si="71"/>
        <v>#DIV/0!</v>
      </c>
      <c r="AF226" s="20" t="e">
        <f>Table2[[#This Row],[filter kmers2]]/Table2[[#This Row],[bp]]*1000000</f>
        <v>#DIV/0!</v>
      </c>
      <c r="AG226" s="20" t="e">
        <f>Table2[[#This Row],[collapse kmers3]]/Table2[[#This Row],[bp]]*1000000</f>
        <v>#DIV/0!</v>
      </c>
      <c r="AH226" s="20" t="e">
        <f>Table2[[#This Row],[calculate distances4]]/Table2[[#This Row],[bp]]*1000000</f>
        <v>#DIV/0!</v>
      </c>
      <c r="AI226" s="20" t="e">
        <f>Table2[[#This Row],[Find N A5]]/Table2[[#This Row],[bp]]*1000000</f>
        <v>#DIV/0!</v>
      </c>
      <c r="AJ226" s="20" t="e">
        <f>Table2[[#This Row],[Find N B6]]/Table2[[#This Row],[bp]]*1000000</f>
        <v>#DIV/0!</v>
      </c>
      <c r="AK226" s="20" t="e">
        <f>Table2[[#This Row],[Find N C7]]/Table2[[#This Row],[bp]]*1000000</f>
        <v>#DIV/0!</v>
      </c>
      <c r="AL226" s="20" t="e">
        <f>Table2[[#This Row],[Find N D8]]/Table2[[#This Row],[bp]]*1000000</f>
        <v>#DIV/0!</v>
      </c>
      <c r="AM226" s="20" t="e">
        <f>Table2[[#This Row],[identify kmers A9]]/Table2[[#This Row],[bp]]*1000000</f>
        <v>#DIV/0!</v>
      </c>
      <c r="AN226" s="20" t="e">
        <f>Table2[[#This Row],[identify kmers B10]]/Table2[[#This Row],[bp]]*1000000</f>
        <v>#DIV/0!</v>
      </c>
    </row>
    <row r="227" spans="1:40" x14ac:dyDescent="0.45">
      <c r="A227" s="1"/>
      <c r="M227" s="10">
        <f t="shared" si="54"/>
        <v>0</v>
      </c>
      <c r="N227" s="10">
        <f t="shared" si="55"/>
        <v>0</v>
      </c>
      <c r="O227" s="10">
        <f t="shared" si="56"/>
        <v>0</v>
      </c>
      <c r="P227" s="10">
        <f t="shared" si="57"/>
        <v>0</v>
      </c>
      <c r="Q227" s="10">
        <f t="shared" si="58"/>
        <v>0</v>
      </c>
      <c r="R227" s="10">
        <f t="shared" si="59"/>
        <v>0</v>
      </c>
      <c r="S227" s="10">
        <f t="shared" si="60"/>
        <v>0</v>
      </c>
      <c r="T227" s="10">
        <f t="shared" si="61"/>
        <v>0</v>
      </c>
      <c r="U227" s="10">
        <f t="shared" si="62"/>
        <v>0</v>
      </c>
      <c r="V227" s="10">
        <f>SUM(Table2[[#This Row],[filter kmers2]:[identify kmers B10]])</f>
        <v>0</v>
      </c>
      <c r="W227" s="5" t="e">
        <f t="shared" si="63"/>
        <v>#DIV/0!</v>
      </c>
      <c r="X227" s="5" t="e">
        <f t="shared" si="64"/>
        <v>#DIV/0!</v>
      </c>
      <c r="Y227" s="5" t="e">
        <f t="shared" si="65"/>
        <v>#DIV/0!</v>
      </c>
      <c r="Z227" s="5" t="e">
        <f t="shared" si="66"/>
        <v>#DIV/0!</v>
      </c>
      <c r="AA227" s="5" t="e">
        <f t="shared" si="67"/>
        <v>#DIV/0!</v>
      </c>
      <c r="AB227" s="5" t="e">
        <f t="shared" si="68"/>
        <v>#DIV/0!</v>
      </c>
      <c r="AC227" s="5" t="e">
        <f t="shared" si="69"/>
        <v>#DIV/0!</v>
      </c>
      <c r="AD227" s="5" t="e">
        <f t="shared" si="70"/>
        <v>#DIV/0!</v>
      </c>
      <c r="AE227" s="5" t="e">
        <f t="shared" si="71"/>
        <v>#DIV/0!</v>
      </c>
      <c r="AF227" s="20" t="e">
        <f>Table2[[#This Row],[filter kmers2]]/Table2[[#This Row],[bp]]*1000000</f>
        <v>#DIV/0!</v>
      </c>
      <c r="AG227" s="20" t="e">
        <f>Table2[[#This Row],[collapse kmers3]]/Table2[[#This Row],[bp]]*1000000</f>
        <v>#DIV/0!</v>
      </c>
      <c r="AH227" s="20" t="e">
        <f>Table2[[#This Row],[calculate distances4]]/Table2[[#This Row],[bp]]*1000000</f>
        <v>#DIV/0!</v>
      </c>
      <c r="AI227" s="20" t="e">
        <f>Table2[[#This Row],[Find N A5]]/Table2[[#This Row],[bp]]*1000000</f>
        <v>#DIV/0!</v>
      </c>
      <c r="AJ227" s="20" t="e">
        <f>Table2[[#This Row],[Find N B6]]/Table2[[#This Row],[bp]]*1000000</f>
        <v>#DIV/0!</v>
      </c>
      <c r="AK227" s="20" t="e">
        <f>Table2[[#This Row],[Find N C7]]/Table2[[#This Row],[bp]]*1000000</f>
        <v>#DIV/0!</v>
      </c>
      <c r="AL227" s="20" t="e">
        <f>Table2[[#This Row],[Find N D8]]/Table2[[#This Row],[bp]]*1000000</f>
        <v>#DIV/0!</v>
      </c>
      <c r="AM227" s="20" t="e">
        <f>Table2[[#This Row],[identify kmers A9]]/Table2[[#This Row],[bp]]*1000000</f>
        <v>#DIV/0!</v>
      </c>
      <c r="AN227" s="20" t="e">
        <f>Table2[[#This Row],[identify kmers B10]]/Table2[[#This Row],[bp]]*1000000</f>
        <v>#DIV/0!</v>
      </c>
    </row>
    <row r="228" spans="1:40" x14ac:dyDescent="0.45">
      <c r="A228" s="1"/>
      <c r="M228" s="10">
        <f t="shared" si="54"/>
        <v>0</v>
      </c>
      <c r="N228" s="10">
        <f t="shared" si="55"/>
        <v>0</v>
      </c>
      <c r="O228" s="10">
        <f t="shared" si="56"/>
        <v>0</v>
      </c>
      <c r="P228" s="10">
        <f t="shared" si="57"/>
        <v>0</v>
      </c>
      <c r="Q228" s="10">
        <f t="shared" si="58"/>
        <v>0</v>
      </c>
      <c r="R228" s="10">
        <f t="shared" si="59"/>
        <v>0</v>
      </c>
      <c r="S228" s="10">
        <f t="shared" si="60"/>
        <v>0</v>
      </c>
      <c r="T228" s="10">
        <f t="shared" si="61"/>
        <v>0</v>
      </c>
      <c r="U228" s="10">
        <f t="shared" si="62"/>
        <v>0</v>
      </c>
      <c r="V228" s="10">
        <f>SUM(Table2[[#This Row],[filter kmers2]:[identify kmers B10]])</f>
        <v>0</v>
      </c>
      <c r="W228" s="5" t="e">
        <f t="shared" si="63"/>
        <v>#DIV/0!</v>
      </c>
      <c r="X228" s="5" t="e">
        <f t="shared" si="64"/>
        <v>#DIV/0!</v>
      </c>
      <c r="Y228" s="5" t="e">
        <f t="shared" si="65"/>
        <v>#DIV/0!</v>
      </c>
      <c r="Z228" s="5" t="e">
        <f t="shared" si="66"/>
        <v>#DIV/0!</v>
      </c>
      <c r="AA228" s="5" t="e">
        <f t="shared" si="67"/>
        <v>#DIV/0!</v>
      </c>
      <c r="AB228" s="5" t="e">
        <f t="shared" si="68"/>
        <v>#DIV/0!</v>
      </c>
      <c r="AC228" s="5" t="e">
        <f t="shared" si="69"/>
        <v>#DIV/0!</v>
      </c>
      <c r="AD228" s="5" t="e">
        <f t="shared" si="70"/>
        <v>#DIV/0!</v>
      </c>
      <c r="AE228" s="5" t="e">
        <f t="shared" si="71"/>
        <v>#DIV/0!</v>
      </c>
      <c r="AF228" s="20" t="e">
        <f>Table2[[#This Row],[filter kmers2]]/Table2[[#This Row],[bp]]*1000000</f>
        <v>#DIV/0!</v>
      </c>
      <c r="AG228" s="20" t="e">
        <f>Table2[[#This Row],[collapse kmers3]]/Table2[[#This Row],[bp]]*1000000</f>
        <v>#DIV/0!</v>
      </c>
      <c r="AH228" s="20" t="e">
        <f>Table2[[#This Row],[calculate distances4]]/Table2[[#This Row],[bp]]*1000000</f>
        <v>#DIV/0!</v>
      </c>
      <c r="AI228" s="20" t="e">
        <f>Table2[[#This Row],[Find N A5]]/Table2[[#This Row],[bp]]*1000000</f>
        <v>#DIV/0!</v>
      </c>
      <c r="AJ228" s="20" t="e">
        <f>Table2[[#This Row],[Find N B6]]/Table2[[#This Row],[bp]]*1000000</f>
        <v>#DIV/0!</v>
      </c>
      <c r="AK228" s="20" t="e">
        <f>Table2[[#This Row],[Find N C7]]/Table2[[#This Row],[bp]]*1000000</f>
        <v>#DIV/0!</v>
      </c>
      <c r="AL228" s="20" t="e">
        <f>Table2[[#This Row],[Find N D8]]/Table2[[#This Row],[bp]]*1000000</f>
        <v>#DIV/0!</v>
      </c>
      <c r="AM228" s="20" t="e">
        <f>Table2[[#This Row],[identify kmers A9]]/Table2[[#This Row],[bp]]*1000000</f>
        <v>#DIV/0!</v>
      </c>
      <c r="AN228" s="20" t="e">
        <f>Table2[[#This Row],[identify kmers B10]]/Table2[[#This Row],[bp]]*1000000</f>
        <v>#DIV/0!</v>
      </c>
    </row>
    <row r="229" spans="1:40" x14ac:dyDescent="0.45">
      <c r="A229" s="1"/>
      <c r="M229" s="10">
        <f t="shared" si="54"/>
        <v>0</v>
      </c>
      <c r="N229" s="10">
        <f t="shared" si="55"/>
        <v>0</v>
      </c>
      <c r="O229" s="10">
        <f t="shared" si="56"/>
        <v>0</v>
      </c>
      <c r="P229" s="10">
        <f t="shared" si="57"/>
        <v>0</v>
      </c>
      <c r="Q229" s="10">
        <f t="shared" si="58"/>
        <v>0</v>
      </c>
      <c r="R229" s="10">
        <f t="shared" si="59"/>
        <v>0</v>
      </c>
      <c r="S229" s="10">
        <f t="shared" si="60"/>
        <v>0</v>
      </c>
      <c r="T229" s="10">
        <f t="shared" si="61"/>
        <v>0</v>
      </c>
      <c r="U229" s="10">
        <f t="shared" si="62"/>
        <v>0</v>
      </c>
      <c r="V229" s="10">
        <f>SUM(Table2[[#This Row],[filter kmers2]:[identify kmers B10]])</f>
        <v>0</v>
      </c>
      <c r="W229" s="5" t="e">
        <f t="shared" si="63"/>
        <v>#DIV/0!</v>
      </c>
      <c r="X229" s="5" t="e">
        <f t="shared" si="64"/>
        <v>#DIV/0!</v>
      </c>
      <c r="Y229" s="5" t="e">
        <f t="shared" si="65"/>
        <v>#DIV/0!</v>
      </c>
      <c r="Z229" s="5" t="e">
        <f t="shared" si="66"/>
        <v>#DIV/0!</v>
      </c>
      <c r="AA229" s="5" t="e">
        <f t="shared" si="67"/>
        <v>#DIV/0!</v>
      </c>
      <c r="AB229" s="5" t="e">
        <f t="shared" si="68"/>
        <v>#DIV/0!</v>
      </c>
      <c r="AC229" s="5" t="e">
        <f t="shared" si="69"/>
        <v>#DIV/0!</v>
      </c>
      <c r="AD229" s="5" t="e">
        <f t="shared" si="70"/>
        <v>#DIV/0!</v>
      </c>
      <c r="AE229" s="5" t="e">
        <f t="shared" si="71"/>
        <v>#DIV/0!</v>
      </c>
      <c r="AF229" s="20" t="e">
        <f>Table2[[#This Row],[filter kmers2]]/Table2[[#This Row],[bp]]*1000000</f>
        <v>#DIV/0!</v>
      </c>
      <c r="AG229" s="20" t="e">
        <f>Table2[[#This Row],[collapse kmers3]]/Table2[[#This Row],[bp]]*1000000</f>
        <v>#DIV/0!</v>
      </c>
      <c r="AH229" s="20" t="e">
        <f>Table2[[#This Row],[calculate distances4]]/Table2[[#This Row],[bp]]*1000000</f>
        <v>#DIV/0!</v>
      </c>
      <c r="AI229" s="20" t="e">
        <f>Table2[[#This Row],[Find N A5]]/Table2[[#This Row],[bp]]*1000000</f>
        <v>#DIV/0!</v>
      </c>
      <c r="AJ229" s="20" t="e">
        <f>Table2[[#This Row],[Find N B6]]/Table2[[#This Row],[bp]]*1000000</f>
        <v>#DIV/0!</v>
      </c>
      <c r="AK229" s="20" t="e">
        <f>Table2[[#This Row],[Find N C7]]/Table2[[#This Row],[bp]]*1000000</f>
        <v>#DIV/0!</v>
      </c>
      <c r="AL229" s="20" t="e">
        <f>Table2[[#This Row],[Find N D8]]/Table2[[#This Row],[bp]]*1000000</f>
        <v>#DIV/0!</v>
      </c>
      <c r="AM229" s="20" t="e">
        <f>Table2[[#This Row],[identify kmers A9]]/Table2[[#This Row],[bp]]*1000000</f>
        <v>#DIV/0!</v>
      </c>
      <c r="AN229" s="20" t="e">
        <f>Table2[[#This Row],[identify kmers B10]]/Table2[[#This Row],[bp]]*1000000</f>
        <v>#DIV/0!</v>
      </c>
    </row>
    <row r="230" spans="1:40" x14ac:dyDescent="0.45">
      <c r="A230" s="1"/>
      <c r="M230" s="10">
        <f t="shared" si="54"/>
        <v>0</v>
      </c>
      <c r="N230" s="10">
        <f t="shared" si="55"/>
        <v>0</v>
      </c>
      <c r="O230" s="10">
        <f t="shared" si="56"/>
        <v>0</v>
      </c>
      <c r="P230" s="10">
        <f t="shared" si="57"/>
        <v>0</v>
      </c>
      <c r="Q230" s="10">
        <f t="shared" si="58"/>
        <v>0</v>
      </c>
      <c r="R230" s="10">
        <f t="shared" si="59"/>
        <v>0</v>
      </c>
      <c r="S230" s="10">
        <f t="shared" si="60"/>
        <v>0</v>
      </c>
      <c r="T230" s="10">
        <f t="shared" si="61"/>
        <v>0</v>
      </c>
      <c r="U230" s="10">
        <f t="shared" si="62"/>
        <v>0</v>
      </c>
      <c r="V230" s="10">
        <f>SUM(Table2[[#This Row],[filter kmers2]:[identify kmers B10]])</f>
        <v>0</v>
      </c>
      <c r="W230" s="5" t="e">
        <f t="shared" si="63"/>
        <v>#DIV/0!</v>
      </c>
      <c r="X230" s="5" t="e">
        <f t="shared" si="64"/>
        <v>#DIV/0!</v>
      </c>
      <c r="Y230" s="5" t="e">
        <f t="shared" si="65"/>
        <v>#DIV/0!</v>
      </c>
      <c r="Z230" s="5" t="e">
        <f t="shared" si="66"/>
        <v>#DIV/0!</v>
      </c>
      <c r="AA230" s="5" t="e">
        <f t="shared" si="67"/>
        <v>#DIV/0!</v>
      </c>
      <c r="AB230" s="5" t="e">
        <f t="shared" si="68"/>
        <v>#DIV/0!</v>
      </c>
      <c r="AC230" s="5" t="e">
        <f t="shared" si="69"/>
        <v>#DIV/0!</v>
      </c>
      <c r="AD230" s="5" t="e">
        <f t="shared" si="70"/>
        <v>#DIV/0!</v>
      </c>
      <c r="AE230" s="5" t="e">
        <f t="shared" si="71"/>
        <v>#DIV/0!</v>
      </c>
      <c r="AF230" s="20" t="e">
        <f>Table2[[#This Row],[filter kmers2]]/Table2[[#This Row],[bp]]*1000000</f>
        <v>#DIV/0!</v>
      </c>
      <c r="AG230" s="20" t="e">
        <f>Table2[[#This Row],[collapse kmers3]]/Table2[[#This Row],[bp]]*1000000</f>
        <v>#DIV/0!</v>
      </c>
      <c r="AH230" s="20" t="e">
        <f>Table2[[#This Row],[calculate distances4]]/Table2[[#This Row],[bp]]*1000000</f>
        <v>#DIV/0!</v>
      </c>
      <c r="AI230" s="20" t="e">
        <f>Table2[[#This Row],[Find N A5]]/Table2[[#This Row],[bp]]*1000000</f>
        <v>#DIV/0!</v>
      </c>
      <c r="AJ230" s="20" t="e">
        <f>Table2[[#This Row],[Find N B6]]/Table2[[#This Row],[bp]]*1000000</f>
        <v>#DIV/0!</v>
      </c>
      <c r="AK230" s="20" t="e">
        <f>Table2[[#This Row],[Find N C7]]/Table2[[#This Row],[bp]]*1000000</f>
        <v>#DIV/0!</v>
      </c>
      <c r="AL230" s="20" t="e">
        <f>Table2[[#This Row],[Find N D8]]/Table2[[#This Row],[bp]]*1000000</f>
        <v>#DIV/0!</v>
      </c>
      <c r="AM230" s="20" t="e">
        <f>Table2[[#This Row],[identify kmers A9]]/Table2[[#This Row],[bp]]*1000000</f>
        <v>#DIV/0!</v>
      </c>
      <c r="AN230" s="20" t="e">
        <f>Table2[[#This Row],[identify kmers B10]]/Table2[[#This Row],[bp]]*1000000</f>
        <v>#DIV/0!</v>
      </c>
    </row>
    <row r="231" spans="1:40" x14ac:dyDescent="0.45">
      <c r="A231" s="1"/>
      <c r="M231" s="10">
        <f t="shared" si="54"/>
        <v>0</v>
      </c>
      <c r="N231" s="10">
        <f t="shared" si="55"/>
        <v>0</v>
      </c>
      <c r="O231" s="10">
        <f t="shared" si="56"/>
        <v>0</v>
      </c>
      <c r="P231" s="10">
        <f t="shared" si="57"/>
        <v>0</v>
      </c>
      <c r="Q231" s="10">
        <f t="shared" si="58"/>
        <v>0</v>
      </c>
      <c r="R231" s="10">
        <f t="shared" si="59"/>
        <v>0</v>
      </c>
      <c r="S231" s="10">
        <f t="shared" si="60"/>
        <v>0</v>
      </c>
      <c r="T231" s="10">
        <f t="shared" si="61"/>
        <v>0</v>
      </c>
      <c r="U231" s="10">
        <f t="shared" si="62"/>
        <v>0</v>
      </c>
      <c r="V231" s="10">
        <f>SUM(Table2[[#This Row],[filter kmers2]:[identify kmers B10]])</f>
        <v>0</v>
      </c>
      <c r="W231" s="5" t="e">
        <f t="shared" si="63"/>
        <v>#DIV/0!</v>
      </c>
      <c r="X231" s="5" t="e">
        <f t="shared" si="64"/>
        <v>#DIV/0!</v>
      </c>
      <c r="Y231" s="5" t="e">
        <f t="shared" si="65"/>
        <v>#DIV/0!</v>
      </c>
      <c r="Z231" s="5" t="e">
        <f t="shared" si="66"/>
        <v>#DIV/0!</v>
      </c>
      <c r="AA231" s="5" t="e">
        <f t="shared" si="67"/>
        <v>#DIV/0!</v>
      </c>
      <c r="AB231" s="5" t="e">
        <f t="shared" si="68"/>
        <v>#DIV/0!</v>
      </c>
      <c r="AC231" s="5" t="e">
        <f t="shared" si="69"/>
        <v>#DIV/0!</v>
      </c>
      <c r="AD231" s="5" t="e">
        <f t="shared" si="70"/>
        <v>#DIV/0!</v>
      </c>
      <c r="AE231" s="5" t="e">
        <f t="shared" si="71"/>
        <v>#DIV/0!</v>
      </c>
      <c r="AF231" s="20" t="e">
        <f>Table2[[#This Row],[filter kmers2]]/Table2[[#This Row],[bp]]*1000000</f>
        <v>#DIV/0!</v>
      </c>
      <c r="AG231" s="20" t="e">
        <f>Table2[[#This Row],[collapse kmers3]]/Table2[[#This Row],[bp]]*1000000</f>
        <v>#DIV/0!</v>
      </c>
      <c r="AH231" s="20" t="e">
        <f>Table2[[#This Row],[calculate distances4]]/Table2[[#This Row],[bp]]*1000000</f>
        <v>#DIV/0!</v>
      </c>
      <c r="AI231" s="20" t="e">
        <f>Table2[[#This Row],[Find N A5]]/Table2[[#This Row],[bp]]*1000000</f>
        <v>#DIV/0!</v>
      </c>
      <c r="AJ231" s="20" t="e">
        <f>Table2[[#This Row],[Find N B6]]/Table2[[#This Row],[bp]]*1000000</f>
        <v>#DIV/0!</v>
      </c>
      <c r="AK231" s="20" t="e">
        <f>Table2[[#This Row],[Find N C7]]/Table2[[#This Row],[bp]]*1000000</f>
        <v>#DIV/0!</v>
      </c>
      <c r="AL231" s="20" t="e">
        <f>Table2[[#This Row],[Find N D8]]/Table2[[#This Row],[bp]]*1000000</f>
        <v>#DIV/0!</v>
      </c>
      <c r="AM231" s="20" t="e">
        <f>Table2[[#This Row],[identify kmers A9]]/Table2[[#This Row],[bp]]*1000000</f>
        <v>#DIV/0!</v>
      </c>
      <c r="AN231" s="20" t="e">
        <f>Table2[[#This Row],[identify kmers B10]]/Table2[[#This Row],[bp]]*1000000</f>
        <v>#DIV/0!</v>
      </c>
    </row>
    <row r="232" spans="1:40" x14ac:dyDescent="0.45">
      <c r="A232" s="1"/>
      <c r="M232" s="10">
        <f t="shared" si="54"/>
        <v>0</v>
      </c>
      <c r="N232" s="10">
        <f t="shared" si="55"/>
        <v>0</v>
      </c>
      <c r="O232" s="10">
        <f t="shared" si="56"/>
        <v>0</v>
      </c>
      <c r="P232" s="10">
        <f t="shared" si="57"/>
        <v>0</v>
      </c>
      <c r="Q232" s="10">
        <f t="shared" si="58"/>
        <v>0</v>
      </c>
      <c r="R232" s="10">
        <f t="shared" si="59"/>
        <v>0</v>
      </c>
      <c r="S232" s="10">
        <f t="shared" si="60"/>
        <v>0</v>
      </c>
      <c r="T232" s="10">
        <f t="shared" si="61"/>
        <v>0</v>
      </c>
      <c r="U232" s="10">
        <f t="shared" si="62"/>
        <v>0</v>
      </c>
      <c r="V232" s="10">
        <f>SUM(Table2[[#This Row],[filter kmers2]:[identify kmers B10]])</f>
        <v>0</v>
      </c>
      <c r="W232" s="5" t="e">
        <f t="shared" si="63"/>
        <v>#DIV/0!</v>
      </c>
      <c r="X232" s="5" t="e">
        <f t="shared" si="64"/>
        <v>#DIV/0!</v>
      </c>
      <c r="Y232" s="5" t="e">
        <f t="shared" si="65"/>
        <v>#DIV/0!</v>
      </c>
      <c r="Z232" s="5" t="e">
        <f t="shared" si="66"/>
        <v>#DIV/0!</v>
      </c>
      <c r="AA232" s="5" t="e">
        <f t="shared" si="67"/>
        <v>#DIV/0!</v>
      </c>
      <c r="AB232" s="5" t="e">
        <f t="shared" si="68"/>
        <v>#DIV/0!</v>
      </c>
      <c r="AC232" s="5" t="e">
        <f t="shared" si="69"/>
        <v>#DIV/0!</v>
      </c>
      <c r="AD232" s="5" t="e">
        <f t="shared" si="70"/>
        <v>#DIV/0!</v>
      </c>
      <c r="AE232" s="5" t="e">
        <f t="shared" si="71"/>
        <v>#DIV/0!</v>
      </c>
      <c r="AF232" s="20" t="e">
        <f>Table2[[#This Row],[filter kmers2]]/Table2[[#This Row],[bp]]*1000000</f>
        <v>#DIV/0!</v>
      </c>
      <c r="AG232" s="20" t="e">
        <f>Table2[[#This Row],[collapse kmers3]]/Table2[[#This Row],[bp]]*1000000</f>
        <v>#DIV/0!</v>
      </c>
      <c r="AH232" s="20" t="e">
        <f>Table2[[#This Row],[calculate distances4]]/Table2[[#This Row],[bp]]*1000000</f>
        <v>#DIV/0!</v>
      </c>
      <c r="AI232" s="20" t="e">
        <f>Table2[[#This Row],[Find N A5]]/Table2[[#This Row],[bp]]*1000000</f>
        <v>#DIV/0!</v>
      </c>
      <c r="AJ232" s="20" t="e">
        <f>Table2[[#This Row],[Find N B6]]/Table2[[#This Row],[bp]]*1000000</f>
        <v>#DIV/0!</v>
      </c>
      <c r="AK232" s="20" t="e">
        <f>Table2[[#This Row],[Find N C7]]/Table2[[#This Row],[bp]]*1000000</f>
        <v>#DIV/0!</v>
      </c>
      <c r="AL232" s="20" t="e">
        <f>Table2[[#This Row],[Find N D8]]/Table2[[#This Row],[bp]]*1000000</f>
        <v>#DIV/0!</v>
      </c>
      <c r="AM232" s="20" t="e">
        <f>Table2[[#This Row],[identify kmers A9]]/Table2[[#This Row],[bp]]*1000000</f>
        <v>#DIV/0!</v>
      </c>
      <c r="AN232" s="20" t="e">
        <f>Table2[[#This Row],[identify kmers B10]]/Table2[[#This Row],[bp]]*1000000</f>
        <v>#DIV/0!</v>
      </c>
    </row>
    <row r="233" spans="1:40" x14ac:dyDescent="0.45">
      <c r="A233" s="1"/>
      <c r="M233" s="10">
        <f t="shared" si="54"/>
        <v>0</v>
      </c>
      <c r="N233" s="10">
        <f t="shared" si="55"/>
        <v>0</v>
      </c>
      <c r="O233" s="10">
        <f t="shared" si="56"/>
        <v>0</v>
      </c>
      <c r="P233" s="10">
        <f t="shared" si="57"/>
        <v>0</v>
      </c>
      <c r="Q233" s="10">
        <f t="shared" si="58"/>
        <v>0</v>
      </c>
      <c r="R233" s="10">
        <f t="shared" si="59"/>
        <v>0</v>
      </c>
      <c r="S233" s="10">
        <f t="shared" si="60"/>
        <v>0</v>
      </c>
      <c r="T233" s="10">
        <f t="shared" si="61"/>
        <v>0</v>
      </c>
      <c r="U233" s="10">
        <f t="shared" si="62"/>
        <v>0</v>
      </c>
      <c r="V233" s="10">
        <f>SUM(Table2[[#This Row],[filter kmers2]:[identify kmers B10]])</f>
        <v>0</v>
      </c>
      <c r="W233" s="5" t="e">
        <f t="shared" si="63"/>
        <v>#DIV/0!</v>
      </c>
      <c r="X233" s="5" t="e">
        <f t="shared" si="64"/>
        <v>#DIV/0!</v>
      </c>
      <c r="Y233" s="5" t="e">
        <f t="shared" si="65"/>
        <v>#DIV/0!</v>
      </c>
      <c r="Z233" s="5" t="e">
        <f t="shared" si="66"/>
        <v>#DIV/0!</v>
      </c>
      <c r="AA233" s="5" t="e">
        <f t="shared" si="67"/>
        <v>#DIV/0!</v>
      </c>
      <c r="AB233" s="5" t="e">
        <f t="shared" si="68"/>
        <v>#DIV/0!</v>
      </c>
      <c r="AC233" s="5" t="e">
        <f t="shared" si="69"/>
        <v>#DIV/0!</v>
      </c>
      <c r="AD233" s="5" t="e">
        <f t="shared" si="70"/>
        <v>#DIV/0!</v>
      </c>
      <c r="AE233" s="5" t="e">
        <f t="shared" si="71"/>
        <v>#DIV/0!</v>
      </c>
      <c r="AF233" s="20" t="e">
        <f>Table2[[#This Row],[filter kmers2]]/Table2[[#This Row],[bp]]*1000000</f>
        <v>#DIV/0!</v>
      </c>
      <c r="AG233" s="20" t="e">
        <f>Table2[[#This Row],[collapse kmers3]]/Table2[[#This Row],[bp]]*1000000</f>
        <v>#DIV/0!</v>
      </c>
      <c r="AH233" s="20" t="e">
        <f>Table2[[#This Row],[calculate distances4]]/Table2[[#This Row],[bp]]*1000000</f>
        <v>#DIV/0!</v>
      </c>
      <c r="AI233" s="20" t="e">
        <f>Table2[[#This Row],[Find N A5]]/Table2[[#This Row],[bp]]*1000000</f>
        <v>#DIV/0!</v>
      </c>
      <c r="AJ233" s="20" t="e">
        <f>Table2[[#This Row],[Find N B6]]/Table2[[#This Row],[bp]]*1000000</f>
        <v>#DIV/0!</v>
      </c>
      <c r="AK233" s="20" t="e">
        <f>Table2[[#This Row],[Find N C7]]/Table2[[#This Row],[bp]]*1000000</f>
        <v>#DIV/0!</v>
      </c>
      <c r="AL233" s="20" t="e">
        <f>Table2[[#This Row],[Find N D8]]/Table2[[#This Row],[bp]]*1000000</f>
        <v>#DIV/0!</v>
      </c>
      <c r="AM233" s="20" t="e">
        <f>Table2[[#This Row],[identify kmers A9]]/Table2[[#This Row],[bp]]*1000000</f>
        <v>#DIV/0!</v>
      </c>
      <c r="AN233" s="20" t="e">
        <f>Table2[[#This Row],[identify kmers B10]]/Table2[[#This Row],[bp]]*1000000</f>
        <v>#DIV/0!</v>
      </c>
    </row>
    <row r="234" spans="1:40" x14ac:dyDescent="0.45">
      <c r="A234" s="1"/>
      <c r="M234" s="10">
        <f t="shared" si="54"/>
        <v>0</v>
      </c>
      <c r="N234" s="10">
        <f t="shared" si="55"/>
        <v>0</v>
      </c>
      <c r="O234" s="10">
        <f t="shared" si="56"/>
        <v>0</v>
      </c>
      <c r="P234" s="10">
        <f t="shared" si="57"/>
        <v>0</v>
      </c>
      <c r="Q234" s="10">
        <f t="shared" si="58"/>
        <v>0</v>
      </c>
      <c r="R234" s="10">
        <f t="shared" si="59"/>
        <v>0</v>
      </c>
      <c r="S234" s="10">
        <f t="shared" si="60"/>
        <v>0</v>
      </c>
      <c r="T234" s="10">
        <f t="shared" si="61"/>
        <v>0</v>
      </c>
      <c r="U234" s="10">
        <f t="shared" si="62"/>
        <v>0</v>
      </c>
      <c r="V234" s="10">
        <f>SUM(Table2[[#This Row],[filter kmers2]:[identify kmers B10]])</f>
        <v>0</v>
      </c>
      <c r="W234" s="5" t="e">
        <f t="shared" si="63"/>
        <v>#DIV/0!</v>
      </c>
      <c r="X234" s="5" t="e">
        <f t="shared" si="64"/>
        <v>#DIV/0!</v>
      </c>
      <c r="Y234" s="5" t="e">
        <f t="shared" si="65"/>
        <v>#DIV/0!</v>
      </c>
      <c r="Z234" s="5" t="e">
        <f t="shared" si="66"/>
        <v>#DIV/0!</v>
      </c>
      <c r="AA234" s="5" t="e">
        <f t="shared" si="67"/>
        <v>#DIV/0!</v>
      </c>
      <c r="AB234" s="5" t="e">
        <f t="shared" si="68"/>
        <v>#DIV/0!</v>
      </c>
      <c r="AC234" s="5" t="e">
        <f t="shared" si="69"/>
        <v>#DIV/0!</v>
      </c>
      <c r="AD234" s="5" t="e">
        <f t="shared" si="70"/>
        <v>#DIV/0!</v>
      </c>
      <c r="AE234" s="5" t="e">
        <f t="shared" si="71"/>
        <v>#DIV/0!</v>
      </c>
      <c r="AF234" s="20" t="e">
        <f>Table2[[#This Row],[filter kmers2]]/Table2[[#This Row],[bp]]*1000000</f>
        <v>#DIV/0!</v>
      </c>
      <c r="AG234" s="20" t="e">
        <f>Table2[[#This Row],[collapse kmers3]]/Table2[[#This Row],[bp]]*1000000</f>
        <v>#DIV/0!</v>
      </c>
      <c r="AH234" s="20" t="e">
        <f>Table2[[#This Row],[calculate distances4]]/Table2[[#This Row],[bp]]*1000000</f>
        <v>#DIV/0!</v>
      </c>
      <c r="AI234" s="20" t="e">
        <f>Table2[[#This Row],[Find N A5]]/Table2[[#This Row],[bp]]*1000000</f>
        <v>#DIV/0!</v>
      </c>
      <c r="AJ234" s="20" t="e">
        <f>Table2[[#This Row],[Find N B6]]/Table2[[#This Row],[bp]]*1000000</f>
        <v>#DIV/0!</v>
      </c>
      <c r="AK234" s="20" t="e">
        <f>Table2[[#This Row],[Find N C7]]/Table2[[#This Row],[bp]]*1000000</f>
        <v>#DIV/0!</v>
      </c>
      <c r="AL234" s="20" t="e">
        <f>Table2[[#This Row],[Find N D8]]/Table2[[#This Row],[bp]]*1000000</f>
        <v>#DIV/0!</v>
      </c>
      <c r="AM234" s="20" t="e">
        <f>Table2[[#This Row],[identify kmers A9]]/Table2[[#This Row],[bp]]*1000000</f>
        <v>#DIV/0!</v>
      </c>
      <c r="AN234" s="20" t="e">
        <f>Table2[[#This Row],[identify kmers B10]]/Table2[[#This Row],[bp]]*1000000</f>
        <v>#DIV/0!</v>
      </c>
    </row>
    <row r="235" spans="1:40" x14ac:dyDescent="0.45">
      <c r="A235" s="1"/>
      <c r="M235" s="10">
        <f t="shared" si="54"/>
        <v>0</v>
      </c>
      <c r="N235" s="10">
        <f t="shared" si="55"/>
        <v>0</v>
      </c>
      <c r="O235" s="10">
        <f t="shared" si="56"/>
        <v>0</v>
      </c>
      <c r="P235" s="10">
        <f t="shared" si="57"/>
        <v>0</v>
      </c>
      <c r="Q235" s="10">
        <f t="shared" si="58"/>
        <v>0</v>
      </c>
      <c r="R235" s="10">
        <f t="shared" si="59"/>
        <v>0</v>
      </c>
      <c r="S235" s="10">
        <f t="shared" si="60"/>
        <v>0</v>
      </c>
      <c r="T235" s="10">
        <f t="shared" si="61"/>
        <v>0</v>
      </c>
      <c r="U235" s="10">
        <f t="shared" si="62"/>
        <v>0</v>
      </c>
      <c r="V235" s="10">
        <f>SUM(Table2[[#This Row],[filter kmers2]:[identify kmers B10]])</f>
        <v>0</v>
      </c>
      <c r="W235" s="5" t="e">
        <f t="shared" si="63"/>
        <v>#DIV/0!</v>
      </c>
      <c r="X235" s="5" t="e">
        <f t="shared" si="64"/>
        <v>#DIV/0!</v>
      </c>
      <c r="Y235" s="5" t="e">
        <f t="shared" si="65"/>
        <v>#DIV/0!</v>
      </c>
      <c r="Z235" s="5" t="e">
        <f t="shared" si="66"/>
        <v>#DIV/0!</v>
      </c>
      <c r="AA235" s="5" t="e">
        <f t="shared" si="67"/>
        <v>#DIV/0!</v>
      </c>
      <c r="AB235" s="5" t="e">
        <f t="shared" si="68"/>
        <v>#DIV/0!</v>
      </c>
      <c r="AC235" s="5" t="e">
        <f t="shared" si="69"/>
        <v>#DIV/0!</v>
      </c>
      <c r="AD235" s="5" t="e">
        <f t="shared" si="70"/>
        <v>#DIV/0!</v>
      </c>
      <c r="AE235" s="5" t="e">
        <f t="shared" si="71"/>
        <v>#DIV/0!</v>
      </c>
      <c r="AF235" s="20" t="e">
        <f>Table2[[#This Row],[filter kmers2]]/Table2[[#This Row],[bp]]*1000000</f>
        <v>#DIV/0!</v>
      </c>
      <c r="AG235" s="20" t="e">
        <f>Table2[[#This Row],[collapse kmers3]]/Table2[[#This Row],[bp]]*1000000</f>
        <v>#DIV/0!</v>
      </c>
      <c r="AH235" s="20" t="e">
        <f>Table2[[#This Row],[calculate distances4]]/Table2[[#This Row],[bp]]*1000000</f>
        <v>#DIV/0!</v>
      </c>
      <c r="AI235" s="20" t="e">
        <f>Table2[[#This Row],[Find N A5]]/Table2[[#This Row],[bp]]*1000000</f>
        <v>#DIV/0!</v>
      </c>
      <c r="AJ235" s="20" t="e">
        <f>Table2[[#This Row],[Find N B6]]/Table2[[#This Row],[bp]]*1000000</f>
        <v>#DIV/0!</v>
      </c>
      <c r="AK235" s="20" t="e">
        <f>Table2[[#This Row],[Find N C7]]/Table2[[#This Row],[bp]]*1000000</f>
        <v>#DIV/0!</v>
      </c>
      <c r="AL235" s="20" t="e">
        <f>Table2[[#This Row],[Find N D8]]/Table2[[#This Row],[bp]]*1000000</f>
        <v>#DIV/0!</v>
      </c>
      <c r="AM235" s="20" t="e">
        <f>Table2[[#This Row],[identify kmers A9]]/Table2[[#This Row],[bp]]*1000000</f>
        <v>#DIV/0!</v>
      </c>
      <c r="AN235" s="20" t="e">
        <f>Table2[[#This Row],[identify kmers B10]]/Table2[[#This Row],[bp]]*1000000</f>
        <v>#DIV/0!</v>
      </c>
    </row>
    <row r="236" spans="1:40" x14ac:dyDescent="0.45">
      <c r="A236" s="1"/>
      <c r="M236" s="10">
        <f t="shared" si="54"/>
        <v>0</v>
      </c>
      <c r="N236" s="10">
        <f t="shared" si="55"/>
        <v>0</v>
      </c>
      <c r="O236" s="10">
        <f t="shared" si="56"/>
        <v>0</v>
      </c>
      <c r="P236" s="10">
        <f t="shared" si="57"/>
        <v>0</v>
      </c>
      <c r="Q236" s="10">
        <f t="shared" si="58"/>
        <v>0</v>
      </c>
      <c r="R236" s="10">
        <f t="shared" si="59"/>
        <v>0</v>
      </c>
      <c r="S236" s="10">
        <f t="shared" si="60"/>
        <v>0</v>
      </c>
      <c r="T236" s="10">
        <f t="shared" si="61"/>
        <v>0</v>
      </c>
      <c r="U236" s="10">
        <f t="shared" si="62"/>
        <v>0</v>
      </c>
      <c r="V236" s="10">
        <f>SUM(Table2[[#This Row],[filter kmers2]:[identify kmers B10]])</f>
        <v>0</v>
      </c>
      <c r="W236" s="5" t="e">
        <f t="shared" si="63"/>
        <v>#DIV/0!</v>
      </c>
      <c r="X236" s="5" t="e">
        <f t="shared" si="64"/>
        <v>#DIV/0!</v>
      </c>
      <c r="Y236" s="5" t="e">
        <f t="shared" si="65"/>
        <v>#DIV/0!</v>
      </c>
      <c r="Z236" s="5" t="e">
        <f t="shared" si="66"/>
        <v>#DIV/0!</v>
      </c>
      <c r="AA236" s="5" t="e">
        <f t="shared" si="67"/>
        <v>#DIV/0!</v>
      </c>
      <c r="AB236" s="5" t="e">
        <f t="shared" si="68"/>
        <v>#DIV/0!</v>
      </c>
      <c r="AC236" s="5" t="e">
        <f t="shared" si="69"/>
        <v>#DIV/0!</v>
      </c>
      <c r="AD236" s="5" t="e">
        <f t="shared" si="70"/>
        <v>#DIV/0!</v>
      </c>
      <c r="AE236" s="5" t="e">
        <f t="shared" si="71"/>
        <v>#DIV/0!</v>
      </c>
      <c r="AF236" s="20" t="e">
        <f>Table2[[#This Row],[filter kmers2]]/Table2[[#This Row],[bp]]*1000000</f>
        <v>#DIV/0!</v>
      </c>
      <c r="AG236" s="20" t="e">
        <f>Table2[[#This Row],[collapse kmers3]]/Table2[[#This Row],[bp]]*1000000</f>
        <v>#DIV/0!</v>
      </c>
      <c r="AH236" s="20" t="e">
        <f>Table2[[#This Row],[calculate distances4]]/Table2[[#This Row],[bp]]*1000000</f>
        <v>#DIV/0!</v>
      </c>
      <c r="AI236" s="20" t="e">
        <f>Table2[[#This Row],[Find N A5]]/Table2[[#This Row],[bp]]*1000000</f>
        <v>#DIV/0!</v>
      </c>
      <c r="AJ236" s="20" t="e">
        <f>Table2[[#This Row],[Find N B6]]/Table2[[#This Row],[bp]]*1000000</f>
        <v>#DIV/0!</v>
      </c>
      <c r="AK236" s="20" t="e">
        <f>Table2[[#This Row],[Find N C7]]/Table2[[#This Row],[bp]]*1000000</f>
        <v>#DIV/0!</v>
      </c>
      <c r="AL236" s="20" t="e">
        <f>Table2[[#This Row],[Find N D8]]/Table2[[#This Row],[bp]]*1000000</f>
        <v>#DIV/0!</v>
      </c>
      <c r="AM236" s="20" t="e">
        <f>Table2[[#This Row],[identify kmers A9]]/Table2[[#This Row],[bp]]*1000000</f>
        <v>#DIV/0!</v>
      </c>
      <c r="AN236" s="20" t="e">
        <f>Table2[[#This Row],[identify kmers B10]]/Table2[[#This Row],[bp]]*1000000</f>
        <v>#DIV/0!</v>
      </c>
    </row>
    <row r="237" spans="1:40" x14ac:dyDescent="0.45">
      <c r="A237" s="1"/>
      <c r="M237" s="10">
        <f t="shared" si="54"/>
        <v>0</v>
      </c>
      <c r="N237" s="10">
        <f t="shared" si="55"/>
        <v>0</v>
      </c>
      <c r="O237" s="10">
        <f t="shared" si="56"/>
        <v>0</v>
      </c>
      <c r="P237" s="10">
        <f t="shared" si="57"/>
        <v>0</v>
      </c>
      <c r="Q237" s="10">
        <f t="shared" si="58"/>
        <v>0</v>
      </c>
      <c r="R237" s="10">
        <f t="shared" si="59"/>
        <v>0</v>
      </c>
      <c r="S237" s="10">
        <f t="shared" si="60"/>
        <v>0</v>
      </c>
      <c r="T237" s="10">
        <f t="shared" si="61"/>
        <v>0</v>
      </c>
      <c r="U237" s="10">
        <f t="shared" si="62"/>
        <v>0</v>
      </c>
      <c r="V237" s="10">
        <f>SUM(Table2[[#This Row],[filter kmers2]:[identify kmers B10]])</f>
        <v>0</v>
      </c>
      <c r="W237" s="5" t="e">
        <f t="shared" si="63"/>
        <v>#DIV/0!</v>
      </c>
      <c r="X237" s="5" t="e">
        <f t="shared" si="64"/>
        <v>#DIV/0!</v>
      </c>
      <c r="Y237" s="5" t="e">
        <f t="shared" si="65"/>
        <v>#DIV/0!</v>
      </c>
      <c r="Z237" s="5" t="e">
        <f t="shared" si="66"/>
        <v>#DIV/0!</v>
      </c>
      <c r="AA237" s="5" t="e">
        <f t="shared" si="67"/>
        <v>#DIV/0!</v>
      </c>
      <c r="AB237" s="5" t="e">
        <f t="shared" si="68"/>
        <v>#DIV/0!</v>
      </c>
      <c r="AC237" s="5" t="e">
        <f t="shared" si="69"/>
        <v>#DIV/0!</v>
      </c>
      <c r="AD237" s="5" t="e">
        <f t="shared" si="70"/>
        <v>#DIV/0!</v>
      </c>
      <c r="AE237" s="5" t="e">
        <f t="shared" si="71"/>
        <v>#DIV/0!</v>
      </c>
      <c r="AF237" s="20" t="e">
        <f>Table2[[#This Row],[filter kmers2]]/Table2[[#This Row],[bp]]*1000000</f>
        <v>#DIV/0!</v>
      </c>
      <c r="AG237" s="20" t="e">
        <f>Table2[[#This Row],[collapse kmers3]]/Table2[[#This Row],[bp]]*1000000</f>
        <v>#DIV/0!</v>
      </c>
      <c r="AH237" s="20" t="e">
        <f>Table2[[#This Row],[calculate distances4]]/Table2[[#This Row],[bp]]*1000000</f>
        <v>#DIV/0!</v>
      </c>
      <c r="AI237" s="20" t="e">
        <f>Table2[[#This Row],[Find N A5]]/Table2[[#This Row],[bp]]*1000000</f>
        <v>#DIV/0!</v>
      </c>
      <c r="AJ237" s="20" t="e">
        <f>Table2[[#This Row],[Find N B6]]/Table2[[#This Row],[bp]]*1000000</f>
        <v>#DIV/0!</v>
      </c>
      <c r="AK237" s="20" t="e">
        <f>Table2[[#This Row],[Find N C7]]/Table2[[#This Row],[bp]]*1000000</f>
        <v>#DIV/0!</v>
      </c>
      <c r="AL237" s="20" t="e">
        <f>Table2[[#This Row],[Find N D8]]/Table2[[#This Row],[bp]]*1000000</f>
        <v>#DIV/0!</v>
      </c>
      <c r="AM237" s="20" t="e">
        <f>Table2[[#This Row],[identify kmers A9]]/Table2[[#This Row],[bp]]*1000000</f>
        <v>#DIV/0!</v>
      </c>
      <c r="AN237" s="20" t="e">
        <f>Table2[[#This Row],[identify kmers B10]]/Table2[[#This Row],[bp]]*1000000</f>
        <v>#DIV/0!</v>
      </c>
    </row>
    <row r="238" spans="1:40" x14ac:dyDescent="0.45">
      <c r="A238" s="1"/>
      <c r="M238" s="10">
        <f t="shared" si="54"/>
        <v>0</v>
      </c>
      <c r="N238" s="10">
        <f t="shared" si="55"/>
        <v>0</v>
      </c>
      <c r="O238" s="10">
        <f t="shared" si="56"/>
        <v>0</v>
      </c>
      <c r="P238" s="10">
        <f t="shared" si="57"/>
        <v>0</v>
      </c>
      <c r="Q238" s="10">
        <f t="shared" si="58"/>
        <v>0</v>
      </c>
      <c r="R238" s="10">
        <f t="shared" si="59"/>
        <v>0</v>
      </c>
      <c r="S238" s="10">
        <f t="shared" si="60"/>
        <v>0</v>
      </c>
      <c r="T238" s="10">
        <f t="shared" si="61"/>
        <v>0</v>
      </c>
      <c r="U238" s="10">
        <f t="shared" si="62"/>
        <v>0</v>
      </c>
      <c r="V238" s="10">
        <f>SUM(Table2[[#This Row],[filter kmers2]:[identify kmers B10]])</f>
        <v>0</v>
      </c>
      <c r="W238" s="5" t="e">
        <f t="shared" si="63"/>
        <v>#DIV/0!</v>
      </c>
      <c r="X238" s="5" t="e">
        <f t="shared" si="64"/>
        <v>#DIV/0!</v>
      </c>
      <c r="Y238" s="5" t="e">
        <f t="shared" si="65"/>
        <v>#DIV/0!</v>
      </c>
      <c r="Z238" s="5" t="e">
        <f t="shared" si="66"/>
        <v>#DIV/0!</v>
      </c>
      <c r="AA238" s="5" t="e">
        <f t="shared" si="67"/>
        <v>#DIV/0!</v>
      </c>
      <c r="AB238" s="5" t="e">
        <f t="shared" si="68"/>
        <v>#DIV/0!</v>
      </c>
      <c r="AC238" s="5" t="e">
        <f t="shared" si="69"/>
        <v>#DIV/0!</v>
      </c>
      <c r="AD238" s="5" t="e">
        <f t="shared" si="70"/>
        <v>#DIV/0!</v>
      </c>
      <c r="AE238" s="5" t="e">
        <f t="shared" si="71"/>
        <v>#DIV/0!</v>
      </c>
      <c r="AF238" s="20" t="e">
        <f>Table2[[#This Row],[filter kmers2]]/Table2[[#This Row],[bp]]*1000000</f>
        <v>#DIV/0!</v>
      </c>
      <c r="AG238" s="20" t="e">
        <f>Table2[[#This Row],[collapse kmers3]]/Table2[[#This Row],[bp]]*1000000</f>
        <v>#DIV/0!</v>
      </c>
      <c r="AH238" s="20" t="e">
        <f>Table2[[#This Row],[calculate distances4]]/Table2[[#This Row],[bp]]*1000000</f>
        <v>#DIV/0!</v>
      </c>
      <c r="AI238" s="20" t="e">
        <f>Table2[[#This Row],[Find N A5]]/Table2[[#This Row],[bp]]*1000000</f>
        <v>#DIV/0!</v>
      </c>
      <c r="AJ238" s="20" t="e">
        <f>Table2[[#This Row],[Find N B6]]/Table2[[#This Row],[bp]]*1000000</f>
        <v>#DIV/0!</v>
      </c>
      <c r="AK238" s="20" t="e">
        <f>Table2[[#This Row],[Find N C7]]/Table2[[#This Row],[bp]]*1000000</f>
        <v>#DIV/0!</v>
      </c>
      <c r="AL238" s="20" t="e">
        <f>Table2[[#This Row],[Find N D8]]/Table2[[#This Row],[bp]]*1000000</f>
        <v>#DIV/0!</v>
      </c>
      <c r="AM238" s="20" t="e">
        <f>Table2[[#This Row],[identify kmers A9]]/Table2[[#This Row],[bp]]*1000000</f>
        <v>#DIV/0!</v>
      </c>
      <c r="AN238" s="20" t="e">
        <f>Table2[[#This Row],[identify kmers B10]]/Table2[[#This Row],[bp]]*1000000</f>
        <v>#DIV/0!</v>
      </c>
    </row>
    <row r="239" spans="1:40" x14ac:dyDescent="0.45">
      <c r="A239" s="1"/>
      <c r="M239" s="10">
        <f t="shared" si="54"/>
        <v>0</v>
      </c>
      <c r="N239" s="10">
        <f t="shared" si="55"/>
        <v>0</v>
      </c>
      <c r="O239" s="10">
        <f t="shared" si="56"/>
        <v>0</v>
      </c>
      <c r="P239" s="10">
        <f t="shared" si="57"/>
        <v>0</v>
      </c>
      <c r="Q239" s="10">
        <f t="shared" si="58"/>
        <v>0</v>
      </c>
      <c r="R239" s="10">
        <f t="shared" si="59"/>
        <v>0</v>
      </c>
      <c r="S239" s="10">
        <f t="shared" si="60"/>
        <v>0</v>
      </c>
      <c r="T239" s="10">
        <f t="shared" si="61"/>
        <v>0</v>
      </c>
      <c r="U239" s="10">
        <f t="shared" si="62"/>
        <v>0</v>
      </c>
      <c r="V239" s="10">
        <f>SUM(Table2[[#This Row],[filter kmers2]:[identify kmers B10]])</f>
        <v>0</v>
      </c>
      <c r="W239" s="5" t="e">
        <f t="shared" si="63"/>
        <v>#DIV/0!</v>
      </c>
      <c r="X239" s="5" t="e">
        <f t="shared" si="64"/>
        <v>#DIV/0!</v>
      </c>
      <c r="Y239" s="5" t="e">
        <f t="shared" si="65"/>
        <v>#DIV/0!</v>
      </c>
      <c r="Z239" s="5" t="e">
        <f t="shared" si="66"/>
        <v>#DIV/0!</v>
      </c>
      <c r="AA239" s="5" t="e">
        <f t="shared" si="67"/>
        <v>#DIV/0!</v>
      </c>
      <c r="AB239" s="5" t="e">
        <f t="shared" si="68"/>
        <v>#DIV/0!</v>
      </c>
      <c r="AC239" s="5" t="e">
        <f t="shared" si="69"/>
        <v>#DIV/0!</v>
      </c>
      <c r="AD239" s="5" t="e">
        <f t="shared" si="70"/>
        <v>#DIV/0!</v>
      </c>
      <c r="AE239" s="5" t="e">
        <f t="shared" si="71"/>
        <v>#DIV/0!</v>
      </c>
      <c r="AF239" s="20" t="e">
        <f>Table2[[#This Row],[filter kmers2]]/Table2[[#This Row],[bp]]*1000000</f>
        <v>#DIV/0!</v>
      </c>
      <c r="AG239" s="20" t="e">
        <f>Table2[[#This Row],[collapse kmers3]]/Table2[[#This Row],[bp]]*1000000</f>
        <v>#DIV/0!</v>
      </c>
      <c r="AH239" s="20" t="e">
        <f>Table2[[#This Row],[calculate distances4]]/Table2[[#This Row],[bp]]*1000000</f>
        <v>#DIV/0!</v>
      </c>
      <c r="AI239" s="20" t="e">
        <f>Table2[[#This Row],[Find N A5]]/Table2[[#This Row],[bp]]*1000000</f>
        <v>#DIV/0!</v>
      </c>
      <c r="AJ239" s="20" t="e">
        <f>Table2[[#This Row],[Find N B6]]/Table2[[#This Row],[bp]]*1000000</f>
        <v>#DIV/0!</v>
      </c>
      <c r="AK239" s="20" t="e">
        <f>Table2[[#This Row],[Find N C7]]/Table2[[#This Row],[bp]]*1000000</f>
        <v>#DIV/0!</v>
      </c>
      <c r="AL239" s="20" t="e">
        <f>Table2[[#This Row],[Find N D8]]/Table2[[#This Row],[bp]]*1000000</f>
        <v>#DIV/0!</v>
      </c>
      <c r="AM239" s="20" t="e">
        <f>Table2[[#This Row],[identify kmers A9]]/Table2[[#This Row],[bp]]*1000000</f>
        <v>#DIV/0!</v>
      </c>
      <c r="AN239" s="20" t="e">
        <f>Table2[[#This Row],[identify kmers B10]]/Table2[[#This Row],[bp]]*1000000</f>
        <v>#DIV/0!</v>
      </c>
    </row>
    <row r="240" spans="1:40" x14ac:dyDescent="0.45">
      <c r="A240" s="1"/>
      <c r="M240" s="10">
        <f t="shared" si="54"/>
        <v>0</v>
      </c>
      <c r="N240" s="10">
        <f t="shared" si="55"/>
        <v>0</v>
      </c>
      <c r="O240" s="10">
        <f t="shared" si="56"/>
        <v>0</v>
      </c>
      <c r="P240" s="10">
        <f t="shared" si="57"/>
        <v>0</v>
      </c>
      <c r="Q240" s="10">
        <f t="shared" si="58"/>
        <v>0</v>
      </c>
      <c r="R240" s="10">
        <f t="shared" si="59"/>
        <v>0</v>
      </c>
      <c r="S240" s="10">
        <f t="shared" si="60"/>
        <v>0</v>
      </c>
      <c r="T240" s="10">
        <f t="shared" si="61"/>
        <v>0</v>
      </c>
      <c r="U240" s="10">
        <f t="shared" si="62"/>
        <v>0</v>
      </c>
      <c r="V240" s="10">
        <f>SUM(Table2[[#This Row],[filter kmers2]:[identify kmers B10]])</f>
        <v>0</v>
      </c>
      <c r="W240" s="17" t="e">
        <f t="shared" si="63"/>
        <v>#DIV/0!</v>
      </c>
      <c r="X240" s="17" t="e">
        <f t="shared" si="64"/>
        <v>#DIV/0!</v>
      </c>
      <c r="Y240" s="17" t="e">
        <f t="shared" si="65"/>
        <v>#DIV/0!</v>
      </c>
      <c r="Z240" s="17" t="e">
        <f t="shared" si="66"/>
        <v>#DIV/0!</v>
      </c>
      <c r="AA240" s="17" t="e">
        <f t="shared" si="67"/>
        <v>#DIV/0!</v>
      </c>
      <c r="AB240" s="17" t="e">
        <f t="shared" si="68"/>
        <v>#DIV/0!</v>
      </c>
      <c r="AC240" s="17" t="e">
        <f t="shared" si="69"/>
        <v>#DIV/0!</v>
      </c>
      <c r="AD240" s="17" t="e">
        <f t="shared" si="70"/>
        <v>#DIV/0!</v>
      </c>
      <c r="AE240" s="17" t="e">
        <f t="shared" si="71"/>
        <v>#DIV/0!</v>
      </c>
      <c r="AF240" s="20" t="e">
        <f>Table2[[#This Row],[filter kmers2]]/Table2[[#This Row],[bp]]*1000000</f>
        <v>#DIV/0!</v>
      </c>
      <c r="AG240" s="20" t="e">
        <f>Table2[[#This Row],[collapse kmers3]]/Table2[[#This Row],[bp]]*1000000</f>
        <v>#DIV/0!</v>
      </c>
      <c r="AH240" s="20" t="e">
        <f>Table2[[#This Row],[calculate distances4]]/Table2[[#This Row],[bp]]*1000000</f>
        <v>#DIV/0!</v>
      </c>
      <c r="AI240" s="20" t="e">
        <f>Table2[[#This Row],[Find N A5]]/Table2[[#This Row],[bp]]*1000000</f>
        <v>#DIV/0!</v>
      </c>
      <c r="AJ240" s="20" t="e">
        <f>Table2[[#This Row],[Find N B6]]/Table2[[#This Row],[bp]]*1000000</f>
        <v>#DIV/0!</v>
      </c>
      <c r="AK240" s="20" t="e">
        <f>Table2[[#This Row],[Find N C7]]/Table2[[#This Row],[bp]]*1000000</f>
        <v>#DIV/0!</v>
      </c>
      <c r="AL240" s="20" t="e">
        <f>Table2[[#This Row],[Find N D8]]/Table2[[#This Row],[bp]]*1000000</f>
        <v>#DIV/0!</v>
      </c>
      <c r="AM240" s="20" t="e">
        <f>Table2[[#This Row],[identify kmers A9]]/Table2[[#This Row],[bp]]*1000000</f>
        <v>#DIV/0!</v>
      </c>
      <c r="AN240" s="20" t="e">
        <f>Table2[[#This Row],[identify kmers B10]]/Table2[[#This Row],[bp]]*1000000</f>
        <v>#DIV/0!</v>
      </c>
    </row>
    <row r="241" spans="1:40" x14ac:dyDescent="0.45">
      <c r="A241" s="1"/>
      <c r="M241" s="10">
        <f t="shared" si="54"/>
        <v>0</v>
      </c>
      <c r="N241" s="10">
        <f t="shared" si="55"/>
        <v>0</v>
      </c>
      <c r="O241" s="10">
        <f t="shared" si="56"/>
        <v>0</v>
      </c>
      <c r="P241" s="10">
        <f t="shared" si="57"/>
        <v>0</v>
      </c>
      <c r="Q241" s="10">
        <f t="shared" si="58"/>
        <v>0</v>
      </c>
      <c r="R241" s="10">
        <f t="shared" si="59"/>
        <v>0</v>
      </c>
      <c r="S241" s="10">
        <f t="shared" si="60"/>
        <v>0</v>
      </c>
      <c r="T241" s="10">
        <f t="shared" si="61"/>
        <v>0</v>
      </c>
      <c r="U241" s="10">
        <f t="shared" si="62"/>
        <v>0</v>
      </c>
      <c r="V241" s="10">
        <f>SUM(Table2[[#This Row],[filter kmers2]:[identify kmers B10]])</f>
        <v>0</v>
      </c>
      <c r="W241" s="5" t="e">
        <f t="shared" si="63"/>
        <v>#DIV/0!</v>
      </c>
      <c r="X241" s="5" t="e">
        <f t="shared" si="64"/>
        <v>#DIV/0!</v>
      </c>
      <c r="Y241" s="5" t="e">
        <f t="shared" si="65"/>
        <v>#DIV/0!</v>
      </c>
      <c r="Z241" s="5" t="e">
        <f t="shared" si="66"/>
        <v>#DIV/0!</v>
      </c>
      <c r="AA241" s="5" t="e">
        <f t="shared" si="67"/>
        <v>#DIV/0!</v>
      </c>
      <c r="AB241" s="5" t="e">
        <f t="shared" si="68"/>
        <v>#DIV/0!</v>
      </c>
      <c r="AC241" s="5" t="e">
        <f t="shared" si="69"/>
        <v>#DIV/0!</v>
      </c>
      <c r="AD241" s="5" t="e">
        <f t="shared" si="70"/>
        <v>#DIV/0!</v>
      </c>
      <c r="AE241" s="5" t="e">
        <f t="shared" si="71"/>
        <v>#DIV/0!</v>
      </c>
      <c r="AF241" s="20" t="e">
        <f>Table2[[#This Row],[filter kmers2]]/Table2[[#This Row],[bp]]*1000000</f>
        <v>#DIV/0!</v>
      </c>
      <c r="AG241" s="20" t="e">
        <f>Table2[[#This Row],[collapse kmers3]]/Table2[[#This Row],[bp]]*1000000</f>
        <v>#DIV/0!</v>
      </c>
      <c r="AH241" s="20" t="e">
        <f>Table2[[#This Row],[calculate distances4]]/Table2[[#This Row],[bp]]*1000000</f>
        <v>#DIV/0!</v>
      </c>
      <c r="AI241" s="20" t="e">
        <f>Table2[[#This Row],[Find N A5]]/Table2[[#This Row],[bp]]*1000000</f>
        <v>#DIV/0!</v>
      </c>
      <c r="AJ241" s="20" t="e">
        <f>Table2[[#This Row],[Find N B6]]/Table2[[#This Row],[bp]]*1000000</f>
        <v>#DIV/0!</v>
      </c>
      <c r="AK241" s="20" t="e">
        <f>Table2[[#This Row],[Find N C7]]/Table2[[#This Row],[bp]]*1000000</f>
        <v>#DIV/0!</v>
      </c>
      <c r="AL241" s="20" t="e">
        <f>Table2[[#This Row],[Find N D8]]/Table2[[#This Row],[bp]]*1000000</f>
        <v>#DIV/0!</v>
      </c>
      <c r="AM241" s="20" t="e">
        <f>Table2[[#This Row],[identify kmers A9]]/Table2[[#This Row],[bp]]*1000000</f>
        <v>#DIV/0!</v>
      </c>
      <c r="AN241" s="20" t="e">
        <f>Table2[[#This Row],[identify kmers B10]]/Table2[[#This Row],[bp]]*1000000</f>
        <v>#DIV/0!</v>
      </c>
    </row>
    <row r="242" spans="1:40" x14ac:dyDescent="0.45">
      <c r="A242" s="1"/>
      <c r="M242" s="10">
        <f t="shared" si="54"/>
        <v>0</v>
      </c>
      <c r="N242" s="10">
        <f t="shared" si="55"/>
        <v>0</v>
      </c>
      <c r="O242" s="10">
        <f t="shared" si="56"/>
        <v>0</v>
      </c>
      <c r="P242" s="10">
        <f t="shared" si="57"/>
        <v>0</v>
      </c>
      <c r="Q242" s="10">
        <f t="shared" si="58"/>
        <v>0</v>
      </c>
      <c r="R242" s="10">
        <f t="shared" si="59"/>
        <v>0</v>
      </c>
      <c r="S242" s="10">
        <f t="shared" si="60"/>
        <v>0</v>
      </c>
      <c r="T242" s="10">
        <f t="shared" si="61"/>
        <v>0</v>
      </c>
      <c r="U242" s="10">
        <f t="shared" si="62"/>
        <v>0</v>
      </c>
      <c r="V242" s="10">
        <f>SUM(Table2[[#This Row],[filter kmers2]:[identify kmers B10]])</f>
        <v>0</v>
      </c>
      <c r="W242" s="5" t="e">
        <f t="shared" si="63"/>
        <v>#DIV/0!</v>
      </c>
      <c r="X242" s="5" t="e">
        <f t="shared" si="64"/>
        <v>#DIV/0!</v>
      </c>
      <c r="Y242" s="5" t="e">
        <f t="shared" si="65"/>
        <v>#DIV/0!</v>
      </c>
      <c r="Z242" s="5" t="e">
        <f t="shared" si="66"/>
        <v>#DIV/0!</v>
      </c>
      <c r="AA242" s="5" t="e">
        <f t="shared" si="67"/>
        <v>#DIV/0!</v>
      </c>
      <c r="AB242" s="5" t="e">
        <f t="shared" si="68"/>
        <v>#DIV/0!</v>
      </c>
      <c r="AC242" s="5" t="e">
        <f t="shared" si="69"/>
        <v>#DIV/0!</v>
      </c>
      <c r="AD242" s="5" t="e">
        <f t="shared" si="70"/>
        <v>#DIV/0!</v>
      </c>
      <c r="AE242" s="5" t="e">
        <f t="shared" si="71"/>
        <v>#DIV/0!</v>
      </c>
      <c r="AF242" s="20" t="e">
        <f>Table2[[#This Row],[filter kmers2]]/Table2[[#This Row],[bp]]*1000000</f>
        <v>#DIV/0!</v>
      </c>
      <c r="AG242" s="20" t="e">
        <f>Table2[[#This Row],[collapse kmers3]]/Table2[[#This Row],[bp]]*1000000</f>
        <v>#DIV/0!</v>
      </c>
      <c r="AH242" s="20" t="e">
        <f>Table2[[#This Row],[calculate distances4]]/Table2[[#This Row],[bp]]*1000000</f>
        <v>#DIV/0!</v>
      </c>
      <c r="AI242" s="20" t="e">
        <f>Table2[[#This Row],[Find N A5]]/Table2[[#This Row],[bp]]*1000000</f>
        <v>#DIV/0!</v>
      </c>
      <c r="AJ242" s="20" t="e">
        <f>Table2[[#This Row],[Find N B6]]/Table2[[#This Row],[bp]]*1000000</f>
        <v>#DIV/0!</v>
      </c>
      <c r="AK242" s="20" t="e">
        <f>Table2[[#This Row],[Find N C7]]/Table2[[#This Row],[bp]]*1000000</f>
        <v>#DIV/0!</v>
      </c>
      <c r="AL242" s="20" t="e">
        <f>Table2[[#This Row],[Find N D8]]/Table2[[#This Row],[bp]]*1000000</f>
        <v>#DIV/0!</v>
      </c>
      <c r="AM242" s="20" t="e">
        <f>Table2[[#This Row],[identify kmers A9]]/Table2[[#This Row],[bp]]*1000000</f>
        <v>#DIV/0!</v>
      </c>
      <c r="AN242" s="20" t="e">
        <f>Table2[[#This Row],[identify kmers B10]]/Table2[[#This Row],[bp]]*1000000</f>
        <v>#DIV/0!</v>
      </c>
    </row>
    <row r="243" spans="1:40" x14ac:dyDescent="0.45">
      <c r="A243" s="1"/>
      <c r="M243" s="10">
        <f t="shared" si="54"/>
        <v>0</v>
      </c>
      <c r="N243" s="10">
        <f t="shared" si="55"/>
        <v>0</v>
      </c>
      <c r="O243" s="10">
        <f t="shared" si="56"/>
        <v>0</v>
      </c>
      <c r="P243" s="10">
        <f t="shared" si="57"/>
        <v>0</v>
      </c>
      <c r="Q243" s="10">
        <f t="shared" si="58"/>
        <v>0</v>
      </c>
      <c r="R243" s="10">
        <f t="shared" si="59"/>
        <v>0</v>
      </c>
      <c r="S243" s="10">
        <f t="shared" si="60"/>
        <v>0</v>
      </c>
      <c r="T243" s="10">
        <f t="shared" si="61"/>
        <v>0</v>
      </c>
      <c r="U243" s="10">
        <f t="shared" si="62"/>
        <v>0</v>
      </c>
      <c r="V243" s="10">
        <f>SUM(Table2[[#This Row],[filter kmers2]:[identify kmers B10]])</f>
        <v>0</v>
      </c>
      <c r="W243" s="5" t="e">
        <f t="shared" si="63"/>
        <v>#DIV/0!</v>
      </c>
      <c r="X243" s="5" t="e">
        <f t="shared" si="64"/>
        <v>#DIV/0!</v>
      </c>
      <c r="Y243" s="5" t="e">
        <f t="shared" si="65"/>
        <v>#DIV/0!</v>
      </c>
      <c r="Z243" s="5" t="e">
        <f t="shared" si="66"/>
        <v>#DIV/0!</v>
      </c>
      <c r="AA243" s="5" t="e">
        <f t="shared" si="67"/>
        <v>#DIV/0!</v>
      </c>
      <c r="AB243" s="5" t="e">
        <f t="shared" si="68"/>
        <v>#DIV/0!</v>
      </c>
      <c r="AC243" s="5" t="e">
        <f t="shared" si="69"/>
        <v>#DIV/0!</v>
      </c>
      <c r="AD243" s="5" t="e">
        <f t="shared" si="70"/>
        <v>#DIV/0!</v>
      </c>
      <c r="AE243" s="5" t="e">
        <f t="shared" si="71"/>
        <v>#DIV/0!</v>
      </c>
      <c r="AF243" s="20" t="e">
        <f>Table2[[#This Row],[filter kmers2]]/Table2[[#This Row],[bp]]*1000000</f>
        <v>#DIV/0!</v>
      </c>
      <c r="AG243" s="20" t="e">
        <f>Table2[[#This Row],[collapse kmers3]]/Table2[[#This Row],[bp]]*1000000</f>
        <v>#DIV/0!</v>
      </c>
      <c r="AH243" s="20" t="e">
        <f>Table2[[#This Row],[calculate distances4]]/Table2[[#This Row],[bp]]*1000000</f>
        <v>#DIV/0!</v>
      </c>
      <c r="AI243" s="20" t="e">
        <f>Table2[[#This Row],[Find N A5]]/Table2[[#This Row],[bp]]*1000000</f>
        <v>#DIV/0!</v>
      </c>
      <c r="AJ243" s="20" t="e">
        <f>Table2[[#This Row],[Find N B6]]/Table2[[#This Row],[bp]]*1000000</f>
        <v>#DIV/0!</v>
      </c>
      <c r="AK243" s="20" t="e">
        <f>Table2[[#This Row],[Find N C7]]/Table2[[#This Row],[bp]]*1000000</f>
        <v>#DIV/0!</v>
      </c>
      <c r="AL243" s="20" t="e">
        <f>Table2[[#This Row],[Find N D8]]/Table2[[#This Row],[bp]]*1000000</f>
        <v>#DIV/0!</v>
      </c>
      <c r="AM243" s="20" t="e">
        <f>Table2[[#This Row],[identify kmers A9]]/Table2[[#This Row],[bp]]*1000000</f>
        <v>#DIV/0!</v>
      </c>
      <c r="AN243" s="20" t="e">
        <f>Table2[[#This Row],[identify kmers B10]]/Table2[[#This Row],[bp]]*1000000</f>
        <v>#DIV/0!</v>
      </c>
    </row>
    <row r="244" spans="1:40" x14ac:dyDescent="0.45">
      <c r="A244" s="1"/>
      <c r="M244" s="10">
        <f t="shared" si="54"/>
        <v>0</v>
      </c>
      <c r="N244" s="10">
        <f t="shared" si="55"/>
        <v>0</v>
      </c>
      <c r="O244" s="10">
        <f t="shared" si="56"/>
        <v>0</v>
      </c>
      <c r="P244" s="10">
        <f t="shared" si="57"/>
        <v>0</v>
      </c>
      <c r="Q244" s="10">
        <f t="shared" si="58"/>
        <v>0</v>
      </c>
      <c r="R244" s="10">
        <f t="shared" si="59"/>
        <v>0</v>
      </c>
      <c r="S244" s="10">
        <f t="shared" si="60"/>
        <v>0</v>
      </c>
      <c r="T244" s="10">
        <f t="shared" si="61"/>
        <v>0</v>
      </c>
      <c r="U244" s="10">
        <f t="shared" si="62"/>
        <v>0</v>
      </c>
      <c r="V244" s="10">
        <f>SUM(Table2[[#This Row],[filter kmers2]:[identify kmers B10]])</f>
        <v>0</v>
      </c>
      <c r="W244" s="5" t="e">
        <f t="shared" si="63"/>
        <v>#DIV/0!</v>
      </c>
      <c r="X244" s="5" t="e">
        <f t="shared" si="64"/>
        <v>#DIV/0!</v>
      </c>
      <c r="Y244" s="5" t="e">
        <f t="shared" si="65"/>
        <v>#DIV/0!</v>
      </c>
      <c r="Z244" s="5" t="e">
        <f t="shared" si="66"/>
        <v>#DIV/0!</v>
      </c>
      <c r="AA244" s="5" t="e">
        <f t="shared" si="67"/>
        <v>#DIV/0!</v>
      </c>
      <c r="AB244" s="5" t="e">
        <f t="shared" si="68"/>
        <v>#DIV/0!</v>
      </c>
      <c r="AC244" s="5" t="e">
        <f t="shared" si="69"/>
        <v>#DIV/0!</v>
      </c>
      <c r="AD244" s="5" t="e">
        <f t="shared" si="70"/>
        <v>#DIV/0!</v>
      </c>
      <c r="AE244" s="5" t="e">
        <f t="shared" si="71"/>
        <v>#DIV/0!</v>
      </c>
      <c r="AF244" s="20" t="e">
        <f>Table2[[#This Row],[filter kmers2]]/Table2[[#This Row],[bp]]*1000000</f>
        <v>#DIV/0!</v>
      </c>
      <c r="AG244" s="20" t="e">
        <f>Table2[[#This Row],[collapse kmers3]]/Table2[[#This Row],[bp]]*1000000</f>
        <v>#DIV/0!</v>
      </c>
      <c r="AH244" s="20" t="e">
        <f>Table2[[#This Row],[calculate distances4]]/Table2[[#This Row],[bp]]*1000000</f>
        <v>#DIV/0!</v>
      </c>
      <c r="AI244" s="20" t="e">
        <f>Table2[[#This Row],[Find N A5]]/Table2[[#This Row],[bp]]*1000000</f>
        <v>#DIV/0!</v>
      </c>
      <c r="AJ244" s="20" t="e">
        <f>Table2[[#This Row],[Find N B6]]/Table2[[#This Row],[bp]]*1000000</f>
        <v>#DIV/0!</v>
      </c>
      <c r="AK244" s="20" t="e">
        <f>Table2[[#This Row],[Find N C7]]/Table2[[#This Row],[bp]]*1000000</f>
        <v>#DIV/0!</v>
      </c>
      <c r="AL244" s="20" t="e">
        <f>Table2[[#This Row],[Find N D8]]/Table2[[#This Row],[bp]]*1000000</f>
        <v>#DIV/0!</v>
      </c>
      <c r="AM244" s="20" t="e">
        <f>Table2[[#This Row],[identify kmers A9]]/Table2[[#This Row],[bp]]*1000000</f>
        <v>#DIV/0!</v>
      </c>
      <c r="AN244" s="20" t="e">
        <f>Table2[[#This Row],[identify kmers B10]]/Table2[[#This Row],[bp]]*1000000</f>
        <v>#DIV/0!</v>
      </c>
    </row>
    <row r="245" spans="1:40" x14ac:dyDescent="0.45">
      <c r="A245" s="1"/>
      <c r="M245" s="10">
        <f t="shared" si="54"/>
        <v>0</v>
      </c>
      <c r="N245" s="10">
        <f t="shared" si="55"/>
        <v>0</v>
      </c>
      <c r="O245" s="10">
        <f t="shared" si="56"/>
        <v>0</v>
      </c>
      <c r="P245" s="10">
        <f t="shared" si="57"/>
        <v>0</v>
      </c>
      <c r="Q245" s="10">
        <f t="shared" si="58"/>
        <v>0</v>
      </c>
      <c r="R245" s="10">
        <f t="shared" si="59"/>
        <v>0</v>
      </c>
      <c r="S245" s="10">
        <f t="shared" si="60"/>
        <v>0</v>
      </c>
      <c r="T245" s="10">
        <f t="shared" si="61"/>
        <v>0</v>
      </c>
      <c r="U245" s="10">
        <f t="shared" si="62"/>
        <v>0</v>
      </c>
      <c r="V245" s="10">
        <f>SUM(Table2[[#This Row],[filter kmers2]:[identify kmers B10]])</f>
        <v>0</v>
      </c>
      <c r="W245" s="5" t="e">
        <f t="shared" si="63"/>
        <v>#DIV/0!</v>
      </c>
      <c r="X245" s="5" t="e">
        <f t="shared" si="64"/>
        <v>#DIV/0!</v>
      </c>
      <c r="Y245" s="5" t="e">
        <f t="shared" si="65"/>
        <v>#DIV/0!</v>
      </c>
      <c r="Z245" s="5" t="e">
        <f t="shared" si="66"/>
        <v>#DIV/0!</v>
      </c>
      <c r="AA245" s="5" t="e">
        <f t="shared" si="67"/>
        <v>#DIV/0!</v>
      </c>
      <c r="AB245" s="5" t="e">
        <f t="shared" si="68"/>
        <v>#DIV/0!</v>
      </c>
      <c r="AC245" s="5" t="e">
        <f t="shared" si="69"/>
        <v>#DIV/0!</v>
      </c>
      <c r="AD245" s="5" t="e">
        <f t="shared" si="70"/>
        <v>#DIV/0!</v>
      </c>
      <c r="AE245" s="5" t="e">
        <f t="shared" si="71"/>
        <v>#DIV/0!</v>
      </c>
      <c r="AF245" s="20" t="e">
        <f>Table2[[#This Row],[filter kmers2]]/Table2[[#This Row],[bp]]*1000000</f>
        <v>#DIV/0!</v>
      </c>
      <c r="AG245" s="20" t="e">
        <f>Table2[[#This Row],[collapse kmers3]]/Table2[[#This Row],[bp]]*1000000</f>
        <v>#DIV/0!</v>
      </c>
      <c r="AH245" s="20" t="e">
        <f>Table2[[#This Row],[calculate distances4]]/Table2[[#This Row],[bp]]*1000000</f>
        <v>#DIV/0!</v>
      </c>
      <c r="AI245" s="20" t="e">
        <f>Table2[[#This Row],[Find N A5]]/Table2[[#This Row],[bp]]*1000000</f>
        <v>#DIV/0!</v>
      </c>
      <c r="AJ245" s="20" t="e">
        <f>Table2[[#This Row],[Find N B6]]/Table2[[#This Row],[bp]]*1000000</f>
        <v>#DIV/0!</v>
      </c>
      <c r="AK245" s="20" t="e">
        <f>Table2[[#This Row],[Find N C7]]/Table2[[#This Row],[bp]]*1000000</f>
        <v>#DIV/0!</v>
      </c>
      <c r="AL245" s="20" t="e">
        <f>Table2[[#This Row],[Find N D8]]/Table2[[#This Row],[bp]]*1000000</f>
        <v>#DIV/0!</v>
      </c>
      <c r="AM245" s="20" t="e">
        <f>Table2[[#This Row],[identify kmers A9]]/Table2[[#This Row],[bp]]*1000000</f>
        <v>#DIV/0!</v>
      </c>
      <c r="AN245" s="20" t="e">
        <f>Table2[[#This Row],[identify kmers B10]]/Table2[[#This Row],[bp]]*1000000</f>
        <v>#DIV/0!</v>
      </c>
    </row>
    <row r="246" spans="1:40" x14ac:dyDescent="0.45">
      <c r="A246" s="1"/>
      <c r="M246" s="10">
        <f t="shared" si="54"/>
        <v>0</v>
      </c>
      <c r="N246" s="10">
        <f t="shared" si="55"/>
        <v>0</v>
      </c>
      <c r="O246" s="10">
        <f t="shared" si="56"/>
        <v>0</v>
      </c>
      <c r="P246" s="10">
        <f t="shared" si="57"/>
        <v>0</v>
      </c>
      <c r="Q246" s="10">
        <f t="shared" si="58"/>
        <v>0</v>
      </c>
      <c r="R246" s="10">
        <f t="shared" si="59"/>
        <v>0</v>
      </c>
      <c r="S246" s="10">
        <f t="shared" si="60"/>
        <v>0</v>
      </c>
      <c r="T246" s="10">
        <f t="shared" si="61"/>
        <v>0</v>
      </c>
      <c r="U246" s="10">
        <f t="shared" si="62"/>
        <v>0</v>
      </c>
      <c r="V246" s="10">
        <f>SUM(Table2[[#This Row],[filter kmers2]:[identify kmers B10]])</f>
        <v>0</v>
      </c>
      <c r="W246" s="5" t="e">
        <f t="shared" si="63"/>
        <v>#DIV/0!</v>
      </c>
      <c r="X246" s="5" t="e">
        <f t="shared" si="64"/>
        <v>#DIV/0!</v>
      </c>
      <c r="Y246" s="5" t="e">
        <f t="shared" si="65"/>
        <v>#DIV/0!</v>
      </c>
      <c r="Z246" s="5" t="e">
        <f t="shared" si="66"/>
        <v>#DIV/0!</v>
      </c>
      <c r="AA246" s="5" t="e">
        <f t="shared" si="67"/>
        <v>#DIV/0!</v>
      </c>
      <c r="AB246" s="5" t="e">
        <f t="shared" si="68"/>
        <v>#DIV/0!</v>
      </c>
      <c r="AC246" s="5" t="e">
        <f t="shared" si="69"/>
        <v>#DIV/0!</v>
      </c>
      <c r="AD246" s="5" t="e">
        <f t="shared" si="70"/>
        <v>#DIV/0!</v>
      </c>
      <c r="AE246" s="5" t="e">
        <f t="shared" si="71"/>
        <v>#DIV/0!</v>
      </c>
      <c r="AF246" s="20" t="e">
        <f>Table2[[#This Row],[filter kmers2]]/Table2[[#This Row],[bp]]*1000000</f>
        <v>#DIV/0!</v>
      </c>
      <c r="AG246" s="20" t="e">
        <f>Table2[[#This Row],[collapse kmers3]]/Table2[[#This Row],[bp]]*1000000</f>
        <v>#DIV/0!</v>
      </c>
      <c r="AH246" s="20" t="e">
        <f>Table2[[#This Row],[calculate distances4]]/Table2[[#This Row],[bp]]*1000000</f>
        <v>#DIV/0!</v>
      </c>
      <c r="AI246" s="20" t="e">
        <f>Table2[[#This Row],[Find N A5]]/Table2[[#This Row],[bp]]*1000000</f>
        <v>#DIV/0!</v>
      </c>
      <c r="AJ246" s="20" t="e">
        <f>Table2[[#This Row],[Find N B6]]/Table2[[#This Row],[bp]]*1000000</f>
        <v>#DIV/0!</v>
      </c>
      <c r="AK246" s="20" t="e">
        <f>Table2[[#This Row],[Find N C7]]/Table2[[#This Row],[bp]]*1000000</f>
        <v>#DIV/0!</v>
      </c>
      <c r="AL246" s="20" t="e">
        <f>Table2[[#This Row],[Find N D8]]/Table2[[#This Row],[bp]]*1000000</f>
        <v>#DIV/0!</v>
      </c>
      <c r="AM246" s="20" t="e">
        <f>Table2[[#This Row],[identify kmers A9]]/Table2[[#This Row],[bp]]*1000000</f>
        <v>#DIV/0!</v>
      </c>
      <c r="AN246" s="20" t="e">
        <f>Table2[[#This Row],[identify kmers B10]]/Table2[[#This Row],[bp]]*1000000</f>
        <v>#DIV/0!</v>
      </c>
    </row>
    <row r="247" spans="1:40" x14ac:dyDescent="0.45">
      <c r="A247" s="1"/>
      <c r="M247" s="10">
        <f t="shared" si="54"/>
        <v>0</v>
      </c>
      <c r="N247" s="10">
        <f t="shared" si="55"/>
        <v>0</v>
      </c>
      <c r="O247" s="10">
        <f t="shared" si="56"/>
        <v>0</v>
      </c>
      <c r="P247" s="10">
        <f t="shared" si="57"/>
        <v>0</v>
      </c>
      <c r="Q247" s="10">
        <f t="shared" si="58"/>
        <v>0</v>
      </c>
      <c r="R247" s="10">
        <f t="shared" si="59"/>
        <v>0</v>
      </c>
      <c r="S247" s="10">
        <f t="shared" si="60"/>
        <v>0</v>
      </c>
      <c r="T247" s="10">
        <f t="shared" si="61"/>
        <v>0</v>
      </c>
      <c r="U247" s="10">
        <f t="shared" si="62"/>
        <v>0</v>
      </c>
      <c r="V247" s="10">
        <f>SUM(Table2[[#This Row],[filter kmers2]:[identify kmers B10]])</f>
        <v>0</v>
      </c>
      <c r="W247" s="5" t="e">
        <f t="shared" si="63"/>
        <v>#DIV/0!</v>
      </c>
      <c r="X247" s="5" t="e">
        <f t="shared" si="64"/>
        <v>#DIV/0!</v>
      </c>
      <c r="Y247" s="5" t="e">
        <f t="shared" si="65"/>
        <v>#DIV/0!</v>
      </c>
      <c r="Z247" s="5" t="e">
        <f t="shared" si="66"/>
        <v>#DIV/0!</v>
      </c>
      <c r="AA247" s="5" t="e">
        <f t="shared" si="67"/>
        <v>#DIV/0!</v>
      </c>
      <c r="AB247" s="5" t="e">
        <f t="shared" si="68"/>
        <v>#DIV/0!</v>
      </c>
      <c r="AC247" s="5" t="e">
        <f t="shared" si="69"/>
        <v>#DIV/0!</v>
      </c>
      <c r="AD247" s="5" t="e">
        <f t="shared" si="70"/>
        <v>#DIV/0!</v>
      </c>
      <c r="AE247" s="5" t="e">
        <f t="shared" si="71"/>
        <v>#DIV/0!</v>
      </c>
      <c r="AF247" s="20" t="e">
        <f>Table2[[#This Row],[filter kmers2]]/Table2[[#This Row],[bp]]*1000000</f>
        <v>#DIV/0!</v>
      </c>
      <c r="AG247" s="20" t="e">
        <f>Table2[[#This Row],[collapse kmers3]]/Table2[[#This Row],[bp]]*1000000</f>
        <v>#DIV/0!</v>
      </c>
      <c r="AH247" s="20" t="e">
        <f>Table2[[#This Row],[calculate distances4]]/Table2[[#This Row],[bp]]*1000000</f>
        <v>#DIV/0!</v>
      </c>
      <c r="AI247" s="20" t="e">
        <f>Table2[[#This Row],[Find N A5]]/Table2[[#This Row],[bp]]*1000000</f>
        <v>#DIV/0!</v>
      </c>
      <c r="AJ247" s="20" t="e">
        <f>Table2[[#This Row],[Find N B6]]/Table2[[#This Row],[bp]]*1000000</f>
        <v>#DIV/0!</v>
      </c>
      <c r="AK247" s="20" t="e">
        <f>Table2[[#This Row],[Find N C7]]/Table2[[#This Row],[bp]]*1000000</f>
        <v>#DIV/0!</v>
      </c>
      <c r="AL247" s="20" t="e">
        <f>Table2[[#This Row],[Find N D8]]/Table2[[#This Row],[bp]]*1000000</f>
        <v>#DIV/0!</v>
      </c>
      <c r="AM247" s="20" t="e">
        <f>Table2[[#This Row],[identify kmers A9]]/Table2[[#This Row],[bp]]*1000000</f>
        <v>#DIV/0!</v>
      </c>
      <c r="AN247" s="20" t="e">
        <f>Table2[[#This Row],[identify kmers B10]]/Table2[[#This Row],[bp]]*1000000</f>
        <v>#DIV/0!</v>
      </c>
    </row>
    <row r="248" spans="1:40" x14ac:dyDescent="0.45">
      <c r="A248" s="1"/>
      <c r="M248" s="10">
        <f t="shared" si="54"/>
        <v>0</v>
      </c>
      <c r="N248" s="10">
        <f t="shared" si="55"/>
        <v>0</v>
      </c>
      <c r="O248" s="10">
        <f t="shared" si="56"/>
        <v>0</v>
      </c>
      <c r="P248" s="10">
        <f t="shared" si="57"/>
        <v>0</v>
      </c>
      <c r="Q248" s="10">
        <f t="shared" si="58"/>
        <v>0</v>
      </c>
      <c r="R248" s="10">
        <f t="shared" si="59"/>
        <v>0</v>
      </c>
      <c r="S248" s="10">
        <f t="shared" si="60"/>
        <v>0</v>
      </c>
      <c r="T248" s="10">
        <f t="shared" si="61"/>
        <v>0</v>
      </c>
      <c r="U248" s="10">
        <f t="shared" si="62"/>
        <v>0</v>
      </c>
      <c r="V248" s="10">
        <f>SUM(Table2[[#This Row],[filter kmers2]:[identify kmers B10]])</f>
        <v>0</v>
      </c>
      <c r="W248" s="5" t="e">
        <f t="shared" si="63"/>
        <v>#DIV/0!</v>
      </c>
      <c r="X248" s="5" t="e">
        <f t="shared" si="64"/>
        <v>#DIV/0!</v>
      </c>
      <c r="Y248" s="5" t="e">
        <f t="shared" si="65"/>
        <v>#DIV/0!</v>
      </c>
      <c r="Z248" s="5" t="e">
        <f t="shared" si="66"/>
        <v>#DIV/0!</v>
      </c>
      <c r="AA248" s="5" t="e">
        <f t="shared" si="67"/>
        <v>#DIV/0!</v>
      </c>
      <c r="AB248" s="5" t="e">
        <f t="shared" si="68"/>
        <v>#DIV/0!</v>
      </c>
      <c r="AC248" s="5" t="e">
        <f t="shared" si="69"/>
        <v>#DIV/0!</v>
      </c>
      <c r="AD248" s="5" t="e">
        <f t="shared" si="70"/>
        <v>#DIV/0!</v>
      </c>
      <c r="AE248" s="5" t="e">
        <f t="shared" si="71"/>
        <v>#DIV/0!</v>
      </c>
      <c r="AF248" s="20" t="e">
        <f>Table2[[#This Row],[filter kmers2]]/Table2[[#This Row],[bp]]*1000000</f>
        <v>#DIV/0!</v>
      </c>
      <c r="AG248" s="20" t="e">
        <f>Table2[[#This Row],[collapse kmers3]]/Table2[[#This Row],[bp]]*1000000</f>
        <v>#DIV/0!</v>
      </c>
      <c r="AH248" s="20" t="e">
        <f>Table2[[#This Row],[calculate distances4]]/Table2[[#This Row],[bp]]*1000000</f>
        <v>#DIV/0!</v>
      </c>
      <c r="AI248" s="20" t="e">
        <f>Table2[[#This Row],[Find N A5]]/Table2[[#This Row],[bp]]*1000000</f>
        <v>#DIV/0!</v>
      </c>
      <c r="AJ248" s="20" t="e">
        <f>Table2[[#This Row],[Find N B6]]/Table2[[#This Row],[bp]]*1000000</f>
        <v>#DIV/0!</v>
      </c>
      <c r="AK248" s="20" t="e">
        <f>Table2[[#This Row],[Find N C7]]/Table2[[#This Row],[bp]]*1000000</f>
        <v>#DIV/0!</v>
      </c>
      <c r="AL248" s="20" t="e">
        <f>Table2[[#This Row],[Find N D8]]/Table2[[#This Row],[bp]]*1000000</f>
        <v>#DIV/0!</v>
      </c>
      <c r="AM248" s="20" t="e">
        <f>Table2[[#This Row],[identify kmers A9]]/Table2[[#This Row],[bp]]*1000000</f>
        <v>#DIV/0!</v>
      </c>
      <c r="AN248" s="20" t="e">
        <f>Table2[[#This Row],[identify kmers B10]]/Table2[[#This Row],[bp]]*1000000</f>
        <v>#DIV/0!</v>
      </c>
    </row>
    <row r="249" spans="1:40" x14ac:dyDescent="0.45">
      <c r="A249" s="1"/>
      <c r="M249" s="10">
        <f t="shared" si="54"/>
        <v>0</v>
      </c>
      <c r="N249" s="10">
        <f t="shared" si="55"/>
        <v>0</v>
      </c>
      <c r="O249" s="10">
        <f t="shared" si="56"/>
        <v>0</v>
      </c>
      <c r="P249" s="10">
        <f t="shared" si="57"/>
        <v>0</v>
      </c>
      <c r="Q249" s="10">
        <f t="shared" si="58"/>
        <v>0</v>
      </c>
      <c r="R249" s="10">
        <f t="shared" si="59"/>
        <v>0</v>
      </c>
      <c r="S249" s="10">
        <f t="shared" si="60"/>
        <v>0</v>
      </c>
      <c r="T249" s="10">
        <f t="shared" si="61"/>
        <v>0</v>
      </c>
      <c r="U249" s="10">
        <f t="shared" si="62"/>
        <v>0</v>
      </c>
      <c r="V249" s="10">
        <f>SUM(Table2[[#This Row],[filter kmers2]:[identify kmers B10]])</f>
        <v>0</v>
      </c>
      <c r="W249" s="5" t="e">
        <f t="shared" si="63"/>
        <v>#DIV/0!</v>
      </c>
      <c r="X249" s="5" t="e">
        <f t="shared" si="64"/>
        <v>#DIV/0!</v>
      </c>
      <c r="Y249" s="5" t="e">
        <f t="shared" si="65"/>
        <v>#DIV/0!</v>
      </c>
      <c r="Z249" s="5" t="e">
        <f t="shared" si="66"/>
        <v>#DIV/0!</v>
      </c>
      <c r="AA249" s="5" t="e">
        <f t="shared" si="67"/>
        <v>#DIV/0!</v>
      </c>
      <c r="AB249" s="5" t="e">
        <f t="shared" si="68"/>
        <v>#DIV/0!</v>
      </c>
      <c r="AC249" s="5" t="e">
        <f t="shared" si="69"/>
        <v>#DIV/0!</v>
      </c>
      <c r="AD249" s="5" t="e">
        <f t="shared" si="70"/>
        <v>#DIV/0!</v>
      </c>
      <c r="AE249" s="5" t="e">
        <f t="shared" si="71"/>
        <v>#DIV/0!</v>
      </c>
      <c r="AF249" s="20" t="e">
        <f>Table2[[#This Row],[filter kmers2]]/Table2[[#This Row],[bp]]*1000000</f>
        <v>#DIV/0!</v>
      </c>
      <c r="AG249" s="20" t="e">
        <f>Table2[[#This Row],[collapse kmers3]]/Table2[[#This Row],[bp]]*1000000</f>
        <v>#DIV/0!</v>
      </c>
      <c r="AH249" s="20" t="e">
        <f>Table2[[#This Row],[calculate distances4]]/Table2[[#This Row],[bp]]*1000000</f>
        <v>#DIV/0!</v>
      </c>
      <c r="AI249" s="20" t="e">
        <f>Table2[[#This Row],[Find N A5]]/Table2[[#This Row],[bp]]*1000000</f>
        <v>#DIV/0!</v>
      </c>
      <c r="AJ249" s="20" t="e">
        <f>Table2[[#This Row],[Find N B6]]/Table2[[#This Row],[bp]]*1000000</f>
        <v>#DIV/0!</v>
      </c>
      <c r="AK249" s="20" t="e">
        <f>Table2[[#This Row],[Find N C7]]/Table2[[#This Row],[bp]]*1000000</f>
        <v>#DIV/0!</v>
      </c>
      <c r="AL249" s="20" t="e">
        <f>Table2[[#This Row],[Find N D8]]/Table2[[#This Row],[bp]]*1000000</f>
        <v>#DIV/0!</v>
      </c>
      <c r="AM249" s="20" t="e">
        <f>Table2[[#This Row],[identify kmers A9]]/Table2[[#This Row],[bp]]*1000000</f>
        <v>#DIV/0!</v>
      </c>
      <c r="AN249" s="20" t="e">
        <f>Table2[[#This Row],[identify kmers B10]]/Table2[[#This Row],[bp]]*1000000</f>
        <v>#DIV/0!</v>
      </c>
    </row>
    <row r="250" spans="1:40" x14ac:dyDescent="0.45">
      <c r="A250" s="1"/>
      <c r="M250" s="10">
        <f t="shared" si="54"/>
        <v>0</v>
      </c>
      <c r="N250" s="10">
        <f t="shared" si="55"/>
        <v>0</v>
      </c>
      <c r="O250" s="10">
        <f t="shared" si="56"/>
        <v>0</v>
      </c>
      <c r="P250" s="10">
        <f t="shared" si="57"/>
        <v>0</v>
      </c>
      <c r="Q250" s="10">
        <f t="shared" si="58"/>
        <v>0</v>
      </c>
      <c r="R250" s="10">
        <f t="shared" si="59"/>
        <v>0</v>
      </c>
      <c r="S250" s="10">
        <f t="shared" si="60"/>
        <v>0</v>
      </c>
      <c r="T250" s="10">
        <f t="shared" si="61"/>
        <v>0</v>
      </c>
      <c r="U250" s="10">
        <f t="shared" si="62"/>
        <v>0</v>
      </c>
      <c r="V250" s="10">
        <f>SUM(Table2[[#This Row],[filter kmers2]:[identify kmers B10]])</f>
        <v>0</v>
      </c>
      <c r="W250" s="5" t="e">
        <f t="shared" si="63"/>
        <v>#DIV/0!</v>
      </c>
      <c r="X250" s="5" t="e">
        <f t="shared" si="64"/>
        <v>#DIV/0!</v>
      </c>
      <c r="Y250" s="5" t="e">
        <f t="shared" si="65"/>
        <v>#DIV/0!</v>
      </c>
      <c r="Z250" s="5" t="e">
        <f t="shared" si="66"/>
        <v>#DIV/0!</v>
      </c>
      <c r="AA250" s="5" t="e">
        <f t="shared" si="67"/>
        <v>#DIV/0!</v>
      </c>
      <c r="AB250" s="5" t="e">
        <f t="shared" si="68"/>
        <v>#DIV/0!</v>
      </c>
      <c r="AC250" s="5" t="e">
        <f t="shared" si="69"/>
        <v>#DIV/0!</v>
      </c>
      <c r="AD250" s="5" t="e">
        <f t="shared" si="70"/>
        <v>#DIV/0!</v>
      </c>
      <c r="AE250" s="5" t="e">
        <f t="shared" si="71"/>
        <v>#DIV/0!</v>
      </c>
      <c r="AF250" s="20" t="e">
        <f>Table2[[#This Row],[filter kmers2]]/Table2[[#This Row],[bp]]*1000000</f>
        <v>#DIV/0!</v>
      </c>
      <c r="AG250" s="20" t="e">
        <f>Table2[[#This Row],[collapse kmers3]]/Table2[[#This Row],[bp]]*1000000</f>
        <v>#DIV/0!</v>
      </c>
      <c r="AH250" s="20" t="e">
        <f>Table2[[#This Row],[calculate distances4]]/Table2[[#This Row],[bp]]*1000000</f>
        <v>#DIV/0!</v>
      </c>
      <c r="AI250" s="20" t="e">
        <f>Table2[[#This Row],[Find N A5]]/Table2[[#This Row],[bp]]*1000000</f>
        <v>#DIV/0!</v>
      </c>
      <c r="AJ250" s="20" t="e">
        <f>Table2[[#This Row],[Find N B6]]/Table2[[#This Row],[bp]]*1000000</f>
        <v>#DIV/0!</v>
      </c>
      <c r="AK250" s="20" t="e">
        <f>Table2[[#This Row],[Find N C7]]/Table2[[#This Row],[bp]]*1000000</f>
        <v>#DIV/0!</v>
      </c>
      <c r="AL250" s="20" t="e">
        <f>Table2[[#This Row],[Find N D8]]/Table2[[#This Row],[bp]]*1000000</f>
        <v>#DIV/0!</v>
      </c>
      <c r="AM250" s="20" t="e">
        <f>Table2[[#This Row],[identify kmers A9]]/Table2[[#This Row],[bp]]*1000000</f>
        <v>#DIV/0!</v>
      </c>
      <c r="AN250" s="20" t="e">
        <f>Table2[[#This Row],[identify kmers B10]]/Table2[[#This Row],[bp]]*1000000</f>
        <v>#DIV/0!</v>
      </c>
    </row>
    <row r="251" spans="1:40" x14ac:dyDescent="0.45">
      <c r="A251" s="1"/>
      <c r="M251" s="10">
        <f t="shared" si="54"/>
        <v>0</v>
      </c>
      <c r="N251" s="10">
        <f t="shared" si="55"/>
        <v>0</v>
      </c>
      <c r="O251" s="10">
        <f t="shared" si="56"/>
        <v>0</v>
      </c>
      <c r="P251" s="10">
        <f t="shared" si="57"/>
        <v>0</v>
      </c>
      <c r="Q251" s="10">
        <f t="shared" si="58"/>
        <v>0</v>
      </c>
      <c r="R251" s="10">
        <f t="shared" si="59"/>
        <v>0</v>
      </c>
      <c r="S251" s="10">
        <f t="shared" si="60"/>
        <v>0</v>
      </c>
      <c r="T251" s="10">
        <f t="shared" si="61"/>
        <v>0</v>
      </c>
      <c r="U251" s="10">
        <f t="shared" si="62"/>
        <v>0</v>
      </c>
      <c r="V251" s="10">
        <f>SUM(Table2[[#This Row],[filter kmers2]:[identify kmers B10]])</f>
        <v>0</v>
      </c>
      <c r="W251" s="5" t="e">
        <f t="shared" si="63"/>
        <v>#DIV/0!</v>
      </c>
      <c r="X251" s="5" t="e">
        <f t="shared" si="64"/>
        <v>#DIV/0!</v>
      </c>
      <c r="Y251" s="5" t="e">
        <f t="shared" si="65"/>
        <v>#DIV/0!</v>
      </c>
      <c r="Z251" s="5" t="e">
        <f t="shared" si="66"/>
        <v>#DIV/0!</v>
      </c>
      <c r="AA251" s="5" t="e">
        <f t="shared" si="67"/>
        <v>#DIV/0!</v>
      </c>
      <c r="AB251" s="5" t="e">
        <f t="shared" si="68"/>
        <v>#DIV/0!</v>
      </c>
      <c r="AC251" s="5" t="e">
        <f t="shared" si="69"/>
        <v>#DIV/0!</v>
      </c>
      <c r="AD251" s="5" t="e">
        <f t="shared" si="70"/>
        <v>#DIV/0!</v>
      </c>
      <c r="AE251" s="5" t="e">
        <f t="shared" si="71"/>
        <v>#DIV/0!</v>
      </c>
      <c r="AF251" s="20" t="e">
        <f>Table2[[#This Row],[filter kmers2]]/Table2[[#This Row],[bp]]*1000000</f>
        <v>#DIV/0!</v>
      </c>
      <c r="AG251" s="20" t="e">
        <f>Table2[[#This Row],[collapse kmers3]]/Table2[[#This Row],[bp]]*1000000</f>
        <v>#DIV/0!</v>
      </c>
      <c r="AH251" s="20" t="e">
        <f>Table2[[#This Row],[calculate distances4]]/Table2[[#This Row],[bp]]*1000000</f>
        <v>#DIV/0!</v>
      </c>
      <c r="AI251" s="20" t="e">
        <f>Table2[[#This Row],[Find N A5]]/Table2[[#This Row],[bp]]*1000000</f>
        <v>#DIV/0!</v>
      </c>
      <c r="AJ251" s="20" t="e">
        <f>Table2[[#This Row],[Find N B6]]/Table2[[#This Row],[bp]]*1000000</f>
        <v>#DIV/0!</v>
      </c>
      <c r="AK251" s="20" t="e">
        <f>Table2[[#This Row],[Find N C7]]/Table2[[#This Row],[bp]]*1000000</f>
        <v>#DIV/0!</v>
      </c>
      <c r="AL251" s="20" t="e">
        <f>Table2[[#This Row],[Find N D8]]/Table2[[#This Row],[bp]]*1000000</f>
        <v>#DIV/0!</v>
      </c>
      <c r="AM251" s="20" t="e">
        <f>Table2[[#This Row],[identify kmers A9]]/Table2[[#This Row],[bp]]*1000000</f>
        <v>#DIV/0!</v>
      </c>
      <c r="AN251" s="20" t="e">
        <f>Table2[[#This Row],[identify kmers B10]]/Table2[[#This Row],[bp]]*1000000</f>
        <v>#DIV/0!</v>
      </c>
    </row>
    <row r="252" spans="1:40" x14ac:dyDescent="0.45">
      <c r="A252" s="1"/>
      <c r="M252" s="10">
        <f t="shared" si="54"/>
        <v>0</v>
      </c>
      <c r="N252" s="10">
        <f t="shared" si="55"/>
        <v>0</v>
      </c>
      <c r="O252" s="10">
        <f t="shared" si="56"/>
        <v>0</v>
      </c>
      <c r="P252" s="10">
        <f t="shared" si="57"/>
        <v>0</v>
      </c>
      <c r="Q252" s="10">
        <f t="shared" si="58"/>
        <v>0</v>
      </c>
      <c r="R252" s="10">
        <f t="shared" si="59"/>
        <v>0</v>
      </c>
      <c r="S252" s="10">
        <f t="shared" si="60"/>
        <v>0</v>
      </c>
      <c r="T252" s="10">
        <f t="shared" si="61"/>
        <v>0</v>
      </c>
      <c r="U252" s="10">
        <f t="shared" si="62"/>
        <v>0</v>
      </c>
      <c r="V252" s="10">
        <f>SUM(Table2[[#This Row],[filter kmers2]:[identify kmers B10]])</f>
        <v>0</v>
      </c>
      <c r="W252" s="5" t="e">
        <f t="shared" si="63"/>
        <v>#DIV/0!</v>
      </c>
      <c r="X252" s="5" t="e">
        <f t="shared" si="64"/>
        <v>#DIV/0!</v>
      </c>
      <c r="Y252" s="5" t="e">
        <f t="shared" si="65"/>
        <v>#DIV/0!</v>
      </c>
      <c r="Z252" s="5" t="e">
        <f t="shared" si="66"/>
        <v>#DIV/0!</v>
      </c>
      <c r="AA252" s="5" t="e">
        <f t="shared" si="67"/>
        <v>#DIV/0!</v>
      </c>
      <c r="AB252" s="5" t="e">
        <f t="shared" si="68"/>
        <v>#DIV/0!</v>
      </c>
      <c r="AC252" s="5" t="e">
        <f t="shared" si="69"/>
        <v>#DIV/0!</v>
      </c>
      <c r="AD252" s="5" t="e">
        <f t="shared" si="70"/>
        <v>#DIV/0!</v>
      </c>
      <c r="AE252" s="5" t="e">
        <f t="shared" si="71"/>
        <v>#DIV/0!</v>
      </c>
      <c r="AF252" s="20" t="e">
        <f>Table2[[#This Row],[filter kmers2]]/Table2[[#This Row],[bp]]*1000000</f>
        <v>#DIV/0!</v>
      </c>
      <c r="AG252" s="20" t="e">
        <f>Table2[[#This Row],[collapse kmers3]]/Table2[[#This Row],[bp]]*1000000</f>
        <v>#DIV/0!</v>
      </c>
      <c r="AH252" s="20" t="e">
        <f>Table2[[#This Row],[calculate distances4]]/Table2[[#This Row],[bp]]*1000000</f>
        <v>#DIV/0!</v>
      </c>
      <c r="AI252" s="20" t="e">
        <f>Table2[[#This Row],[Find N A5]]/Table2[[#This Row],[bp]]*1000000</f>
        <v>#DIV/0!</v>
      </c>
      <c r="AJ252" s="20" t="e">
        <f>Table2[[#This Row],[Find N B6]]/Table2[[#This Row],[bp]]*1000000</f>
        <v>#DIV/0!</v>
      </c>
      <c r="AK252" s="20" t="e">
        <f>Table2[[#This Row],[Find N C7]]/Table2[[#This Row],[bp]]*1000000</f>
        <v>#DIV/0!</v>
      </c>
      <c r="AL252" s="20" t="e">
        <f>Table2[[#This Row],[Find N D8]]/Table2[[#This Row],[bp]]*1000000</f>
        <v>#DIV/0!</v>
      </c>
      <c r="AM252" s="20" t="e">
        <f>Table2[[#This Row],[identify kmers A9]]/Table2[[#This Row],[bp]]*1000000</f>
        <v>#DIV/0!</v>
      </c>
      <c r="AN252" s="20" t="e">
        <f>Table2[[#This Row],[identify kmers B10]]/Table2[[#This Row],[bp]]*1000000</f>
        <v>#DIV/0!</v>
      </c>
    </row>
    <row r="253" spans="1:40" x14ac:dyDescent="0.45">
      <c r="A253" s="1"/>
      <c r="M253" s="10">
        <f t="shared" si="54"/>
        <v>0</v>
      </c>
      <c r="N253" s="10">
        <f t="shared" si="55"/>
        <v>0</v>
      </c>
      <c r="O253" s="10">
        <f t="shared" si="56"/>
        <v>0</v>
      </c>
      <c r="P253" s="10">
        <f t="shared" si="57"/>
        <v>0</v>
      </c>
      <c r="Q253" s="10">
        <f t="shared" si="58"/>
        <v>0</v>
      </c>
      <c r="R253" s="10">
        <f t="shared" si="59"/>
        <v>0</v>
      </c>
      <c r="S253" s="10">
        <f t="shared" si="60"/>
        <v>0</v>
      </c>
      <c r="T253" s="10">
        <f t="shared" si="61"/>
        <v>0</v>
      </c>
      <c r="U253" s="10">
        <f t="shared" si="62"/>
        <v>0</v>
      </c>
      <c r="V253" s="10">
        <f>SUM(Table2[[#This Row],[filter kmers2]:[identify kmers B10]])</f>
        <v>0</v>
      </c>
      <c r="W253" s="5" t="e">
        <f t="shared" si="63"/>
        <v>#DIV/0!</v>
      </c>
      <c r="X253" s="5" t="e">
        <f t="shared" si="64"/>
        <v>#DIV/0!</v>
      </c>
      <c r="Y253" s="5" t="e">
        <f t="shared" si="65"/>
        <v>#DIV/0!</v>
      </c>
      <c r="Z253" s="5" t="e">
        <f t="shared" si="66"/>
        <v>#DIV/0!</v>
      </c>
      <c r="AA253" s="5" t="e">
        <f t="shared" si="67"/>
        <v>#DIV/0!</v>
      </c>
      <c r="AB253" s="5" t="e">
        <f t="shared" si="68"/>
        <v>#DIV/0!</v>
      </c>
      <c r="AC253" s="5" t="e">
        <f t="shared" si="69"/>
        <v>#DIV/0!</v>
      </c>
      <c r="AD253" s="5" t="e">
        <f t="shared" si="70"/>
        <v>#DIV/0!</v>
      </c>
      <c r="AE253" s="5" t="e">
        <f t="shared" si="71"/>
        <v>#DIV/0!</v>
      </c>
      <c r="AF253" s="20" t="e">
        <f>Table2[[#This Row],[filter kmers2]]/Table2[[#This Row],[bp]]*1000000</f>
        <v>#DIV/0!</v>
      </c>
      <c r="AG253" s="20" t="e">
        <f>Table2[[#This Row],[collapse kmers3]]/Table2[[#This Row],[bp]]*1000000</f>
        <v>#DIV/0!</v>
      </c>
      <c r="AH253" s="20" t="e">
        <f>Table2[[#This Row],[calculate distances4]]/Table2[[#This Row],[bp]]*1000000</f>
        <v>#DIV/0!</v>
      </c>
      <c r="AI253" s="20" t="e">
        <f>Table2[[#This Row],[Find N A5]]/Table2[[#This Row],[bp]]*1000000</f>
        <v>#DIV/0!</v>
      </c>
      <c r="AJ253" s="20" t="e">
        <f>Table2[[#This Row],[Find N B6]]/Table2[[#This Row],[bp]]*1000000</f>
        <v>#DIV/0!</v>
      </c>
      <c r="AK253" s="20" t="e">
        <f>Table2[[#This Row],[Find N C7]]/Table2[[#This Row],[bp]]*1000000</f>
        <v>#DIV/0!</v>
      </c>
      <c r="AL253" s="20" t="e">
        <f>Table2[[#This Row],[Find N D8]]/Table2[[#This Row],[bp]]*1000000</f>
        <v>#DIV/0!</v>
      </c>
      <c r="AM253" s="20" t="e">
        <f>Table2[[#This Row],[identify kmers A9]]/Table2[[#This Row],[bp]]*1000000</f>
        <v>#DIV/0!</v>
      </c>
      <c r="AN253" s="20" t="e">
        <f>Table2[[#This Row],[identify kmers B10]]/Table2[[#This Row],[bp]]*1000000</f>
        <v>#DIV/0!</v>
      </c>
    </row>
    <row r="254" spans="1:40" x14ac:dyDescent="0.45">
      <c r="A254" s="1"/>
      <c r="M254" s="10">
        <f t="shared" si="54"/>
        <v>0</v>
      </c>
      <c r="N254" s="10">
        <f t="shared" si="55"/>
        <v>0</v>
      </c>
      <c r="O254" s="10">
        <f t="shared" si="56"/>
        <v>0</v>
      </c>
      <c r="P254" s="10">
        <f t="shared" si="57"/>
        <v>0</v>
      </c>
      <c r="Q254" s="10">
        <f t="shared" si="58"/>
        <v>0</v>
      </c>
      <c r="R254" s="10">
        <f t="shared" si="59"/>
        <v>0</v>
      </c>
      <c r="S254" s="10">
        <f t="shared" si="60"/>
        <v>0</v>
      </c>
      <c r="T254" s="10">
        <f t="shared" si="61"/>
        <v>0</v>
      </c>
      <c r="U254" s="10">
        <f t="shared" si="62"/>
        <v>0</v>
      </c>
      <c r="V254" s="10">
        <f>SUM(Table2[[#This Row],[filter kmers2]:[identify kmers B10]])</f>
        <v>0</v>
      </c>
      <c r="W254" s="5" t="e">
        <f t="shared" si="63"/>
        <v>#DIV/0!</v>
      </c>
      <c r="X254" s="5" t="e">
        <f t="shared" si="64"/>
        <v>#DIV/0!</v>
      </c>
      <c r="Y254" s="5" t="e">
        <f t="shared" si="65"/>
        <v>#DIV/0!</v>
      </c>
      <c r="Z254" s="5" t="e">
        <f t="shared" si="66"/>
        <v>#DIV/0!</v>
      </c>
      <c r="AA254" s="5" t="e">
        <f t="shared" si="67"/>
        <v>#DIV/0!</v>
      </c>
      <c r="AB254" s="5" t="e">
        <f t="shared" si="68"/>
        <v>#DIV/0!</v>
      </c>
      <c r="AC254" s="5" t="e">
        <f t="shared" si="69"/>
        <v>#DIV/0!</v>
      </c>
      <c r="AD254" s="5" t="e">
        <f t="shared" si="70"/>
        <v>#DIV/0!</v>
      </c>
      <c r="AE254" s="5" t="e">
        <f t="shared" si="71"/>
        <v>#DIV/0!</v>
      </c>
      <c r="AF254" s="20" t="e">
        <f>Table2[[#This Row],[filter kmers2]]/Table2[[#This Row],[bp]]*1000000</f>
        <v>#DIV/0!</v>
      </c>
      <c r="AG254" s="20" t="e">
        <f>Table2[[#This Row],[collapse kmers3]]/Table2[[#This Row],[bp]]*1000000</f>
        <v>#DIV/0!</v>
      </c>
      <c r="AH254" s="20" t="e">
        <f>Table2[[#This Row],[calculate distances4]]/Table2[[#This Row],[bp]]*1000000</f>
        <v>#DIV/0!</v>
      </c>
      <c r="AI254" s="20" t="e">
        <f>Table2[[#This Row],[Find N A5]]/Table2[[#This Row],[bp]]*1000000</f>
        <v>#DIV/0!</v>
      </c>
      <c r="AJ254" s="20" t="e">
        <f>Table2[[#This Row],[Find N B6]]/Table2[[#This Row],[bp]]*1000000</f>
        <v>#DIV/0!</v>
      </c>
      <c r="AK254" s="20" t="e">
        <f>Table2[[#This Row],[Find N C7]]/Table2[[#This Row],[bp]]*1000000</f>
        <v>#DIV/0!</v>
      </c>
      <c r="AL254" s="20" t="e">
        <f>Table2[[#This Row],[Find N D8]]/Table2[[#This Row],[bp]]*1000000</f>
        <v>#DIV/0!</v>
      </c>
      <c r="AM254" s="20" t="e">
        <f>Table2[[#This Row],[identify kmers A9]]/Table2[[#This Row],[bp]]*1000000</f>
        <v>#DIV/0!</v>
      </c>
      <c r="AN254" s="20" t="e">
        <f>Table2[[#This Row],[identify kmers B10]]/Table2[[#This Row],[bp]]*1000000</f>
        <v>#DIV/0!</v>
      </c>
    </row>
    <row r="255" spans="1:40" x14ac:dyDescent="0.45">
      <c r="A255" s="1"/>
      <c r="M255" s="10">
        <f t="shared" si="54"/>
        <v>0</v>
      </c>
      <c r="N255" s="10">
        <f t="shared" si="55"/>
        <v>0</v>
      </c>
      <c r="O255" s="10">
        <f t="shared" si="56"/>
        <v>0</v>
      </c>
      <c r="P255" s="10">
        <f t="shared" si="57"/>
        <v>0</v>
      </c>
      <c r="Q255" s="10">
        <f t="shared" si="58"/>
        <v>0</v>
      </c>
      <c r="R255" s="10">
        <f t="shared" si="59"/>
        <v>0</v>
      </c>
      <c r="S255" s="10">
        <f t="shared" si="60"/>
        <v>0</v>
      </c>
      <c r="T255" s="10">
        <f t="shared" si="61"/>
        <v>0</v>
      </c>
      <c r="U255" s="10">
        <f t="shared" si="62"/>
        <v>0</v>
      </c>
      <c r="V255" s="10">
        <f>SUM(Table2[[#This Row],[filter kmers2]:[identify kmers B10]])</f>
        <v>0</v>
      </c>
      <c r="W255" s="5" t="e">
        <f t="shared" si="63"/>
        <v>#DIV/0!</v>
      </c>
      <c r="X255" s="5" t="e">
        <f t="shared" si="64"/>
        <v>#DIV/0!</v>
      </c>
      <c r="Y255" s="5" t="e">
        <f t="shared" si="65"/>
        <v>#DIV/0!</v>
      </c>
      <c r="Z255" s="5" t="e">
        <f t="shared" si="66"/>
        <v>#DIV/0!</v>
      </c>
      <c r="AA255" s="5" t="e">
        <f t="shared" si="67"/>
        <v>#DIV/0!</v>
      </c>
      <c r="AB255" s="5" t="e">
        <f t="shared" si="68"/>
        <v>#DIV/0!</v>
      </c>
      <c r="AC255" s="5" t="e">
        <f t="shared" si="69"/>
        <v>#DIV/0!</v>
      </c>
      <c r="AD255" s="5" t="e">
        <f t="shared" si="70"/>
        <v>#DIV/0!</v>
      </c>
      <c r="AE255" s="5" t="e">
        <f t="shared" si="71"/>
        <v>#DIV/0!</v>
      </c>
      <c r="AF255" s="20" t="e">
        <f>Table2[[#This Row],[filter kmers2]]/Table2[[#This Row],[bp]]*1000000</f>
        <v>#DIV/0!</v>
      </c>
      <c r="AG255" s="20" t="e">
        <f>Table2[[#This Row],[collapse kmers3]]/Table2[[#This Row],[bp]]*1000000</f>
        <v>#DIV/0!</v>
      </c>
      <c r="AH255" s="20" t="e">
        <f>Table2[[#This Row],[calculate distances4]]/Table2[[#This Row],[bp]]*1000000</f>
        <v>#DIV/0!</v>
      </c>
      <c r="AI255" s="20" t="e">
        <f>Table2[[#This Row],[Find N A5]]/Table2[[#This Row],[bp]]*1000000</f>
        <v>#DIV/0!</v>
      </c>
      <c r="AJ255" s="20" t="e">
        <f>Table2[[#This Row],[Find N B6]]/Table2[[#This Row],[bp]]*1000000</f>
        <v>#DIV/0!</v>
      </c>
      <c r="AK255" s="20" t="e">
        <f>Table2[[#This Row],[Find N C7]]/Table2[[#This Row],[bp]]*1000000</f>
        <v>#DIV/0!</v>
      </c>
      <c r="AL255" s="20" t="e">
        <f>Table2[[#This Row],[Find N D8]]/Table2[[#This Row],[bp]]*1000000</f>
        <v>#DIV/0!</v>
      </c>
      <c r="AM255" s="20" t="e">
        <f>Table2[[#This Row],[identify kmers A9]]/Table2[[#This Row],[bp]]*1000000</f>
        <v>#DIV/0!</v>
      </c>
      <c r="AN255" s="20" t="e">
        <f>Table2[[#This Row],[identify kmers B10]]/Table2[[#This Row],[bp]]*1000000</f>
        <v>#DIV/0!</v>
      </c>
    </row>
    <row r="256" spans="1:40" x14ac:dyDescent="0.45">
      <c r="A256" s="1"/>
      <c r="M256" s="10">
        <f t="shared" si="54"/>
        <v>0</v>
      </c>
      <c r="N256" s="10">
        <f t="shared" si="55"/>
        <v>0</v>
      </c>
      <c r="O256" s="10">
        <f t="shared" si="56"/>
        <v>0</v>
      </c>
      <c r="P256" s="10">
        <f t="shared" si="57"/>
        <v>0</v>
      </c>
      <c r="Q256" s="10">
        <f t="shared" si="58"/>
        <v>0</v>
      </c>
      <c r="R256" s="10">
        <f t="shared" si="59"/>
        <v>0</v>
      </c>
      <c r="S256" s="10">
        <f t="shared" si="60"/>
        <v>0</v>
      </c>
      <c r="T256" s="10">
        <f t="shared" si="61"/>
        <v>0</v>
      </c>
      <c r="U256" s="10">
        <f t="shared" si="62"/>
        <v>0</v>
      </c>
      <c r="V256" s="10">
        <f>SUM(Table2[[#This Row],[filter kmers2]:[identify kmers B10]])</f>
        <v>0</v>
      </c>
      <c r="W256" s="5" t="e">
        <f t="shared" si="63"/>
        <v>#DIV/0!</v>
      </c>
      <c r="X256" s="5" t="e">
        <f t="shared" si="64"/>
        <v>#DIV/0!</v>
      </c>
      <c r="Y256" s="5" t="e">
        <f t="shared" si="65"/>
        <v>#DIV/0!</v>
      </c>
      <c r="Z256" s="5" t="e">
        <f t="shared" si="66"/>
        <v>#DIV/0!</v>
      </c>
      <c r="AA256" s="5" t="e">
        <f t="shared" si="67"/>
        <v>#DIV/0!</v>
      </c>
      <c r="AB256" s="5" t="e">
        <f t="shared" si="68"/>
        <v>#DIV/0!</v>
      </c>
      <c r="AC256" s="5" t="e">
        <f t="shared" si="69"/>
        <v>#DIV/0!</v>
      </c>
      <c r="AD256" s="5" t="e">
        <f t="shared" si="70"/>
        <v>#DIV/0!</v>
      </c>
      <c r="AE256" s="5" t="e">
        <f t="shared" si="71"/>
        <v>#DIV/0!</v>
      </c>
      <c r="AF256" s="20" t="e">
        <f>Table2[[#This Row],[filter kmers2]]/Table2[[#This Row],[bp]]*1000000</f>
        <v>#DIV/0!</v>
      </c>
      <c r="AG256" s="20" t="e">
        <f>Table2[[#This Row],[collapse kmers3]]/Table2[[#This Row],[bp]]*1000000</f>
        <v>#DIV/0!</v>
      </c>
      <c r="AH256" s="20" t="e">
        <f>Table2[[#This Row],[calculate distances4]]/Table2[[#This Row],[bp]]*1000000</f>
        <v>#DIV/0!</v>
      </c>
      <c r="AI256" s="20" t="e">
        <f>Table2[[#This Row],[Find N A5]]/Table2[[#This Row],[bp]]*1000000</f>
        <v>#DIV/0!</v>
      </c>
      <c r="AJ256" s="20" t="e">
        <f>Table2[[#This Row],[Find N B6]]/Table2[[#This Row],[bp]]*1000000</f>
        <v>#DIV/0!</v>
      </c>
      <c r="AK256" s="20" t="e">
        <f>Table2[[#This Row],[Find N C7]]/Table2[[#This Row],[bp]]*1000000</f>
        <v>#DIV/0!</v>
      </c>
      <c r="AL256" s="20" t="e">
        <f>Table2[[#This Row],[Find N D8]]/Table2[[#This Row],[bp]]*1000000</f>
        <v>#DIV/0!</v>
      </c>
      <c r="AM256" s="20" t="e">
        <f>Table2[[#This Row],[identify kmers A9]]/Table2[[#This Row],[bp]]*1000000</f>
        <v>#DIV/0!</v>
      </c>
      <c r="AN256" s="20" t="e">
        <f>Table2[[#This Row],[identify kmers B10]]/Table2[[#This Row],[bp]]*1000000</f>
        <v>#DIV/0!</v>
      </c>
    </row>
    <row r="257" spans="1:40" x14ac:dyDescent="0.45">
      <c r="A257" s="1"/>
      <c r="M257" s="10">
        <f t="shared" si="54"/>
        <v>0</v>
      </c>
      <c r="N257" s="10">
        <f t="shared" si="55"/>
        <v>0</v>
      </c>
      <c r="O257" s="10">
        <f t="shared" si="56"/>
        <v>0</v>
      </c>
      <c r="P257" s="10">
        <f t="shared" si="57"/>
        <v>0</v>
      </c>
      <c r="Q257" s="10">
        <f t="shared" si="58"/>
        <v>0</v>
      </c>
      <c r="R257" s="10">
        <f t="shared" si="59"/>
        <v>0</v>
      </c>
      <c r="S257" s="10">
        <f t="shared" si="60"/>
        <v>0</v>
      </c>
      <c r="T257" s="10">
        <f t="shared" si="61"/>
        <v>0</v>
      </c>
      <c r="U257" s="10">
        <f t="shared" si="62"/>
        <v>0</v>
      </c>
      <c r="V257" s="10">
        <f>SUM(Table2[[#This Row],[filter kmers2]:[identify kmers B10]])</f>
        <v>0</v>
      </c>
      <c r="W257" s="5" t="e">
        <f t="shared" si="63"/>
        <v>#DIV/0!</v>
      </c>
      <c r="X257" s="5" t="e">
        <f t="shared" si="64"/>
        <v>#DIV/0!</v>
      </c>
      <c r="Y257" s="5" t="e">
        <f t="shared" si="65"/>
        <v>#DIV/0!</v>
      </c>
      <c r="Z257" s="5" t="e">
        <f t="shared" si="66"/>
        <v>#DIV/0!</v>
      </c>
      <c r="AA257" s="5" t="e">
        <f t="shared" si="67"/>
        <v>#DIV/0!</v>
      </c>
      <c r="AB257" s="5" t="e">
        <f t="shared" si="68"/>
        <v>#DIV/0!</v>
      </c>
      <c r="AC257" s="5" t="e">
        <f t="shared" si="69"/>
        <v>#DIV/0!</v>
      </c>
      <c r="AD257" s="5" t="e">
        <f t="shared" si="70"/>
        <v>#DIV/0!</v>
      </c>
      <c r="AE257" s="5" t="e">
        <f t="shared" si="71"/>
        <v>#DIV/0!</v>
      </c>
      <c r="AF257" s="20" t="e">
        <f>Table2[[#This Row],[filter kmers2]]/Table2[[#This Row],[bp]]*1000000</f>
        <v>#DIV/0!</v>
      </c>
      <c r="AG257" s="20" t="e">
        <f>Table2[[#This Row],[collapse kmers3]]/Table2[[#This Row],[bp]]*1000000</f>
        <v>#DIV/0!</v>
      </c>
      <c r="AH257" s="20" t="e">
        <f>Table2[[#This Row],[calculate distances4]]/Table2[[#This Row],[bp]]*1000000</f>
        <v>#DIV/0!</v>
      </c>
      <c r="AI257" s="20" t="e">
        <f>Table2[[#This Row],[Find N A5]]/Table2[[#This Row],[bp]]*1000000</f>
        <v>#DIV/0!</v>
      </c>
      <c r="AJ257" s="20" t="e">
        <f>Table2[[#This Row],[Find N B6]]/Table2[[#This Row],[bp]]*1000000</f>
        <v>#DIV/0!</v>
      </c>
      <c r="AK257" s="20" t="e">
        <f>Table2[[#This Row],[Find N C7]]/Table2[[#This Row],[bp]]*1000000</f>
        <v>#DIV/0!</v>
      </c>
      <c r="AL257" s="20" t="e">
        <f>Table2[[#This Row],[Find N D8]]/Table2[[#This Row],[bp]]*1000000</f>
        <v>#DIV/0!</v>
      </c>
      <c r="AM257" s="20" t="e">
        <f>Table2[[#This Row],[identify kmers A9]]/Table2[[#This Row],[bp]]*1000000</f>
        <v>#DIV/0!</v>
      </c>
      <c r="AN257" s="20" t="e">
        <f>Table2[[#This Row],[identify kmers B10]]/Table2[[#This Row],[bp]]*1000000</f>
        <v>#DIV/0!</v>
      </c>
    </row>
    <row r="258" spans="1:40" x14ac:dyDescent="0.45">
      <c r="A258" s="1"/>
      <c r="M258" s="10">
        <f t="shared" ref="M258:M321" si="72">(D258-C258)</f>
        <v>0</v>
      </c>
      <c r="N258" s="10">
        <f t="shared" ref="N258:N321" si="73">(E258-D258)</f>
        <v>0</v>
      </c>
      <c r="O258" s="10">
        <f t="shared" ref="O258:O321" si="74">(F258-E258)</f>
        <v>0</v>
      </c>
      <c r="P258" s="10">
        <f t="shared" ref="P258:P321" si="75">(G258-F258)</f>
        <v>0</v>
      </c>
      <c r="Q258" s="10">
        <f t="shared" ref="Q258:Q321" si="76">(H258-G258)</f>
        <v>0</v>
      </c>
      <c r="R258" s="10">
        <f t="shared" ref="R258:R321" si="77">(I258-H258)</f>
        <v>0</v>
      </c>
      <c r="S258" s="10">
        <f t="shared" ref="S258:S321" si="78">(J258-I258)</f>
        <v>0</v>
      </c>
      <c r="T258" s="10">
        <f t="shared" ref="T258:T321" si="79">(K258-J258)</f>
        <v>0</v>
      </c>
      <c r="U258" s="10">
        <f t="shared" ref="U258:U321" si="80">(L258-K258)</f>
        <v>0</v>
      </c>
      <c r="V258" s="10">
        <f>SUM(Table2[[#This Row],[filter kmers2]:[identify kmers B10]])</f>
        <v>0</v>
      </c>
      <c r="W258" s="5" t="e">
        <f t="shared" ref="W258:W321" si="81">M258/(SUM($M258:$U258))</f>
        <v>#DIV/0!</v>
      </c>
      <c r="X258" s="5" t="e">
        <f t="shared" ref="X258:X321" si="82">N258/(SUM($M258:$U258))</f>
        <v>#DIV/0!</v>
      </c>
      <c r="Y258" s="5" t="e">
        <f t="shared" ref="Y258:Y321" si="83">O258/(SUM($M258:$U258))</f>
        <v>#DIV/0!</v>
      </c>
      <c r="Z258" s="5" t="e">
        <f t="shared" ref="Z258:Z321" si="84">P258/(SUM($M258:$U258))</f>
        <v>#DIV/0!</v>
      </c>
      <c r="AA258" s="5" t="e">
        <f t="shared" ref="AA258:AA321" si="85">Q258/(SUM($M258:$U258))</f>
        <v>#DIV/0!</v>
      </c>
      <c r="AB258" s="5" t="e">
        <f t="shared" ref="AB258:AB321" si="86">R258/(SUM($M258:$U258))</f>
        <v>#DIV/0!</v>
      </c>
      <c r="AC258" s="5" t="e">
        <f t="shared" ref="AC258:AC321" si="87">S258/(SUM($M258:$U258))</f>
        <v>#DIV/0!</v>
      </c>
      <c r="AD258" s="5" t="e">
        <f t="shared" ref="AD258:AD321" si="88">T258/(SUM($M258:$U258))</f>
        <v>#DIV/0!</v>
      </c>
      <c r="AE258" s="5" t="e">
        <f t="shared" ref="AE258:AE321" si="89">U258/(SUM($M258:$U258))</f>
        <v>#DIV/0!</v>
      </c>
      <c r="AF258" s="20" t="e">
        <f>Table2[[#This Row],[filter kmers2]]/Table2[[#This Row],[bp]]*1000000</f>
        <v>#DIV/0!</v>
      </c>
      <c r="AG258" s="20" t="e">
        <f>Table2[[#This Row],[collapse kmers3]]/Table2[[#This Row],[bp]]*1000000</f>
        <v>#DIV/0!</v>
      </c>
      <c r="AH258" s="20" t="e">
        <f>Table2[[#This Row],[calculate distances4]]/Table2[[#This Row],[bp]]*1000000</f>
        <v>#DIV/0!</v>
      </c>
      <c r="AI258" s="20" t="e">
        <f>Table2[[#This Row],[Find N A5]]/Table2[[#This Row],[bp]]*1000000</f>
        <v>#DIV/0!</v>
      </c>
      <c r="AJ258" s="20" t="e">
        <f>Table2[[#This Row],[Find N B6]]/Table2[[#This Row],[bp]]*1000000</f>
        <v>#DIV/0!</v>
      </c>
      <c r="AK258" s="20" t="e">
        <f>Table2[[#This Row],[Find N C7]]/Table2[[#This Row],[bp]]*1000000</f>
        <v>#DIV/0!</v>
      </c>
      <c r="AL258" s="20" t="e">
        <f>Table2[[#This Row],[Find N D8]]/Table2[[#This Row],[bp]]*1000000</f>
        <v>#DIV/0!</v>
      </c>
      <c r="AM258" s="20" t="e">
        <f>Table2[[#This Row],[identify kmers A9]]/Table2[[#This Row],[bp]]*1000000</f>
        <v>#DIV/0!</v>
      </c>
      <c r="AN258" s="20" t="e">
        <f>Table2[[#This Row],[identify kmers B10]]/Table2[[#This Row],[bp]]*1000000</f>
        <v>#DIV/0!</v>
      </c>
    </row>
    <row r="259" spans="1:40" x14ac:dyDescent="0.45">
      <c r="A259" s="1"/>
      <c r="M259" s="10">
        <f t="shared" si="72"/>
        <v>0</v>
      </c>
      <c r="N259" s="10">
        <f t="shared" si="73"/>
        <v>0</v>
      </c>
      <c r="O259" s="10">
        <f t="shared" si="74"/>
        <v>0</v>
      </c>
      <c r="P259" s="10">
        <f t="shared" si="75"/>
        <v>0</v>
      </c>
      <c r="Q259" s="10">
        <f t="shared" si="76"/>
        <v>0</v>
      </c>
      <c r="R259" s="10">
        <f t="shared" si="77"/>
        <v>0</v>
      </c>
      <c r="S259" s="10">
        <f t="shared" si="78"/>
        <v>0</v>
      </c>
      <c r="T259" s="10">
        <f t="shared" si="79"/>
        <v>0</v>
      </c>
      <c r="U259" s="10">
        <f t="shared" si="80"/>
        <v>0</v>
      </c>
      <c r="V259" s="10">
        <f>SUM(Table2[[#This Row],[filter kmers2]:[identify kmers B10]])</f>
        <v>0</v>
      </c>
      <c r="W259" s="5" t="e">
        <f t="shared" si="81"/>
        <v>#DIV/0!</v>
      </c>
      <c r="X259" s="5" t="e">
        <f t="shared" si="82"/>
        <v>#DIV/0!</v>
      </c>
      <c r="Y259" s="5" t="e">
        <f t="shared" si="83"/>
        <v>#DIV/0!</v>
      </c>
      <c r="Z259" s="5" t="e">
        <f t="shared" si="84"/>
        <v>#DIV/0!</v>
      </c>
      <c r="AA259" s="5" t="e">
        <f t="shared" si="85"/>
        <v>#DIV/0!</v>
      </c>
      <c r="AB259" s="5" t="e">
        <f t="shared" si="86"/>
        <v>#DIV/0!</v>
      </c>
      <c r="AC259" s="5" t="e">
        <f t="shared" si="87"/>
        <v>#DIV/0!</v>
      </c>
      <c r="AD259" s="5" t="e">
        <f t="shared" si="88"/>
        <v>#DIV/0!</v>
      </c>
      <c r="AE259" s="5" t="e">
        <f t="shared" si="89"/>
        <v>#DIV/0!</v>
      </c>
      <c r="AF259" s="20" t="e">
        <f>Table2[[#This Row],[filter kmers2]]/Table2[[#This Row],[bp]]*1000000</f>
        <v>#DIV/0!</v>
      </c>
      <c r="AG259" s="20" t="e">
        <f>Table2[[#This Row],[collapse kmers3]]/Table2[[#This Row],[bp]]*1000000</f>
        <v>#DIV/0!</v>
      </c>
      <c r="AH259" s="20" t="e">
        <f>Table2[[#This Row],[calculate distances4]]/Table2[[#This Row],[bp]]*1000000</f>
        <v>#DIV/0!</v>
      </c>
      <c r="AI259" s="20" t="e">
        <f>Table2[[#This Row],[Find N A5]]/Table2[[#This Row],[bp]]*1000000</f>
        <v>#DIV/0!</v>
      </c>
      <c r="AJ259" s="20" t="e">
        <f>Table2[[#This Row],[Find N B6]]/Table2[[#This Row],[bp]]*1000000</f>
        <v>#DIV/0!</v>
      </c>
      <c r="AK259" s="20" t="e">
        <f>Table2[[#This Row],[Find N C7]]/Table2[[#This Row],[bp]]*1000000</f>
        <v>#DIV/0!</v>
      </c>
      <c r="AL259" s="20" t="e">
        <f>Table2[[#This Row],[Find N D8]]/Table2[[#This Row],[bp]]*1000000</f>
        <v>#DIV/0!</v>
      </c>
      <c r="AM259" s="20" t="e">
        <f>Table2[[#This Row],[identify kmers A9]]/Table2[[#This Row],[bp]]*1000000</f>
        <v>#DIV/0!</v>
      </c>
      <c r="AN259" s="20" t="e">
        <f>Table2[[#This Row],[identify kmers B10]]/Table2[[#This Row],[bp]]*1000000</f>
        <v>#DIV/0!</v>
      </c>
    </row>
    <row r="260" spans="1:40" x14ac:dyDescent="0.45">
      <c r="A260" s="1"/>
      <c r="M260" s="10">
        <f t="shared" si="72"/>
        <v>0</v>
      </c>
      <c r="N260" s="10">
        <f t="shared" si="73"/>
        <v>0</v>
      </c>
      <c r="O260" s="10">
        <f t="shared" si="74"/>
        <v>0</v>
      </c>
      <c r="P260" s="10">
        <f t="shared" si="75"/>
        <v>0</v>
      </c>
      <c r="Q260" s="10">
        <f t="shared" si="76"/>
        <v>0</v>
      </c>
      <c r="R260" s="10">
        <f t="shared" si="77"/>
        <v>0</v>
      </c>
      <c r="S260" s="10">
        <f t="shared" si="78"/>
        <v>0</v>
      </c>
      <c r="T260" s="10">
        <f t="shared" si="79"/>
        <v>0</v>
      </c>
      <c r="U260" s="10">
        <f t="shared" si="80"/>
        <v>0</v>
      </c>
      <c r="V260" s="10">
        <f>SUM(Table2[[#This Row],[filter kmers2]:[identify kmers B10]])</f>
        <v>0</v>
      </c>
      <c r="W260" s="5" t="e">
        <f t="shared" si="81"/>
        <v>#DIV/0!</v>
      </c>
      <c r="X260" s="5" t="e">
        <f t="shared" si="82"/>
        <v>#DIV/0!</v>
      </c>
      <c r="Y260" s="5" t="e">
        <f t="shared" si="83"/>
        <v>#DIV/0!</v>
      </c>
      <c r="Z260" s="5" t="e">
        <f t="shared" si="84"/>
        <v>#DIV/0!</v>
      </c>
      <c r="AA260" s="5" t="e">
        <f t="shared" si="85"/>
        <v>#DIV/0!</v>
      </c>
      <c r="AB260" s="5" t="e">
        <f t="shared" si="86"/>
        <v>#DIV/0!</v>
      </c>
      <c r="AC260" s="5" t="e">
        <f t="shared" si="87"/>
        <v>#DIV/0!</v>
      </c>
      <c r="AD260" s="5" t="e">
        <f t="shared" si="88"/>
        <v>#DIV/0!</v>
      </c>
      <c r="AE260" s="5" t="e">
        <f t="shared" si="89"/>
        <v>#DIV/0!</v>
      </c>
      <c r="AF260" s="20" t="e">
        <f>Table2[[#This Row],[filter kmers2]]/Table2[[#This Row],[bp]]*1000000</f>
        <v>#DIV/0!</v>
      </c>
      <c r="AG260" s="20" t="e">
        <f>Table2[[#This Row],[collapse kmers3]]/Table2[[#This Row],[bp]]*1000000</f>
        <v>#DIV/0!</v>
      </c>
      <c r="AH260" s="20" t="e">
        <f>Table2[[#This Row],[calculate distances4]]/Table2[[#This Row],[bp]]*1000000</f>
        <v>#DIV/0!</v>
      </c>
      <c r="AI260" s="20" t="e">
        <f>Table2[[#This Row],[Find N A5]]/Table2[[#This Row],[bp]]*1000000</f>
        <v>#DIV/0!</v>
      </c>
      <c r="AJ260" s="20" t="e">
        <f>Table2[[#This Row],[Find N B6]]/Table2[[#This Row],[bp]]*1000000</f>
        <v>#DIV/0!</v>
      </c>
      <c r="AK260" s="20" t="e">
        <f>Table2[[#This Row],[Find N C7]]/Table2[[#This Row],[bp]]*1000000</f>
        <v>#DIV/0!</v>
      </c>
      <c r="AL260" s="20" t="e">
        <f>Table2[[#This Row],[Find N D8]]/Table2[[#This Row],[bp]]*1000000</f>
        <v>#DIV/0!</v>
      </c>
      <c r="AM260" s="20" t="e">
        <f>Table2[[#This Row],[identify kmers A9]]/Table2[[#This Row],[bp]]*1000000</f>
        <v>#DIV/0!</v>
      </c>
      <c r="AN260" s="20" t="e">
        <f>Table2[[#This Row],[identify kmers B10]]/Table2[[#This Row],[bp]]*1000000</f>
        <v>#DIV/0!</v>
      </c>
    </row>
    <row r="261" spans="1:40" x14ac:dyDescent="0.45">
      <c r="A261" s="1"/>
      <c r="M261" s="10">
        <f t="shared" si="72"/>
        <v>0</v>
      </c>
      <c r="N261" s="10">
        <f t="shared" si="73"/>
        <v>0</v>
      </c>
      <c r="O261" s="10">
        <f t="shared" si="74"/>
        <v>0</v>
      </c>
      <c r="P261" s="10">
        <f t="shared" si="75"/>
        <v>0</v>
      </c>
      <c r="Q261" s="10">
        <f t="shared" si="76"/>
        <v>0</v>
      </c>
      <c r="R261" s="10">
        <f t="shared" si="77"/>
        <v>0</v>
      </c>
      <c r="S261" s="10">
        <f t="shared" si="78"/>
        <v>0</v>
      </c>
      <c r="T261" s="10">
        <f t="shared" si="79"/>
        <v>0</v>
      </c>
      <c r="U261" s="10">
        <f t="shared" si="80"/>
        <v>0</v>
      </c>
      <c r="V261" s="10">
        <f>SUM(Table2[[#This Row],[filter kmers2]:[identify kmers B10]])</f>
        <v>0</v>
      </c>
      <c r="W261" s="5" t="e">
        <f t="shared" si="81"/>
        <v>#DIV/0!</v>
      </c>
      <c r="X261" s="5" t="e">
        <f t="shared" si="82"/>
        <v>#DIV/0!</v>
      </c>
      <c r="Y261" s="5" t="e">
        <f t="shared" si="83"/>
        <v>#DIV/0!</v>
      </c>
      <c r="Z261" s="5" t="e">
        <f t="shared" si="84"/>
        <v>#DIV/0!</v>
      </c>
      <c r="AA261" s="5" t="e">
        <f t="shared" si="85"/>
        <v>#DIV/0!</v>
      </c>
      <c r="AB261" s="5" t="e">
        <f t="shared" si="86"/>
        <v>#DIV/0!</v>
      </c>
      <c r="AC261" s="5" t="e">
        <f t="shared" si="87"/>
        <v>#DIV/0!</v>
      </c>
      <c r="AD261" s="5" t="e">
        <f t="shared" si="88"/>
        <v>#DIV/0!</v>
      </c>
      <c r="AE261" s="5" t="e">
        <f t="shared" si="89"/>
        <v>#DIV/0!</v>
      </c>
      <c r="AF261" s="20" t="e">
        <f>Table2[[#This Row],[filter kmers2]]/Table2[[#This Row],[bp]]*1000000</f>
        <v>#DIV/0!</v>
      </c>
      <c r="AG261" s="20" t="e">
        <f>Table2[[#This Row],[collapse kmers3]]/Table2[[#This Row],[bp]]*1000000</f>
        <v>#DIV/0!</v>
      </c>
      <c r="AH261" s="20" t="e">
        <f>Table2[[#This Row],[calculate distances4]]/Table2[[#This Row],[bp]]*1000000</f>
        <v>#DIV/0!</v>
      </c>
      <c r="AI261" s="20" t="e">
        <f>Table2[[#This Row],[Find N A5]]/Table2[[#This Row],[bp]]*1000000</f>
        <v>#DIV/0!</v>
      </c>
      <c r="AJ261" s="20" t="e">
        <f>Table2[[#This Row],[Find N B6]]/Table2[[#This Row],[bp]]*1000000</f>
        <v>#DIV/0!</v>
      </c>
      <c r="AK261" s="20" t="e">
        <f>Table2[[#This Row],[Find N C7]]/Table2[[#This Row],[bp]]*1000000</f>
        <v>#DIV/0!</v>
      </c>
      <c r="AL261" s="20" t="e">
        <f>Table2[[#This Row],[Find N D8]]/Table2[[#This Row],[bp]]*1000000</f>
        <v>#DIV/0!</v>
      </c>
      <c r="AM261" s="20" t="e">
        <f>Table2[[#This Row],[identify kmers A9]]/Table2[[#This Row],[bp]]*1000000</f>
        <v>#DIV/0!</v>
      </c>
      <c r="AN261" s="20" t="e">
        <f>Table2[[#This Row],[identify kmers B10]]/Table2[[#This Row],[bp]]*1000000</f>
        <v>#DIV/0!</v>
      </c>
    </row>
    <row r="262" spans="1:40" x14ac:dyDescent="0.45">
      <c r="A262" s="1"/>
      <c r="M262" s="10">
        <f t="shared" si="72"/>
        <v>0</v>
      </c>
      <c r="N262" s="10">
        <f t="shared" si="73"/>
        <v>0</v>
      </c>
      <c r="O262" s="10">
        <f t="shared" si="74"/>
        <v>0</v>
      </c>
      <c r="P262" s="10">
        <f t="shared" si="75"/>
        <v>0</v>
      </c>
      <c r="Q262" s="10">
        <f t="shared" si="76"/>
        <v>0</v>
      </c>
      <c r="R262" s="10">
        <f t="shared" si="77"/>
        <v>0</v>
      </c>
      <c r="S262" s="10">
        <f t="shared" si="78"/>
        <v>0</v>
      </c>
      <c r="T262" s="10">
        <f t="shared" si="79"/>
        <v>0</v>
      </c>
      <c r="U262" s="10">
        <f t="shared" si="80"/>
        <v>0</v>
      </c>
      <c r="V262" s="10">
        <f>SUM(Table2[[#This Row],[filter kmers2]:[identify kmers B10]])</f>
        <v>0</v>
      </c>
      <c r="W262" s="5" t="e">
        <f t="shared" si="81"/>
        <v>#DIV/0!</v>
      </c>
      <c r="X262" s="5" t="e">
        <f t="shared" si="82"/>
        <v>#DIV/0!</v>
      </c>
      <c r="Y262" s="5" t="e">
        <f t="shared" si="83"/>
        <v>#DIV/0!</v>
      </c>
      <c r="Z262" s="5" t="e">
        <f t="shared" si="84"/>
        <v>#DIV/0!</v>
      </c>
      <c r="AA262" s="5" t="e">
        <f t="shared" si="85"/>
        <v>#DIV/0!</v>
      </c>
      <c r="AB262" s="5" t="e">
        <f t="shared" si="86"/>
        <v>#DIV/0!</v>
      </c>
      <c r="AC262" s="5" t="e">
        <f t="shared" si="87"/>
        <v>#DIV/0!</v>
      </c>
      <c r="AD262" s="5" t="e">
        <f t="shared" si="88"/>
        <v>#DIV/0!</v>
      </c>
      <c r="AE262" s="5" t="e">
        <f t="shared" si="89"/>
        <v>#DIV/0!</v>
      </c>
      <c r="AF262" s="20" t="e">
        <f>Table2[[#This Row],[filter kmers2]]/Table2[[#This Row],[bp]]*1000000</f>
        <v>#DIV/0!</v>
      </c>
      <c r="AG262" s="20" t="e">
        <f>Table2[[#This Row],[collapse kmers3]]/Table2[[#This Row],[bp]]*1000000</f>
        <v>#DIV/0!</v>
      </c>
      <c r="AH262" s="20" t="e">
        <f>Table2[[#This Row],[calculate distances4]]/Table2[[#This Row],[bp]]*1000000</f>
        <v>#DIV/0!</v>
      </c>
      <c r="AI262" s="20" t="e">
        <f>Table2[[#This Row],[Find N A5]]/Table2[[#This Row],[bp]]*1000000</f>
        <v>#DIV/0!</v>
      </c>
      <c r="AJ262" s="20" t="e">
        <f>Table2[[#This Row],[Find N B6]]/Table2[[#This Row],[bp]]*1000000</f>
        <v>#DIV/0!</v>
      </c>
      <c r="AK262" s="20" t="e">
        <f>Table2[[#This Row],[Find N C7]]/Table2[[#This Row],[bp]]*1000000</f>
        <v>#DIV/0!</v>
      </c>
      <c r="AL262" s="20" t="e">
        <f>Table2[[#This Row],[Find N D8]]/Table2[[#This Row],[bp]]*1000000</f>
        <v>#DIV/0!</v>
      </c>
      <c r="AM262" s="20" t="e">
        <f>Table2[[#This Row],[identify kmers A9]]/Table2[[#This Row],[bp]]*1000000</f>
        <v>#DIV/0!</v>
      </c>
      <c r="AN262" s="20" t="e">
        <f>Table2[[#This Row],[identify kmers B10]]/Table2[[#This Row],[bp]]*1000000</f>
        <v>#DIV/0!</v>
      </c>
    </row>
    <row r="263" spans="1:40" x14ac:dyDescent="0.45">
      <c r="A263" s="1"/>
      <c r="M263" s="10">
        <f t="shared" si="72"/>
        <v>0</v>
      </c>
      <c r="N263" s="10">
        <f t="shared" si="73"/>
        <v>0</v>
      </c>
      <c r="O263" s="10">
        <f t="shared" si="74"/>
        <v>0</v>
      </c>
      <c r="P263" s="10">
        <f t="shared" si="75"/>
        <v>0</v>
      </c>
      <c r="Q263" s="10">
        <f t="shared" si="76"/>
        <v>0</v>
      </c>
      <c r="R263" s="10">
        <f t="shared" si="77"/>
        <v>0</v>
      </c>
      <c r="S263" s="10">
        <f t="shared" si="78"/>
        <v>0</v>
      </c>
      <c r="T263" s="10">
        <f t="shared" si="79"/>
        <v>0</v>
      </c>
      <c r="U263" s="10">
        <f t="shared" si="80"/>
        <v>0</v>
      </c>
      <c r="V263" s="10">
        <f>SUM(Table2[[#This Row],[filter kmers2]:[identify kmers B10]])</f>
        <v>0</v>
      </c>
      <c r="W263" s="5" t="e">
        <f t="shared" si="81"/>
        <v>#DIV/0!</v>
      </c>
      <c r="X263" s="5" t="e">
        <f t="shared" si="82"/>
        <v>#DIV/0!</v>
      </c>
      <c r="Y263" s="5" t="e">
        <f t="shared" si="83"/>
        <v>#DIV/0!</v>
      </c>
      <c r="Z263" s="5" t="e">
        <f t="shared" si="84"/>
        <v>#DIV/0!</v>
      </c>
      <c r="AA263" s="5" t="e">
        <f t="shared" si="85"/>
        <v>#DIV/0!</v>
      </c>
      <c r="AB263" s="5" t="e">
        <f t="shared" si="86"/>
        <v>#DIV/0!</v>
      </c>
      <c r="AC263" s="5" t="e">
        <f t="shared" si="87"/>
        <v>#DIV/0!</v>
      </c>
      <c r="AD263" s="5" t="e">
        <f t="shared" si="88"/>
        <v>#DIV/0!</v>
      </c>
      <c r="AE263" s="5" t="e">
        <f t="shared" si="89"/>
        <v>#DIV/0!</v>
      </c>
      <c r="AF263" s="20" t="e">
        <f>Table2[[#This Row],[filter kmers2]]/Table2[[#This Row],[bp]]*1000000</f>
        <v>#DIV/0!</v>
      </c>
      <c r="AG263" s="20" t="e">
        <f>Table2[[#This Row],[collapse kmers3]]/Table2[[#This Row],[bp]]*1000000</f>
        <v>#DIV/0!</v>
      </c>
      <c r="AH263" s="20" t="e">
        <f>Table2[[#This Row],[calculate distances4]]/Table2[[#This Row],[bp]]*1000000</f>
        <v>#DIV/0!</v>
      </c>
      <c r="AI263" s="20" t="e">
        <f>Table2[[#This Row],[Find N A5]]/Table2[[#This Row],[bp]]*1000000</f>
        <v>#DIV/0!</v>
      </c>
      <c r="AJ263" s="20" t="e">
        <f>Table2[[#This Row],[Find N B6]]/Table2[[#This Row],[bp]]*1000000</f>
        <v>#DIV/0!</v>
      </c>
      <c r="AK263" s="20" t="e">
        <f>Table2[[#This Row],[Find N C7]]/Table2[[#This Row],[bp]]*1000000</f>
        <v>#DIV/0!</v>
      </c>
      <c r="AL263" s="20" t="e">
        <f>Table2[[#This Row],[Find N D8]]/Table2[[#This Row],[bp]]*1000000</f>
        <v>#DIV/0!</v>
      </c>
      <c r="AM263" s="20" t="e">
        <f>Table2[[#This Row],[identify kmers A9]]/Table2[[#This Row],[bp]]*1000000</f>
        <v>#DIV/0!</v>
      </c>
      <c r="AN263" s="20" t="e">
        <f>Table2[[#This Row],[identify kmers B10]]/Table2[[#This Row],[bp]]*1000000</f>
        <v>#DIV/0!</v>
      </c>
    </row>
    <row r="264" spans="1:40" x14ac:dyDescent="0.45">
      <c r="A264" s="1"/>
      <c r="M264" s="10">
        <f t="shared" si="72"/>
        <v>0</v>
      </c>
      <c r="N264" s="10">
        <f t="shared" si="73"/>
        <v>0</v>
      </c>
      <c r="O264" s="10">
        <f t="shared" si="74"/>
        <v>0</v>
      </c>
      <c r="P264" s="10">
        <f t="shared" si="75"/>
        <v>0</v>
      </c>
      <c r="Q264" s="10">
        <f t="shared" si="76"/>
        <v>0</v>
      </c>
      <c r="R264" s="10">
        <f t="shared" si="77"/>
        <v>0</v>
      </c>
      <c r="S264" s="10">
        <f t="shared" si="78"/>
        <v>0</v>
      </c>
      <c r="T264" s="10">
        <f t="shared" si="79"/>
        <v>0</v>
      </c>
      <c r="U264" s="10">
        <f t="shared" si="80"/>
        <v>0</v>
      </c>
      <c r="V264" s="10">
        <f>SUM(Table2[[#This Row],[filter kmers2]:[identify kmers B10]])</f>
        <v>0</v>
      </c>
      <c r="W264" s="5" t="e">
        <f t="shared" si="81"/>
        <v>#DIV/0!</v>
      </c>
      <c r="X264" s="5" t="e">
        <f t="shared" si="82"/>
        <v>#DIV/0!</v>
      </c>
      <c r="Y264" s="5" t="e">
        <f t="shared" si="83"/>
        <v>#DIV/0!</v>
      </c>
      <c r="Z264" s="5" t="e">
        <f t="shared" si="84"/>
        <v>#DIV/0!</v>
      </c>
      <c r="AA264" s="5" t="e">
        <f t="shared" si="85"/>
        <v>#DIV/0!</v>
      </c>
      <c r="AB264" s="5" t="e">
        <f t="shared" si="86"/>
        <v>#DIV/0!</v>
      </c>
      <c r="AC264" s="5" t="e">
        <f t="shared" si="87"/>
        <v>#DIV/0!</v>
      </c>
      <c r="AD264" s="5" t="e">
        <f t="shared" si="88"/>
        <v>#DIV/0!</v>
      </c>
      <c r="AE264" s="5" t="e">
        <f t="shared" si="89"/>
        <v>#DIV/0!</v>
      </c>
      <c r="AF264" s="20" t="e">
        <f>Table2[[#This Row],[filter kmers2]]/Table2[[#This Row],[bp]]*1000000</f>
        <v>#DIV/0!</v>
      </c>
      <c r="AG264" s="20" t="e">
        <f>Table2[[#This Row],[collapse kmers3]]/Table2[[#This Row],[bp]]*1000000</f>
        <v>#DIV/0!</v>
      </c>
      <c r="AH264" s="20" t="e">
        <f>Table2[[#This Row],[calculate distances4]]/Table2[[#This Row],[bp]]*1000000</f>
        <v>#DIV/0!</v>
      </c>
      <c r="AI264" s="20" t="e">
        <f>Table2[[#This Row],[Find N A5]]/Table2[[#This Row],[bp]]*1000000</f>
        <v>#DIV/0!</v>
      </c>
      <c r="AJ264" s="20" t="e">
        <f>Table2[[#This Row],[Find N B6]]/Table2[[#This Row],[bp]]*1000000</f>
        <v>#DIV/0!</v>
      </c>
      <c r="AK264" s="20" t="e">
        <f>Table2[[#This Row],[Find N C7]]/Table2[[#This Row],[bp]]*1000000</f>
        <v>#DIV/0!</v>
      </c>
      <c r="AL264" s="20" t="e">
        <f>Table2[[#This Row],[Find N D8]]/Table2[[#This Row],[bp]]*1000000</f>
        <v>#DIV/0!</v>
      </c>
      <c r="AM264" s="20" t="e">
        <f>Table2[[#This Row],[identify kmers A9]]/Table2[[#This Row],[bp]]*1000000</f>
        <v>#DIV/0!</v>
      </c>
      <c r="AN264" s="20" t="e">
        <f>Table2[[#This Row],[identify kmers B10]]/Table2[[#This Row],[bp]]*1000000</f>
        <v>#DIV/0!</v>
      </c>
    </row>
    <row r="265" spans="1:40" x14ac:dyDescent="0.45">
      <c r="A265" s="1"/>
      <c r="M265" s="10">
        <f t="shared" si="72"/>
        <v>0</v>
      </c>
      <c r="N265" s="10">
        <f t="shared" si="73"/>
        <v>0</v>
      </c>
      <c r="O265" s="10">
        <f t="shared" si="74"/>
        <v>0</v>
      </c>
      <c r="P265" s="10">
        <f t="shared" si="75"/>
        <v>0</v>
      </c>
      <c r="Q265" s="10">
        <f t="shared" si="76"/>
        <v>0</v>
      </c>
      <c r="R265" s="10">
        <f t="shared" si="77"/>
        <v>0</v>
      </c>
      <c r="S265" s="10">
        <f t="shared" si="78"/>
        <v>0</v>
      </c>
      <c r="T265" s="10">
        <f t="shared" si="79"/>
        <v>0</v>
      </c>
      <c r="U265" s="10">
        <f t="shared" si="80"/>
        <v>0</v>
      </c>
      <c r="V265" s="10">
        <f>SUM(Table2[[#This Row],[filter kmers2]:[identify kmers B10]])</f>
        <v>0</v>
      </c>
      <c r="W265" s="5" t="e">
        <f t="shared" si="81"/>
        <v>#DIV/0!</v>
      </c>
      <c r="X265" s="5" t="e">
        <f t="shared" si="82"/>
        <v>#DIV/0!</v>
      </c>
      <c r="Y265" s="5" t="e">
        <f t="shared" si="83"/>
        <v>#DIV/0!</v>
      </c>
      <c r="Z265" s="5" t="e">
        <f t="shared" si="84"/>
        <v>#DIV/0!</v>
      </c>
      <c r="AA265" s="5" t="e">
        <f t="shared" si="85"/>
        <v>#DIV/0!</v>
      </c>
      <c r="AB265" s="5" t="e">
        <f t="shared" si="86"/>
        <v>#DIV/0!</v>
      </c>
      <c r="AC265" s="5" t="e">
        <f t="shared" si="87"/>
        <v>#DIV/0!</v>
      </c>
      <c r="AD265" s="5" t="e">
        <f t="shared" si="88"/>
        <v>#DIV/0!</v>
      </c>
      <c r="AE265" s="5" t="e">
        <f t="shared" si="89"/>
        <v>#DIV/0!</v>
      </c>
      <c r="AF265" s="20" t="e">
        <f>Table2[[#This Row],[filter kmers2]]/Table2[[#This Row],[bp]]*1000000</f>
        <v>#DIV/0!</v>
      </c>
      <c r="AG265" s="20" t="e">
        <f>Table2[[#This Row],[collapse kmers3]]/Table2[[#This Row],[bp]]*1000000</f>
        <v>#DIV/0!</v>
      </c>
      <c r="AH265" s="20" t="e">
        <f>Table2[[#This Row],[calculate distances4]]/Table2[[#This Row],[bp]]*1000000</f>
        <v>#DIV/0!</v>
      </c>
      <c r="AI265" s="20" t="e">
        <f>Table2[[#This Row],[Find N A5]]/Table2[[#This Row],[bp]]*1000000</f>
        <v>#DIV/0!</v>
      </c>
      <c r="AJ265" s="20" t="e">
        <f>Table2[[#This Row],[Find N B6]]/Table2[[#This Row],[bp]]*1000000</f>
        <v>#DIV/0!</v>
      </c>
      <c r="AK265" s="20" t="e">
        <f>Table2[[#This Row],[Find N C7]]/Table2[[#This Row],[bp]]*1000000</f>
        <v>#DIV/0!</v>
      </c>
      <c r="AL265" s="20" t="e">
        <f>Table2[[#This Row],[Find N D8]]/Table2[[#This Row],[bp]]*1000000</f>
        <v>#DIV/0!</v>
      </c>
      <c r="AM265" s="20" t="e">
        <f>Table2[[#This Row],[identify kmers A9]]/Table2[[#This Row],[bp]]*1000000</f>
        <v>#DIV/0!</v>
      </c>
      <c r="AN265" s="20" t="e">
        <f>Table2[[#This Row],[identify kmers B10]]/Table2[[#This Row],[bp]]*1000000</f>
        <v>#DIV/0!</v>
      </c>
    </row>
    <row r="266" spans="1:40" x14ac:dyDescent="0.45">
      <c r="A266" s="1"/>
      <c r="M266" s="10">
        <f t="shared" si="72"/>
        <v>0</v>
      </c>
      <c r="N266" s="10">
        <f t="shared" si="73"/>
        <v>0</v>
      </c>
      <c r="O266" s="10">
        <f t="shared" si="74"/>
        <v>0</v>
      </c>
      <c r="P266" s="10">
        <f t="shared" si="75"/>
        <v>0</v>
      </c>
      <c r="Q266" s="10">
        <f t="shared" si="76"/>
        <v>0</v>
      </c>
      <c r="R266" s="10">
        <f t="shared" si="77"/>
        <v>0</v>
      </c>
      <c r="S266" s="10">
        <f t="shared" si="78"/>
        <v>0</v>
      </c>
      <c r="T266" s="10">
        <f t="shared" si="79"/>
        <v>0</v>
      </c>
      <c r="U266" s="10">
        <f t="shared" si="80"/>
        <v>0</v>
      </c>
      <c r="V266" s="10">
        <f>SUM(Table2[[#This Row],[filter kmers2]:[identify kmers B10]])</f>
        <v>0</v>
      </c>
      <c r="W266" s="5" t="e">
        <f t="shared" si="81"/>
        <v>#DIV/0!</v>
      </c>
      <c r="X266" s="5" t="e">
        <f t="shared" si="82"/>
        <v>#DIV/0!</v>
      </c>
      <c r="Y266" s="5" t="e">
        <f t="shared" si="83"/>
        <v>#DIV/0!</v>
      </c>
      <c r="Z266" s="5" t="e">
        <f t="shared" si="84"/>
        <v>#DIV/0!</v>
      </c>
      <c r="AA266" s="5" t="e">
        <f t="shared" si="85"/>
        <v>#DIV/0!</v>
      </c>
      <c r="AB266" s="5" t="e">
        <f t="shared" si="86"/>
        <v>#DIV/0!</v>
      </c>
      <c r="AC266" s="5" t="e">
        <f t="shared" si="87"/>
        <v>#DIV/0!</v>
      </c>
      <c r="AD266" s="5" t="e">
        <f t="shared" si="88"/>
        <v>#DIV/0!</v>
      </c>
      <c r="AE266" s="5" t="e">
        <f t="shared" si="89"/>
        <v>#DIV/0!</v>
      </c>
      <c r="AF266" s="20" t="e">
        <f>Table2[[#This Row],[filter kmers2]]/Table2[[#This Row],[bp]]*1000000</f>
        <v>#DIV/0!</v>
      </c>
      <c r="AG266" s="20" t="e">
        <f>Table2[[#This Row],[collapse kmers3]]/Table2[[#This Row],[bp]]*1000000</f>
        <v>#DIV/0!</v>
      </c>
      <c r="AH266" s="20" t="e">
        <f>Table2[[#This Row],[calculate distances4]]/Table2[[#This Row],[bp]]*1000000</f>
        <v>#DIV/0!</v>
      </c>
      <c r="AI266" s="20" t="e">
        <f>Table2[[#This Row],[Find N A5]]/Table2[[#This Row],[bp]]*1000000</f>
        <v>#DIV/0!</v>
      </c>
      <c r="AJ266" s="20" t="e">
        <f>Table2[[#This Row],[Find N B6]]/Table2[[#This Row],[bp]]*1000000</f>
        <v>#DIV/0!</v>
      </c>
      <c r="AK266" s="20" t="e">
        <f>Table2[[#This Row],[Find N C7]]/Table2[[#This Row],[bp]]*1000000</f>
        <v>#DIV/0!</v>
      </c>
      <c r="AL266" s="20" t="e">
        <f>Table2[[#This Row],[Find N D8]]/Table2[[#This Row],[bp]]*1000000</f>
        <v>#DIV/0!</v>
      </c>
      <c r="AM266" s="20" t="e">
        <f>Table2[[#This Row],[identify kmers A9]]/Table2[[#This Row],[bp]]*1000000</f>
        <v>#DIV/0!</v>
      </c>
      <c r="AN266" s="20" t="e">
        <f>Table2[[#This Row],[identify kmers B10]]/Table2[[#This Row],[bp]]*1000000</f>
        <v>#DIV/0!</v>
      </c>
    </row>
    <row r="267" spans="1:40" x14ac:dyDescent="0.45">
      <c r="A267" s="1"/>
      <c r="M267" s="10">
        <f t="shared" si="72"/>
        <v>0</v>
      </c>
      <c r="N267" s="10">
        <f t="shared" si="73"/>
        <v>0</v>
      </c>
      <c r="O267" s="10">
        <f t="shared" si="74"/>
        <v>0</v>
      </c>
      <c r="P267" s="10">
        <f t="shared" si="75"/>
        <v>0</v>
      </c>
      <c r="Q267" s="10">
        <f t="shared" si="76"/>
        <v>0</v>
      </c>
      <c r="R267" s="10">
        <f t="shared" si="77"/>
        <v>0</v>
      </c>
      <c r="S267" s="10">
        <f t="shared" si="78"/>
        <v>0</v>
      </c>
      <c r="T267" s="10">
        <f t="shared" si="79"/>
        <v>0</v>
      </c>
      <c r="U267" s="10">
        <f t="shared" si="80"/>
        <v>0</v>
      </c>
      <c r="V267" s="10">
        <f>SUM(Table2[[#This Row],[filter kmers2]:[identify kmers B10]])</f>
        <v>0</v>
      </c>
      <c r="W267" s="5" t="e">
        <f t="shared" si="81"/>
        <v>#DIV/0!</v>
      </c>
      <c r="X267" s="5" t="e">
        <f t="shared" si="82"/>
        <v>#DIV/0!</v>
      </c>
      <c r="Y267" s="5" t="e">
        <f t="shared" si="83"/>
        <v>#DIV/0!</v>
      </c>
      <c r="Z267" s="5" t="e">
        <f t="shared" si="84"/>
        <v>#DIV/0!</v>
      </c>
      <c r="AA267" s="5" t="e">
        <f t="shared" si="85"/>
        <v>#DIV/0!</v>
      </c>
      <c r="AB267" s="5" t="e">
        <f t="shared" si="86"/>
        <v>#DIV/0!</v>
      </c>
      <c r="AC267" s="5" t="e">
        <f t="shared" si="87"/>
        <v>#DIV/0!</v>
      </c>
      <c r="AD267" s="5" t="e">
        <f t="shared" si="88"/>
        <v>#DIV/0!</v>
      </c>
      <c r="AE267" s="5" t="e">
        <f t="shared" si="89"/>
        <v>#DIV/0!</v>
      </c>
      <c r="AF267" s="20" t="e">
        <f>Table2[[#This Row],[filter kmers2]]/Table2[[#This Row],[bp]]*1000000</f>
        <v>#DIV/0!</v>
      </c>
      <c r="AG267" s="20" t="e">
        <f>Table2[[#This Row],[collapse kmers3]]/Table2[[#This Row],[bp]]*1000000</f>
        <v>#DIV/0!</v>
      </c>
      <c r="AH267" s="20" t="e">
        <f>Table2[[#This Row],[calculate distances4]]/Table2[[#This Row],[bp]]*1000000</f>
        <v>#DIV/0!</v>
      </c>
      <c r="AI267" s="20" t="e">
        <f>Table2[[#This Row],[Find N A5]]/Table2[[#This Row],[bp]]*1000000</f>
        <v>#DIV/0!</v>
      </c>
      <c r="AJ267" s="20" t="e">
        <f>Table2[[#This Row],[Find N B6]]/Table2[[#This Row],[bp]]*1000000</f>
        <v>#DIV/0!</v>
      </c>
      <c r="AK267" s="20" t="e">
        <f>Table2[[#This Row],[Find N C7]]/Table2[[#This Row],[bp]]*1000000</f>
        <v>#DIV/0!</v>
      </c>
      <c r="AL267" s="20" t="e">
        <f>Table2[[#This Row],[Find N D8]]/Table2[[#This Row],[bp]]*1000000</f>
        <v>#DIV/0!</v>
      </c>
      <c r="AM267" s="20" t="e">
        <f>Table2[[#This Row],[identify kmers A9]]/Table2[[#This Row],[bp]]*1000000</f>
        <v>#DIV/0!</v>
      </c>
      <c r="AN267" s="20" t="e">
        <f>Table2[[#This Row],[identify kmers B10]]/Table2[[#This Row],[bp]]*1000000</f>
        <v>#DIV/0!</v>
      </c>
    </row>
    <row r="268" spans="1:40" x14ac:dyDescent="0.45">
      <c r="A268" s="1"/>
      <c r="M268" s="10">
        <f t="shared" si="72"/>
        <v>0</v>
      </c>
      <c r="N268" s="10">
        <f t="shared" si="73"/>
        <v>0</v>
      </c>
      <c r="O268" s="10">
        <f t="shared" si="74"/>
        <v>0</v>
      </c>
      <c r="P268" s="10">
        <f t="shared" si="75"/>
        <v>0</v>
      </c>
      <c r="Q268" s="10">
        <f t="shared" si="76"/>
        <v>0</v>
      </c>
      <c r="R268" s="10">
        <f t="shared" si="77"/>
        <v>0</v>
      </c>
      <c r="S268" s="10">
        <f t="shared" si="78"/>
        <v>0</v>
      </c>
      <c r="T268" s="10">
        <f t="shared" si="79"/>
        <v>0</v>
      </c>
      <c r="U268" s="10">
        <f t="shared" si="80"/>
        <v>0</v>
      </c>
      <c r="V268" s="10">
        <f>SUM(Table2[[#This Row],[filter kmers2]:[identify kmers B10]])</f>
        <v>0</v>
      </c>
      <c r="W268" s="5" t="e">
        <f t="shared" si="81"/>
        <v>#DIV/0!</v>
      </c>
      <c r="X268" s="5" t="e">
        <f t="shared" si="82"/>
        <v>#DIV/0!</v>
      </c>
      <c r="Y268" s="5" t="e">
        <f t="shared" si="83"/>
        <v>#DIV/0!</v>
      </c>
      <c r="Z268" s="5" t="e">
        <f t="shared" si="84"/>
        <v>#DIV/0!</v>
      </c>
      <c r="AA268" s="5" t="e">
        <f t="shared" si="85"/>
        <v>#DIV/0!</v>
      </c>
      <c r="AB268" s="5" t="e">
        <f t="shared" si="86"/>
        <v>#DIV/0!</v>
      </c>
      <c r="AC268" s="5" t="e">
        <f t="shared" si="87"/>
        <v>#DIV/0!</v>
      </c>
      <c r="AD268" s="5" t="e">
        <f t="shared" si="88"/>
        <v>#DIV/0!</v>
      </c>
      <c r="AE268" s="5" t="e">
        <f t="shared" si="89"/>
        <v>#DIV/0!</v>
      </c>
      <c r="AF268" s="20" t="e">
        <f>Table2[[#This Row],[filter kmers2]]/Table2[[#This Row],[bp]]*1000000</f>
        <v>#DIV/0!</v>
      </c>
      <c r="AG268" s="20" t="e">
        <f>Table2[[#This Row],[collapse kmers3]]/Table2[[#This Row],[bp]]*1000000</f>
        <v>#DIV/0!</v>
      </c>
      <c r="AH268" s="20" t="e">
        <f>Table2[[#This Row],[calculate distances4]]/Table2[[#This Row],[bp]]*1000000</f>
        <v>#DIV/0!</v>
      </c>
      <c r="AI268" s="20" t="e">
        <f>Table2[[#This Row],[Find N A5]]/Table2[[#This Row],[bp]]*1000000</f>
        <v>#DIV/0!</v>
      </c>
      <c r="AJ268" s="20" t="e">
        <f>Table2[[#This Row],[Find N B6]]/Table2[[#This Row],[bp]]*1000000</f>
        <v>#DIV/0!</v>
      </c>
      <c r="AK268" s="20" t="e">
        <f>Table2[[#This Row],[Find N C7]]/Table2[[#This Row],[bp]]*1000000</f>
        <v>#DIV/0!</v>
      </c>
      <c r="AL268" s="20" t="e">
        <f>Table2[[#This Row],[Find N D8]]/Table2[[#This Row],[bp]]*1000000</f>
        <v>#DIV/0!</v>
      </c>
      <c r="AM268" s="20" t="e">
        <f>Table2[[#This Row],[identify kmers A9]]/Table2[[#This Row],[bp]]*1000000</f>
        <v>#DIV/0!</v>
      </c>
      <c r="AN268" s="20" t="e">
        <f>Table2[[#This Row],[identify kmers B10]]/Table2[[#This Row],[bp]]*1000000</f>
        <v>#DIV/0!</v>
      </c>
    </row>
    <row r="269" spans="1:40" x14ac:dyDescent="0.45">
      <c r="A269" s="1"/>
      <c r="M269" s="10">
        <f t="shared" si="72"/>
        <v>0</v>
      </c>
      <c r="N269" s="10">
        <f t="shared" si="73"/>
        <v>0</v>
      </c>
      <c r="O269" s="10">
        <f t="shared" si="74"/>
        <v>0</v>
      </c>
      <c r="P269" s="10">
        <f t="shared" si="75"/>
        <v>0</v>
      </c>
      <c r="Q269" s="10">
        <f t="shared" si="76"/>
        <v>0</v>
      </c>
      <c r="R269" s="10">
        <f t="shared" si="77"/>
        <v>0</v>
      </c>
      <c r="S269" s="10">
        <f t="shared" si="78"/>
        <v>0</v>
      </c>
      <c r="T269" s="10">
        <f t="shared" si="79"/>
        <v>0</v>
      </c>
      <c r="U269" s="10">
        <f t="shared" si="80"/>
        <v>0</v>
      </c>
      <c r="V269" s="10">
        <f>SUM(Table2[[#This Row],[filter kmers2]:[identify kmers B10]])</f>
        <v>0</v>
      </c>
      <c r="W269" s="5" t="e">
        <f t="shared" si="81"/>
        <v>#DIV/0!</v>
      </c>
      <c r="X269" s="5" t="e">
        <f t="shared" si="82"/>
        <v>#DIV/0!</v>
      </c>
      <c r="Y269" s="5" t="e">
        <f t="shared" si="83"/>
        <v>#DIV/0!</v>
      </c>
      <c r="Z269" s="5" t="e">
        <f t="shared" si="84"/>
        <v>#DIV/0!</v>
      </c>
      <c r="AA269" s="5" t="e">
        <f t="shared" si="85"/>
        <v>#DIV/0!</v>
      </c>
      <c r="AB269" s="5" t="e">
        <f t="shared" si="86"/>
        <v>#DIV/0!</v>
      </c>
      <c r="AC269" s="5" t="e">
        <f t="shared" si="87"/>
        <v>#DIV/0!</v>
      </c>
      <c r="AD269" s="5" t="e">
        <f t="shared" si="88"/>
        <v>#DIV/0!</v>
      </c>
      <c r="AE269" s="5" t="e">
        <f t="shared" si="89"/>
        <v>#DIV/0!</v>
      </c>
      <c r="AF269" s="20" t="e">
        <f>Table2[[#This Row],[filter kmers2]]/Table2[[#This Row],[bp]]*1000000</f>
        <v>#DIV/0!</v>
      </c>
      <c r="AG269" s="20" t="e">
        <f>Table2[[#This Row],[collapse kmers3]]/Table2[[#This Row],[bp]]*1000000</f>
        <v>#DIV/0!</v>
      </c>
      <c r="AH269" s="20" t="e">
        <f>Table2[[#This Row],[calculate distances4]]/Table2[[#This Row],[bp]]*1000000</f>
        <v>#DIV/0!</v>
      </c>
      <c r="AI269" s="20" t="e">
        <f>Table2[[#This Row],[Find N A5]]/Table2[[#This Row],[bp]]*1000000</f>
        <v>#DIV/0!</v>
      </c>
      <c r="AJ269" s="20" t="e">
        <f>Table2[[#This Row],[Find N B6]]/Table2[[#This Row],[bp]]*1000000</f>
        <v>#DIV/0!</v>
      </c>
      <c r="AK269" s="20" t="e">
        <f>Table2[[#This Row],[Find N C7]]/Table2[[#This Row],[bp]]*1000000</f>
        <v>#DIV/0!</v>
      </c>
      <c r="AL269" s="20" t="e">
        <f>Table2[[#This Row],[Find N D8]]/Table2[[#This Row],[bp]]*1000000</f>
        <v>#DIV/0!</v>
      </c>
      <c r="AM269" s="20" t="e">
        <f>Table2[[#This Row],[identify kmers A9]]/Table2[[#This Row],[bp]]*1000000</f>
        <v>#DIV/0!</v>
      </c>
      <c r="AN269" s="20" t="e">
        <f>Table2[[#This Row],[identify kmers B10]]/Table2[[#This Row],[bp]]*1000000</f>
        <v>#DIV/0!</v>
      </c>
    </row>
    <row r="270" spans="1:40" x14ac:dyDescent="0.45">
      <c r="A270" s="1"/>
      <c r="M270" s="10">
        <f t="shared" si="72"/>
        <v>0</v>
      </c>
      <c r="N270" s="10">
        <f t="shared" si="73"/>
        <v>0</v>
      </c>
      <c r="O270" s="10">
        <f t="shared" si="74"/>
        <v>0</v>
      </c>
      <c r="P270" s="10">
        <f t="shared" si="75"/>
        <v>0</v>
      </c>
      <c r="Q270" s="10">
        <f t="shared" si="76"/>
        <v>0</v>
      </c>
      <c r="R270" s="10">
        <f t="shared" si="77"/>
        <v>0</v>
      </c>
      <c r="S270" s="10">
        <f t="shared" si="78"/>
        <v>0</v>
      </c>
      <c r="T270" s="10">
        <f t="shared" si="79"/>
        <v>0</v>
      </c>
      <c r="U270" s="10">
        <f t="shared" si="80"/>
        <v>0</v>
      </c>
      <c r="V270" s="10">
        <f>SUM(Table2[[#This Row],[filter kmers2]:[identify kmers B10]])</f>
        <v>0</v>
      </c>
      <c r="W270" s="5" t="e">
        <f t="shared" si="81"/>
        <v>#DIV/0!</v>
      </c>
      <c r="X270" s="5" t="e">
        <f t="shared" si="82"/>
        <v>#DIV/0!</v>
      </c>
      <c r="Y270" s="5" t="e">
        <f t="shared" si="83"/>
        <v>#DIV/0!</v>
      </c>
      <c r="Z270" s="5" t="e">
        <f t="shared" si="84"/>
        <v>#DIV/0!</v>
      </c>
      <c r="AA270" s="5" t="e">
        <f t="shared" si="85"/>
        <v>#DIV/0!</v>
      </c>
      <c r="AB270" s="5" t="e">
        <f t="shared" si="86"/>
        <v>#DIV/0!</v>
      </c>
      <c r="AC270" s="5" t="e">
        <f t="shared" si="87"/>
        <v>#DIV/0!</v>
      </c>
      <c r="AD270" s="5" t="e">
        <f t="shared" si="88"/>
        <v>#DIV/0!</v>
      </c>
      <c r="AE270" s="5" t="e">
        <f t="shared" si="89"/>
        <v>#DIV/0!</v>
      </c>
      <c r="AF270" s="20" t="e">
        <f>Table2[[#This Row],[filter kmers2]]/Table2[[#This Row],[bp]]*1000000</f>
        <v>#DIV/0!</v>
      </c>
      <c r="AG270" s="20" t="e">
        <f>Table2[[#This Row],[collapse kmers3]]/Table2[[#This Row],[bp]]*1000000</f>
        <v>#DIV/0!</v>
      </c>
      <c r="AH270" s="20" t="e">
        <f>Table2[[#This Row],[calculate distances4]]/Table2[[#This Row],[bp]]*1000000</f>
        <v>#DIV/0!</v>
      </c>
      <c r="AI270" s="20" t="e">
        <f>Table2[[#This Row],[Find N A5]]/Table2[[#This Row],[bp]]*1000000</f>
        <v>#DIV/0!</v>
      </c>
      <c r="AJ270" s="20" t="e">
        <f>Table2[[#This Row],[Find N B6]]/Table2[[#This Row],[bp]]*1000000</f>
        <v>#DIV/0!</v>
      </c>
      <c r="AK270" s="20" t="e">
        <f>Table2[[#This Row],[Find N C7]]/Table2[[#This Row],[bp]]*1000000</f>
        <v>#DIV/0!</v>
      </c>
      <c r="AL270" s="20" t="e">
        <f>Table2[[#This Row],[Find N D8]]/Table2[[#This Row],[bp]]*1000000</f>
        <v>#DIV/0!</v>
      </c>
      <c r="AM270" s="20" t="e">
        <f>Table2[[#This Row],[identify kmers A9]]/Table2[[#This Row],[bp]]*1000000</f>
        <v>#DIV/0!</v>
      </c>
      <c r="AN270" s="20" t="e">
        <f>Table2[[#This Row],[identify kmers B10]]/Table2[[#This Row],[bp]]*1000000</f>
        <v>#DIV/0!</v>
      </c>
    </row>
    <row r="271" spans="1:40" x14ac:dyDescent="0.45">
      <c r="A271" s="1"/>
      <c r="M271" s="10">
        <f t="shared" si="72"/>
        <v>0</v>
      </c>
      <c r="N271" s="10">
        <f t="shared" si="73"/>
        <v>0</v>
      </c>
      <c r="O271" s="10">
        <f t="shared" si="74"/>
        <v>0</v>
      </c>
      <c r="P271" s="10">
        <f t="shared" si="75"/>
        <v>0</v>
      </c>
      <c r="Q271" s="10">
        <f t="shared" si="76"/>
        <v>0</v>
      </c>
      <c r="R271" s="10">
        <f t="shared" si="77"/>
        <v>0</v>
      </c>
      <c r="S271" s="10">
        <f t="shared" si="78"/>
        <v>0</v>
      </c>
      <c r="T271" s="10">
        <f t="shared" si="79"/>
        <v>0</v>
      </c>
      <c r="U271" s="10">
        <f t="shared" si="80"/>
        <v>0</v>
      </c>
      <c r="V271" s="10">
        <f>SUM(Table2[[#This Row],[filter kmers2]:[identify kmers B10]])</f>
        <v>0</v>
      </c>
      <c r="W271" s="5" t="e">
        <f t="shared" si="81"/>
        <v>#DIV/0!</v>
      </c>
      <c r="X271" s="5" t="e">
        <f t="shared" si="82"/>
        <v>#DIV/0!</v>
      </c>
      <c r="Y271" s="5" t="e">
        <f t="shared" si="83"/>
        <v>#DIV/0!</v>
      </c>
      <c r="Z271" s="5" t="e">
        <f t="shared" si="84"/>
        <v>#DIV/0!</v>
      </c>
      <c r="AA271" s="5" t="e">
        <f t="shared" si="85"/>
        <v>#DIV/0!</v>
      </c>
      <c r="AB271" s="5" t="e">
        <f t="shared" si="86"/>
        <v>#DIV/0!</v>
      </c>
      <c r="AC271" s="5" t="e">
        <f t="shared" si="87"/>
        <v>#DIV/0!</v>
      </c>
      <c r="AD271" s="5" t="e">
        <f t="shared" si="88"/>
        <v>#DIV/0!</v>
      </c>
      <c r="AE271" s="5" t="e">
        <f t="shared" si="89"/>
        <v>#DIV/0!</v>
      </c>
      <c r="AF271" s="20" t="e">
        <f>Table2[[#This Row],[filter kmers2]]/Table2[[#This Row],[bp]]*1000000</f>
        <v>#DIV/0!</v>
      </c>
      <c r="AG271" s="20" t="e">
        <f>Table2[[#This Row],[collapse kmers3]]/Table2[[#This Row],[bp]]*1000000</f>
        <v>#DIV/0!</v>
      </c>
      <c r="AH271" s="20" t="e">
        <f>Table2[[#This Row],[calculate distances4]]/Table2[[#This Row],[bp]]*1000000</f>
        <v>#DIV/0!</v>
      </c>
      <c r="AI271" s="20" t="e">
        <f>Table2[[#This Row],[Find N A5]]/Table2[[#This Row],[bp]]*1000000</f>
        <v>#DIV/0!</v>
      </c>
      <c r="AJ271" s="20" t="e">
        <f>Table2[[#This Row],[Find N B6]]/Table2[[#This Row],[bp]]*1000000</f>
        <v>#DIV/0!</v>
      </c>
      <c r="AK271" s="20" t="e">
        <f>Table2[[#This Row],[Find N C7]]/Table2[[#This Row],[bp]]*1000000</f>
        <v>#DIV/0!</v>
      </c>
      <c r="AL271" s="20" t="e">
        <f>Table2[[#This Row],[Find N D8]]/Table2[[#This Row],[bp]]*1000000</f>
        <v>#DIV/0!</v>
      </c>
      <c r="AM271" s="20" t="e">
        <f>Table2[[#This Row],[identify kmers A9]]/Table2[[#This Row],[bp]]*1000000</f>
        <v>#DIV/0!</v>
      </c>
      <c r="AN271" s="20" t="e">
        <f>Table2[[#This Row],[identify kmers B10]]/Table2[[#This Row],[bp]]*1000000</f>
        <v>#DIV/0!</v>
      </c>
    </row>
    <row r="272" spans="1:40" x14ac:dyDescent="0.45">
      <c r="A272" s="1"/>
      <c r="M272" s="10">
        <f t="shared" si="72"/>
        <v>0</v>
      </c>
      <c r="N272" s="10">
        <f t="shared" si="73"/>
        <v>0</v>
      </c>
      <c r="O272" s="10">
        <f t="shared" si="74"/>
        <v>0</v>
      </c>
      <c r="P272" s="10">
        <f t="shared" si="75"/>
        <v>0</v>
      </c>
      <c r="Q272" s="10">
        <f t="shared" si="76"/>
        <v>0</v>
      </c>
      <c r="R272" s="10">
        <f t="shared" si="77"/>
        <v>0</v>
      </c>
      <c r="S272" s="10">
        <f t="shared" si="78"/>
        <v>0</v>
      </c>
      <c r="T272" s="10">
        <f t="shared" si="79"/>
        <v>0</v>
      </c>
      <c r="U272" s="10">
        <f t="shared" si="80"/>
        <v>0</v>
      </c>
      <c r="V272" s="10">
        <f>SUM(Table2[[#This Row],[filter kmers2]:[identify kmers B10]])</f>
        <v>0</v>
      </c>
      <c r="W272" s="5" t="e">
        <f t="shared" si="81"/>
        <v>#DIV/0!</v>
      </c>
      <c r="X272" s="5" t="e">
        <f t="shared" si="82"/>
        <v>#DIV/0!</v>
      </c>
      <c r="Y272" s="5" t="e">
        <f t="shared" si="83"/>
        <v>#DIV/0!</v>
      </c>
      <c r="Z272" s="5" t="e">
        <f t="shared" si="84"/>
        <v>#DIV/0!</v>
      </c>
      <c r="AA272" s="5" t="e">
        <f t="shared" si="85"/>
        <v>#DIV/0!</v>
      </c>
      <c r="AB272" s="5" t="e">
        <f t="shared" si="86"/>
        <v>#DIV/0!</v>
      </c>
      <c r="AC272" s="5" t="e">
        <f t="shared" si="87"/>
        <v>#DIV/0!</v>
      </c>
      <c r="AD272" s="5" t="e">
        <f t="shared" si="88"/>
        <v>#DIV/0!</v>
      </c>
      <c r="AE272" s="5" t="e">
        <f t="shared" si="89"/>
        <v>#DIV/0!</v>
      </c>
      <c r="AF272" s="20" t="e">
        <f>Table2[[#This Row],[filter kmers2]]/Table2[[#This Row],[bp]]*1000000</f>
        <v>#DIV/0!</v>
      </c>
      <c r="AG272" s="20" t="e">
        <f>Table2[[#This Row],[collapse kmers3]]/Table2[[#This Row],[bp]]*1000000</f>
        <v>#DIV/0!</v>
      </c>
      <c r="AH272" s="20" t="e">
        <f>Table2[[#This Row],[calculate distances4]]/Table2[[#This Row],[bp]]*1000000</f>
        <v>#DIV/0!</v>
      </c>
      <c r="AI272" s="20" t="e">
        <f>Table2[[#This Row],[Find N A5]]/Table2[[#This Row],[bp]]*1000000</f>
        <v>#DIV/0!</v>
      </c>
      <c r="AJ272" s="20" t="e">
        <f>Table2[[#This Row],[Find N B6]]/Table2[[#This Row],[bp]]*1000000</f>
        <v>#DIV/0!</v>
      </c>
      <c r="AK272" s="20" t="e">
        <f>Table2[[#This Row],[Find N C7]]/Table2[[#This Row],[bp]]*1000000</f>
        <v>#DIV/0!</v>
      </c>
      <c r="AL272" s="20" t="e">
        <f>Table2[[#This Row],[Find N D8]]/Table2[[#This Row],[bp]]*1000000</f>
        <v>#DIV/0!</v>
      </c>
      <c r="AM272" s="20" t="e">
        <f>Table2[[#This Row],[identify kmers A9]]/Table2[[#This Row],[bp]]*1000000</f>
        <v>#DIV/0!</v>
      </c>
      <c r="AN272" s="20" t="e">
        <f>Table2[[#This Row],[identify kmers B10]]/Table2[[#This Row],[bp]]*1000000</f>
        <v>#DIV/0!</v>
      </c>
    </row>
    <row r="273" spans="1:40" x14ac:dyDescent="0.45">
      <c r="A273" s="1"/>
      <c r="M273" s="10">
        <f t="shared" si="72"/>
        <v>0</v>
      </c>
      <c r="N273" s="10">
        <f t="shared" si="73"/>
        <v>0</v>
      </c>
      <c r="O273" s="10">
        <f t="shared" si="74"/>
        <v>0</v>
      </c>
      <c r="P273" s="10">
        <f t="shared" si="75"/>
        <v>0</v>
      </c>
      <c r="Q273" s="10">
        <f t="shared" si="76"/>
        <v>0</v>
      </c>
      <c r="R273" s="10">
        <f t="shared" si="77"/>
        <v>0</v>
      </c>
      <c r="S273" s="10">
        <f t="shared" si="78"/>
        <v>0</v>
      </c>
      <c r="T273" s="10">
        <f t="shared" si="79"/>
        <v>0</v>
      </c>
      <c r="U273" s="10">
        <f t="shared" si="80"/>
        <v>0</v>
      </c>
      <c r="V273" s="10">
        <f>SUM(Table2[[#This Row],[filter kmers2]:[identify kmers B10]])</f>
        <v>0</v>
      </c>
      <c r="W273" s="5" t="e">
        <f t="shared" si="81"/>
        <v>#DIV/0!</v>
      </c>
      <c r="X273" s="5" t="e">
        <f t="shared" si="82"/>
        <v>#DIV/0!</v>
      </c>
      <c r="Y273" s="5" t="e">
        <f t="shared" si="83"/>
        <v>#DIV/0!</v>
      </c>
      <c r="Z273" s="5" t="e">
        <f t="shared" si="84"/>
        <v>#DIV/0!</v>
      </c>
      <c r="AA273" s="5" t="e">
        <f t="shared" si="85"/>
        <v>#DIV/0!</v>
      </c>
      <c r="AB273" s="5" t="e">
        <f t="shared" si="86"/>
        <v>#DIV/0!</v>
      </c>
      <c r="AC273" s="5" t="e">
        <f t="shared" si="87"/>
        <v>#DIV/0!</v>
      </c>
      <c r="AD273" s="5" t="e">
        <f t="shared" si="88"/>
        <v>#DIV/0!</v>
      </c>
      <c r="AE273" s="5" t="e">
        <f t="shared" si="89"/>
        <v>#DIV/0!</v>
      </c>
      <c r="AF273" s="20" t="e">
        <f>Table2[[#This Row],[filter kmers2]]/Table2[[#This Row],[bp]]*1000000</f>
        <v>#DIV/0!</v>
      </c>
      <c r="AG273" s="20" t="e">
        <f>Table2[[#This Row],[collapse kmers3]]/Table2[[#This Row],[bp]]*1000000</f>
        <v>#DIV/0!</v>
      </c>
      <c r="AH273" s="20" t="e">
        <f>Table2[[#This Row],[calculate distances4]]/Table2[[#This Row],[bp]]*1000000</f>
        <v>#DIV/0!</v>
      </c>
      <c r="AI273" s="20" t="e">
        <f>Table2[[#This Row],[Find N A5]]/Table2[[#This Row],[bp]]*1000000</f>
        <v>#DIV/0!</v>
      </c>
      <c r="AJ273" s="20" t="e">
        <f>Table2[[#This Row],[Find N B6]]/Table2[[#This Row],[bp]]*1000000</f>
        <v>#DIV/0!</v>
      </c>
      <c r="AK273" s="20" t="e">
        <f>Table2[[#This Row],[Find N C7]]/Table2[[#This Row],[bp]]*1000000</f>
        <v>#DIV/0!</v>
      </c>
      <c r="AL273" s="20" t="e">
        <f>Table2[[#This Row],[Find N D8]]/Table2[[#This Row],[bp]]*1000000</f>
        <v>#DIV/0!</v>
      </c>
      <c r="AM273" s="20" t="e">
        <f>Table2[[#This Row],[identify kmers A9]]/Table2[[#This Row],[bp]]*1000000</f>
        <v>#DIV/0!</v>
      </c>
      <c r="AN273" s="20" t="e">
        <f>Table2[[#This Row],[identify kmers B10]]/Table2[[#This Row],[bp]]*1000000</f>
        <v>#DIV/0!</v>
      </c>
    </row>
    <row r="274" spans="1:40" x14ac:dyDescent="0.45">
      <c r="A274" s="1"/>
      <c r="M274" s="10">
        <f t="shared" si="72"/>
        <v>0</v>
      </c>
      <c r="N274" s="10">
        <f t="shared" si="73"/>
        <v>0</v>
      </c>
      <c r="O274" s="10">
        <f t="shared" si="74"/>
        <v>0</v>
      </c>
      <c r="P274" s="10">
        <f t="shared" si="75"/>
        <v>0</v>
      </c>
      <c r="Q274" s="10">
        <f t="shared" si="76"/>
        <v>0</v>
      </c>
      <c r="R274" s="10">
        <f t="shared" si="77"/>
        <v>0</v>
      </c>
      <c r="S274" s="10">
        <f t="shared" si="78"/>
        <v>0</v>
      </c>
      <c r="T274" s="10">
        <f t="shared" si="79"/>
        <v>0</v>
      </c>
      <c r="U274" s="10">
        <f t="shared" si="80"/>
        <v>0</v>
      </c>
      <c r="V274" s="10">
        <f>SUM(Table2[[#This Row],[filter kmers2]:[identify kmers B10]])</f>
        <v>0</v>
      </c>
      <c r="W274" s="5" t="e">
        <f t="shared" si="81"/>
        <v>#DIV/0!</v>
      </c>
      <c r="X274" s="5" t="e">
        <f t="shared" si="82"/>
        <v>#DIV/0!</v>
      </c>
      <c r="Y274" s="5" t="e">
        <f t="shared" si="83"/>
        <v>#DIV/0!</v>
      </c>
      <c r="Z274" s="5" t="e">
        <f t="shared" si="84"/>
        <v>#DIV/0!</v>
      </c>
      <c r="AA274" s="5" t="e">
        <f t="shared" si="85"/>
        <v>#DIV/0!</v>
      </c>
      <c r="AB274" s="5" t="e">
        <f t="shared" si="86"/>
        <v>#DIV/0!</v>
      </c>
      <c r="AC274" s="5" t="e">
        <f t="shared" si="87"/>
        <v>#DIV/0!</v>
      </c>
      <c r="AD274" s="5" t="e">
        <f t="shared" si="88"/>
        <v>#DIV/0!</v>
      </c>
      <c r="AE274" s="5" t="e">
        <f t="shared" si="89"/>
        <v>#DIV/0!</v>
      </c>
      <c r="AF274" s="20" t="e">
        <f>Table2[[#This Row],[filter kmers2]]/Table2[[#This Row],[bp]]*1000000</f>
        <v>#DIV/0!</v>
      </c>
      <c r="AG274" s="20" t="e">
        <f>Table2[[#This Row],[collapse kmers3]]/Table2[[#This Row],[bp]]*1000000</f>
        <v>#DIV/0!</v>
      </c>
      <c r="AH274" s="20" t="e">
        <f>Table2[[#This Row],[calculate distances4]]/Table2[[#This Row],[bp]]*1000000</f>
        <v>#DIV/0!</v>
      </c>
      <c r="AI274" s="20" t="e">
        <f>Table2[[#This Row],[Find N A5]]/Table2[[#This Row],[bp]]*1000000</f>
        <v>#DIV/0!</v>
      </c>
      <c r="AJ274" s="20" t="e">
        <f>Table2[[#This Row],[Find N B6]]/Table2[[#This Row],[bp]]*1000000</f>
        <v>#DIV/0!</v>
      </c>
      <c r="AK274" s="20" t="e">
        <f>Table2[[#This Row],[Find N C7]]/Table2[[#This Row],[bp]]*1000000</f>
        <v>#DIV/0!</v>
      </c>
      <c r="AL274" s="20" t="e">
        <f>Table2[[#This Row],[Find N D8]]/Table2[[#This Row],[bp]]*1000000</f>
        <v>#DIV/0!</v>
      </c>
      <c r="AM274" s="20" t="e">
        <f>Table2[[#This Row],[identify kmers A9]]/Table2[[#This Row],[bp]]*1000000</f>
        <v>#DIV/0!</v>
      </c>
      <c r="AN274" s="20" t="e">
        <f>Table2[[#This Row],[identify kmers B10]]/Table2[[#This Row],[bp]]*1000000</f>
        <v>#DIV/0!</v>
      </c>
    </row>
    <row r="275" spans="1:40" x14ac:dyDescent="0.45">
      <c r="A275" s="1"/>
      <c r="M275" s="10">
        <f t="shared" si="72"/>
        <v>0</v>
      </c>
      <c r="N275" s="10">
        <f t="shared" si="73"/>
        <v>0</v>
      </c>
      <c r="O275" s="10">
        <f t="shared" si="74"/>
        <v>0</v>
      </c>
      <c r="P275" s="10">
        <f t="shared" si="75"/>
        <v>0</v>
      </c>
      <c r="Q275" s="10">
        <f t="shared" si="76"/>
        <v>0</v>
      </c>
      <c r="R275" s="10">
        <f t="shared" si="77"/>
        <v>0</v>
      </c>
      <c r="S275" s="10">
        <f t="shared" si="78"/>
        <v>0</v>
      </c>
      <c r="T275" s="10">
        <f t="shared" si="79"/>
        <v>0</v>
      </c>
      <c r="U275" s="10">
        <f t="shared" si="80"/>
        <v>0</v>
      </c>
      <c r="V275" s="10">
        <f>SUM(Table2[[#This Row],[filter kmers2]:[identify kmers B10]])</f>
        <v>0</v>
      </c>
      <c r="W275" s="5" t="e">
        <f t="shared" si="81"/>
        <v>#DIV/0!</v>
      </c>
      <c r="X275" s="5" t="e">
        <f t="shared" si="82"/>
        <v>#DIV/0!</v>
      </c>
      <c r="Y275" s="5" t="e">
        <f t="shared" si="83"/>
        <v>#DIV/0!</v>
      </c>
      <c r="Z275" s="5" t="e">
        <f t="shared" si="84"/>
        <v>#DIV/0!</v>
      </c>
      <c r="AA275" s="5" t="e">
        <f t="shared" si="85"/>
        <v>#DIV/0!</v>
      </c>
      <c r="AB275" s="5" t="e">
        <f t="shared" si="86"/>
        <v>#DIV/0!</v>
      </c>
      <c r="AC275" s="5" t="e">
        <f t="shared" si="87"/>
        <v>#DIV/0!</v>
      </c>
      <c r="AD275" s="5" t="e">
        <f t="shared" si="88"/>
        <v>#DIV/0!</v>
      </c>
      <c r="AE275" s="5" t="e">
        <f t="shared" si="89"/>
        <v>#DIV/0!</v>
      </c>
      <c r="AF275" s="20" t="e">
        <f>Table2[[#This Row],[filter kmers2]]/Table2[[#This Row],[bp]]*1000000</f>
        <v>#DIV/0!</v>
      </c>
      <c r="AG275" s="20" t="e">
        <f>Table2[[#This Row],[collapse kmers3]]/Table2[[#This Row],[bp]]*1000000</f>
        <v>#DIV/0!</v>
      </c>
      <c r="AH275" s="20" t="e">
        <f>Table2[[#This Row],[calculate distances4]]/Table2[[#This Row],[bp]]*1000000</f>
        <v>#DIV/0!</v>
      </c>
      <c r="AI275" s="20" t="e">
        <f>Table2[[#This Row],[Find N A5]]/Table2[[#This Row],[bp]]*1000000</f>
        <v>#DIV/0!</v>
      </c>
      <c r="AJ275" s="20" t="e">
        <f>Table2[[#This Row],[Find N B6]]/Table2[[#This Row],[bp]]*1000000</f>
        <v>#DIV/0!</v>
      </c>
      <c r="AK275" s="20" t="e">
        <f>Table2[[#This Row],[Find N C7]]/Table2[[#This Row],[bp]]*1000000</f>
        <v>#DIV/0!</v>
      </c>
      <c r="AL275" s="20" t="e">
        <f>Table2[[#This Row],[Find N D8]]/Table2[[#This Row],[bp]]*1000000</f>
        <v>#DIV/0!</v>
      </c>
      <c r="AM275" s="20" t="e">
        <f>Table2[[#This Row],[identify kmers A9]]/Table2[[#This Row],[bp]]*1000000</f>
        <v>#DIV/0!</v>
      </c>
      <c r="AN275" s="20" t="e">
        <f>Table2[[#This Row],[identify kmers B10]]/Table2[[#This Row],[bp]]*1000000</f>
        <v>#DIV/0!</v>
      </c>
    </row>
    <row r="276" spans="1:40" x14ac:dyDescent="0.45">
      <c r="A276" s="1"/>
      <c r="M276" s="10">
        <f t="shared" si="72"/>
        <v>0</v>
      </c>
      <c r="N276" s="10">
        <f t="shared" si="73"/>
        <v>0</v>
      </c>
      <c r="O276" s="10">
        <f t="shared" si="74"/>
        <v>0</v>
      </c>
      <c r="P276" s="10">
        <f t="shared" si="75"/>
        <v>0</v>
      </c>
      <c r="Q276" s="10">
        <f t="shared" si="76"/>
        <v>0</v>
      </c>
      <c r="R276" s="10">
        <f t="shared" si="77"/>
        <v>0</v>
      </c>
      <c r="S276" s="10">
        <f t="shared" si="78"/>
        <v>0</v>
      </c>
      <c r="T276" s="10">
        <f t="shared" si="79"/>
        <v>0</v>
      </c>
      <c r="U276" s="10">
        <f t="shared" si="80"/>
        <v>0</v>
      </c>
      <c r="V276" s="10">
        <f>SUM(Table2[[#This Row],[filter kmers2]:[identify kmers B10]])</f>
        <v>0</v>
      </c>
      <c r="W276" s="5" t="e">
        <f t="shared" si="81"/>
        <v>#DIV/0!</v>
      </c>
      <c r="X276" s="5" t="e">
        <f t="shared" si="82"/>
        <v>#DIV/0!</v>
      </c>
      <c r="Y276" s="5" t="e">
        <f t="shared" si="83"/>
        <v>#DIV/0!</v>
      </c>
      <c r="Z276" s="5" t="e">
        <f t="shared" si="84"/>
        <v>#DIV/0!</v>
      </c>
      <c r="AA276" s="5" t="e">
        <f t="shared" si="85"/>
        <v>#DIV/0!</v>
      </c>
      <c r="AB276" s="5" t="e">
        <f t="shared" si="86"/>
        <v>#DIV/0!</v>
      </c>
      <c r="AC276" s="5" t="e">
        <f t="shared" si="87"/>
        <v>#DIV/0!</v>
      </c>
      <c r="AD276" s="5" t="e">
        <f t="shared" si="88"/>
        <v>#DIV/0!</v>
      </c>
      <c r="AE276" s="5" t="e">
        <f t="shared" si="89"/>
        <v>#DIV/0!</v>
      </c>
      <c r="AF276" s="20" t="e">
        <f>Table2[[#This Row],[filter kmers2]]/Table2[[#This Row],[bp]]*1000000</f>
        <v>#DIV/0!</v>
      </c>
      <c r="AG276" s="20" t="e">
        <f>Table2[[#This Row],[collapse kmers3]]/Table2[[#This Row],[bp]]*1000000</f>
        <v>#DIV/0!</v>
      </c>
      <c r="AH276" s="20" t="e">
        <f>Table2[[#This Row],[calculate distances4]]/Table2[[#This Row],[bp]]*1000000</f>
        <v>#DIV/0!</v>
      </c>
      <c r="AI276" s="20" t="e">
        <f>Table2[[#This Row],[Find N A5]]/Table2[[#This Row],[bp]]*1000000</f>
        <v>#DIV/0!</v>
      </c>
      <c r="AJ276" s="20" t="e">
        <f>Table2[[#This Row],[Find N B6]]/Table2[[#This Row],[bp]]*1000000</f>
        <v>#DIV/0!</v>
      </c>
      <c r="AK276" s="20" t="e">
        <f>Table2[[#This Row],[Find N C7]]/Table2[[#This Row],[bp]]*1000000</f>
        <v>#DIV/0!</v>
      </c>
      <c r="AL276" s="20" t="e">
        <f>Table2[[#This Row],[Find N D8]]/Table2[[#This Row],[bp]]*1000000</f>
        <v>#DIV/0!</v>
      </c>
      <c r="AM276" s="20" t="e">
        <f>Table2[[#This Row],[identify kmers A9]]/Table2[[#This Row],[bp]]*1000000</f>
        <v>#DIV/0!</v>
      </c>
      <c r="AN276" s="20" t="e">
        <f>Table2[[#This Row],[identify kmers B10]]/Table2[[#This Row],[bp]]*1000000</f>
        <v>#DIV/0!</v>
      </c>
    </row>
    <row r="277" spans="1:40" x14ac:dyDescent="0.45">
      <c r="A277" s="1"/>
      <c r="M277" s="10">
        <f t="shared" si="72"/>
        <v>0</v>
      </c>
      <c r="N277" s="10">
        <f t="shared" si="73"/>
        <v>0</v>
      </c>
      <c r="O277" s="10">
        <f t="shared" si="74"/>
        <v>0</v>
      </c>
      <c r="P277" s="10">
        <f t="shared" si="75"/>
        <v>0</v>
      </c>
      <c r="Q277" s="10">
        <f t="shared" si="76"/>
        <v>0</v>
      </c>
      <c r="R277" s="10">
        <f t="shared" si="77"/>
        <v>0</v>
      </c>
      <c r="S277" s="10">
        <f t="shared" si="78"/>
        <v>0</v>
      </c>
      <c r="T277" s="10">
        <f t="shared" si="79"/>
        <v>0</v>
      </c>
      <c r="U277" s="10">
        <f t="shared" si="80"/>
        <v>0</v>
      </c>
      <c r="V277" s="10">
        <f>SUM(Table2[[#This Row],[filter kmers2]:[identify kmers B10]])</f>
        <v>0</v>
      </c>
      <c r="W277" s="5" t="e">
        <f t="shared" si="81"/>
        <v>#DIV/0!</v>
      </c>
      <c r="X277" s="5" t="e">
        <f t="shared" si="82"/>
        <v>#DIV/0!</v>
      </c>
      <c r="Y277" s="5" t="e">
        <f t="shared" si="83"/>
        <v>#DIV/0!</v>
      </c>
      <c r="Z277" s="5" t="e">
        <f t="shared" si="84"/>
        <v>#DIV/0!</v>
      </c>
      <c r="AA277" s="5" t="e">
        <f t="shared" si="85"/>
        <v>#DIV/0!</v>
      </c>
      <c r="AB277" s="5" t="e">
        <f t="shared" si="86"/>
        <v>#DIV/0!</v>
      </c>
      <c r="AC277" s="5" t="e">
        <f t="shared" si="87"/>
        <v>#DIV/0!</v>
      </c>
      <c r="AD277" s="5" t="e">
        <f t="shared" si="88"/>
        <v>#DIV/0!</v>
      </c>
      <c r="AE277" s="5" t="e">
        <f t="shared" si="89"/>
        <v>#DIV/0!</v>
      </c>
      <c r="AF277" s="20" t="e">
        <f>Table2[[#This Row],[filter kmers2]]/Table2[[#This Row],[bp]]*1000000</f>
        <v>#DIV/0!</v>
      </c>
      <c r="AG277" s="20" t="e">
        <f>Table2[[#This Row],[collapse kmers3]]/Table2[[#This Row],[bp]]*1000000</f>
        <v>#DIV/0!</v>
      </c>
      <c r="AH277" s="20" t="e">
        <f>Table2[[#This Row],[calculate distances4]]/Table2[[#This Row],[bp]]*1000000</f>
        <v>#DIV/0!</v>
      </c>
      <c r="AI277" s="20" t="e">
        <f>Table2[[#This Row],[Find N A5]]/Table2[[#This Row],[bp]]*1000000</f>
        <v>#DIV/0!</v>
      </c>
      <c r="AJ277" s="20" t="e">
        <f>Table2[[#This Row],[Find N B6]]/Table2[[#This Row],[bp]]*1000000</f>
        <v>#DIV/0!</v>
      </c>
      <c r="AK277" s="20" t="e">
        <f>Table2[[#This Row],[Find N C7]]/Table2[[#This Row],[bp]]*1000000</f>
        <v>#DIV/0!</v>
      </c>
      <c r="AL277" s="20" t="e">
        <f>Table2[[#This Row],[Find N D8]]/Table2[[#This Row],[bp]]*1000000</f>
        <v>#DIV/0!</v>
      </c>
      <c r="AM277" s="20" t="e">
        <f>Table2[[#This Row],[identify kmers A9]]/Table2[[#This Row],[bp]]*1000000</f>
        <v>#DIV/0!</v>
      </c>
      <c r="AN277" s="20" t="e">
        <f>Table2[[#This Row],[identify kmers B10]]/Table2[[#This Row],[bp]]*1000000</f>
        <v>#DIV/0!</v>
      </c>
    </row>
    <row r="278" spans="1:40" x14ac:dyDescent="0.45">
      <c r="A278" s="1"/>
      <c r="M278" s="10">
        <f t="shared" si="72"/>
        <v>0</v>
      </c>
      <c r="N278" s="10">
        <f t="shared" si="73"/>
        <v>0</v>
      </c>
      <c r="O278" s="10">
        <f t="shared" si="74"/>
        <v>0</v>
      </c>
      <c r="P278" s="10">
        <f t="shared" si="75"/>
        <v>0</v>
      </c>
      <c r="Q278" s="10">
        <f t="shared" si="76"/>
        <v>0</v>
      </c>
      <c r="R278" s="10">
        <f t="shared" si="77"/>
        <v>0</v>
      </c>
      <c r="S278" s="10">
        <f t="shared" si="78"/>
        <v>0</v>
      </c>
      <c r="T278" s="10">
        <f t="shared" si="79"/>
        <v>0</v>
      </c>
      <c r="U278" s="10">
        <f t="shared" si="80"/>
        <v>0</v>
      </c>
      <c r="V278" s="10">
        <f>SUM(Table2[[#This Row],[filter kmers2]:[identify kmers B10]])</f>
        <v>0</v>
      </c>
      <c r="W278" s="5" t="e">
        <f t="shared" si="81"/>
        <v>#DIV/0!</v>
      </c>
      <c r="X278" s="5" t="e">
        <f t="shared" si="82"/>
        <v>#DIV/0!</v>
      </c>
      <c r="Y278" s="5" t="e">
        <f t="shared" si="83"/>
        <v>#DIV/0!</v>
      </c>
      <c r="Z278" s="5" t="e">
        <f t="shared" si="84"/>
        <v>#DIV/0!</v>
      </c>
      <c r="AA278" s="5" t="e">
        <f t="shared" si="85"/>
        <v>#DIV/0!</v>
      </c>
      <c r="AB278" s="5" t="e">
        <f t="shared" si="86"/>
        <v>#DIV/0!</v>
      </c>
      <c r="AC278" s="5" t="e">
        <f t="shared" si="87"/>
        <v>#DIV/0!</v>
      </c>
      <c r="AD278" s="5" t="e">
        <f t="shared" si="88"/>
        <v>#DIV/0!</v>
      </c>
      <c r="AE278" s="5" t="e">
        <f t="shared" si="89"/>
        <v>#DIV/0!</v>
      </c>
      <c r="AF278" s="20" t="e">
        <f>Table2[[#This Row],[filter kmers2]]/Table2[[#This Row],[bp]]*1000000</f>
        <v>#DIV/0!</v>
      </c>
      <c r="AG278" s="20" t="e">
        <f>Table2[[#This Row],[collapse kmers3]]/Table2[[#This Row],[bp]]*1000000</f>
        <v>#DIV/0!</v>
      </c>
      <c r="AH278" s="20" t="e">
        <f>Table2[[#This Row],[calculate distances4]]/Table2[[#This Row],[bp]]*1000000</f>
        <v>#DIV/0!</v>
      </c>
      <c r="AI278" s="20" t="e">
        <f>Table2[[#This Row],[Find N A5]]/Table2[[#This Row],[bp]]*1000000</f>
        <v>#DIV/0!</v>
      </c>
      <c r="AJ278" s="20" t="e">
        <f>Table2[[#This Row],[Find N B6]]/Table2[[#This Row],[bp]]*1000000</f>
        <v>#DIV/0!</v>
      </c>
      <c r="AK278" s="20" t="e">
        <f>Table2[[#This Row],[Find N C7]]/Table2[[#This Row],[bp]]*1000000</f>
        <v>#DIV/0!</v>
      </c>
      <c r="AL278" s="20" t="e">
        <f>Table2[[#This Row],[Find N D8]]/Table2[[#This Row],[bp]]*1000000</f>
        <v>#DIV/0!</v>
      </c>
      <c r="AM278" s="20" t="e">
        <f>Table2[[#This Row],[identify kmers A9]]/Table2[[#This Row],[bp]]*1000000</f>
        <v>#DIV/0!</v>
      </c>
      <c r="AN278" s="20" t="e">
        <f>Table2[[#This Row],[identify kmers B10]]/Table2[[#This Row],[bp]]*1000000</f>
        <v>#DIV/0!</v>
      </c>
    </row>
    <row r="279" spans="1:40" x14ac:dyDescent="0.45">
      <c r="A279" s="1"/>
      <c r="M279" s="10">
        <f t="shared" si="72"/>
        <v>0</v>
      </c>
      <c r="N279" s="10">
        <f t="shared" si="73"/>
        <v>0</v>
      </c>
      <c r="O279" s="10">
        <f t="shared" si="74"/>
        <v>0</v>
      </c>
      <c r="P279" s="10">
        <f t="shared" si="75"/>
        <v>0</v>
      </c>
      <c r="Q279" s="10">
        <f t="shared" si="76"/>
        <v>0</v>
      </c>
      <c r="R279" s="10">
        <f t="shared" si="77"/>
        <v>0</v>
      </c>
      <c r="S279" s="10">
        <f t="shared" si="78"/>
        <v>0</v>
      </c>
      <c r="T279" s="10">
        <f t="shared" si="79"/>
        <v>0</v>
      </c>
      <c r="U279" s="10">
        <f t="shared" si="80"/>
        <v>0</v>
      </c>
      <c r="V279" s="10">
        <f>SUM(Table2[[#This Row],[filter kmers2]:[identify kmers B10]])</f>
        <v>0</v>
      </c>
      <c r="W279" s="5" t="e">
        <f t="shared" si="81"/>
        <v>#DIV/0!</v>
      </c>
      <c r="X279" s="5" t="e">
        <f t="shared" si="82"/>
        <v>#DIV/0!</v>
      </c>
      <c r="Y279" s="5" t="e">
        <f t="shared" si="83"/>
        <v>#DIV/0!</v>
      </c>
      <c r="Z279" s="5" t="e">
        <f t="shared" si="84"/>
        <v>#DIV/0!</v>
      </c>
      <c r="AA279" s="5" t="e">
        <f t="shared" si="85"/>
        <v>#DIV/0!</v>
      </c>
      <c r="AB279" s="5" t="e">
        <f t="shared" si="86"/>
        <v>#DIV/0!</v>
      </c>
      <c r="AC279" s="5" t="e">
        <f t="shared" si="87"/>
        <v>#DIV/0!</v>
      </c>
      <c r="AD279" s="5" t="e">
        <f t="shared" si="88"/>
        <v>#DIV/0!</v>
      </c>
      <c r="AE279" s="5" t="e">
        <f t="shared" si="89"/>
        <v>#DIV/0!</v>
      </c>
      <c r="AF279" s="20" t="e">
        <f>Table2[[#This Row],[filter kmers2]]/Table2[[#This Row],[bp]]*1000000</f>
        <v>#DIV/0!</v>
      </c>
      <c r="AG279" s="20" t="e">
        <f>Table2[[#This Row],[collapse kmers3]]/Table2[[#This Row],[bp]]*1000000</f>
        <v>#DIV/0!</v>
      </c>
      <c r="AH279" s="20" t="e">
        <f>Table2[[#This Row],[calculate distances4]]/Table2[[#This Row],[bp]]*1000000</f>
        <v>#DIV/0!</v>
      </c>
      <c r="AI279" s="20" t="e">
        <f>Table2[[#This Row],[Find N A5]]/Table2[[#This Row],[bp]]*1000000</f>
        <v>#DIV/0!</v>
      </c>
      <c r="AJ279" s="20" t="e">
        <f>Table2[[#This Row],[Find N B6]]/Table2[[#This Row],[bp]]*1000000</f>
        <v>#DIV/0!</v>
      </c>
      <c r="AK279" s="20" t="e">
        <f>Table2[[#This Row],[Find N C7]]/Table2[[#This Row],[bp]]*1000000</f>
        <v>#DIV/0!</v>
      </c>
      <c r="AL279" s="20" t="e">
        <f>Table2[[#This Row],[Find N D8]]/Table2[[#This Row],[bp]]*1000000</f>
        <v>#DIV/0!</v>
      </c>
      <c r="AM279" s="20" t="e">
        <f>Table2[[#This Row],[identify kmers A9]]/Table2[[#This Row],[bp]]*1000000</f>
        <v>#DIV/0!</v>
      </c>
      <c r="AN279" s="20" t="e">
        <f>Table2[[#This Row],[identify kmers B10]]/Table2[[#This Row],[bp]]*1000000</f>
        <v>#DIV/0!</v>
      </c>
    </row>
    <row r="280" spans="1:40" x14ac:dyDescent="0.45">
      <c r="A280" s="1"/>
      <c r="M280" s="10">
        <f t="shared" si="72"/>
        <v>0</v>
      </c>
      <c r="N280" s="10">
        <f t="shared" si="73"/>
        <v>0</v>
      </c>
      <c r="O280" s="10">
        <f t="shared" si="74"/>
        <v>0</v>
      </c>
      <c r="P280" s="10">
        <f t="shared" si="75"/>
        <v>0</v>
      </c>
      <c r="Q280" s="10">
        <f t="shared" si="76"/>
        <v>0</v>
      </c>
      <c r="R280" s="10">
        <f t="shared" si="77"/>
        <v>0</v>
      </c>
      <c r="S280" s="10">
        <f t="shared" si="78"/>
        <v>0</v>
      </c>
      <c r="T280" s="10">
        <f t="shared" si="79"/>
        <v>0</v>
      </c>
      <c r="U280" s="10">
        <f t="shared" si="80"/>
        <v>0</v>
      </c>
      <c r="V280" s="10">
        <f>SUM(Table2[[#This Row],[filter kmers2]:[identify kmers B10]])</f>
        <v>0</v>
      </c>
      <c r="W280" s="5" t="e">
        <f t="shared" si="81"/>
        <v>#DIV/0!</v>
      </c>
      <c r="X280" s="5" t="e">
        <f t="shared" si="82"/>
        <v>#DIV/0!</v>
      </c>
      <c r="Y280" s="5" t="e">
        <f t="shared" si="83"/>
        <v>#DIV/0!</v>
      </c>
      <c r="Z280" s="5" t="e">
        <f t="shared" si="84"/>
        <v>#DIV/0!</v>
      </c>
      <c r="AA280" s="5" t="e">
        <f t="shared" si="85"/>
        <v>#DIV/0!</v>
      </c>
      <c r="AB280" s="5" t="e">
        <f t="shared" si="86"/>
        <v>#DIV/0!</v>
      </c>
      <c r="AC280" s="5" t="e">
        <f t="shared" si="87"/>
        <v>#DIV/0!</v>
      </c>
      <c r="AD280" s="5" t="e">
        <f t="shared" si="88"/>
        <v>#DIV/0!</v>
      </c>
      <c r="AE280" s="5" t="e">
        <f t="shared" si="89"/>
        <v>#DIV/0!</v>
      </c>
      <c r="AF280" s="20" t="e">
        <f>Table2[[#This Row],[filter kmers2]]/Table2[[#This Row],[bp]]*1000000</f>
        <v>#DIV/0!</v>
      </c>
      <c r="AG280" s="20" t="e">
        <f>Table2[[#This Row],[collapse kmers3]]/Table2[[#This Row],[bp]]*1000000</f>
        <v>#DIV/0!</v>
      </c>
      <c r="AH280" s="20" t="e">
        <f>Table2[[#This Row],[calculate distances4]]/Table2[[#This Row],[bp]]*1000000</f>
        <v>#DIV/0!</v>
      </c>
      <c r="AI280" s="20" t="e">
        <f>Table2[[#This Row],[Find N A5]]/Table2[[#This Row],[bp]]*1000000</f>
        <v>#DIV/0!</v>
      </c>
      <c r="AJ280" s="20" t="e">
        <f>Table2[[#This Row],[Find N B6]]/Table2[[#This Row],[bp]]*1000000</f>
        <v>#DIV/0!</v>
      </c>
      <c r="AK280" s="20" t="e">
        <f>Table2[[#This Row],[Find N C7]]/Table2[[#This Row],[bp]]*1000000</f>
        <v>#DIV/0!</v>
      </c>
      <c r="AL280" s="20" t="e">
        <f>Table2[[#This Row],[Find N D8]]/Table2[[#This Row],[bp]]*1000000</f>
        <v>#DIV/0!</v>
      </c>
      <c r="AM280" s="20" t="e">
        <f>Table2[[#This Row],[identify kmers A9]]/Table2[[#This Row],[bp]]*1000000</f>
        <v>#DIV/0!</v>
      </c>
      <c r="AN280" s="20" t="e">
        <f>Table2[[#This Row],[identify kmers B10]]/Table2[[#This Row],[bp]]*1000000</f>
        <v>#DIV/0!</v>
      </c>
    </row>
    <row r="281" spans="1:40" x14ac:dyDescent="0.45">
      <c r="A281" s="1"/>
      <c r="M281" s="10">
        <f t="shared" si="72"/>
        <v>0</v>
      </c>
      <c r="N281" s="10">
        <f t="shared" si="73"/>
        <v>0</v>
      </c>
      <c r="O281" s="10">
        <f t="shared" si="74"/>
        <v>0</v>
      </c>
      <c r="P281" s="10">
        <f t="shared" si="75"/>
        <v>0</v>
      </c>
      <c r="Q281" s="10">
        <f t="shared" si="76"/>
        <v>0</v>
      </c>
      <c r="R281" s="10">
        <f t="shared" si="77"/>
        <v>0</v>
      </c>
      <c r="S281" s="10">
        <f t="shared" si="78"/>
        <v>0</v>
      </c>
      <c r="T281" s="10">
        <f t="shared" si="79"/>
        <v>0</v>
      </c>
      <c r="U281" s="10">
        <f t="shared" si="80"/>
        <v>0</v>
      </c>
      <c r="V281" s="10">
        <f>SUM(Table2[[#This Row],[filter kmers2]:[identify kmers B10]])</f>
        <v>0</v>
      </c>
      <c r="W281" s="5" t="e">
        <f t="shared" si="81"/>
        <v>#DIV/0!</v>
      </c>
      <c r="X281" s="5" t="e">
        <f t="shared" si="82"/>
        <v>#DIV/0!</v>
      </c>
      <c r="Y281" s="5" t="e">
        <f t="shared" si="83"/>
        <v>#DIV/0!</v>
      </c>
      <c r="Z281" s="5" t="e">
        <f t="shared" si="84"/>
        <v>#DIV/0!</v>
      </c>
      <c r="AA281" s="5" t="e">
        <f t="shared" si="85"/>
        <v>#DIV/0!</v>
      </c>
      <c r="AB281" s="5" t="e">
        <f t="shared" si="86"/>
        <v>#DIV/0!</v>
      </c>
      <c r="AC281" s="5" t="e">
        <f t="shared" si="87"/>
        <v>#DIV/0!</v>
      </c>
      <c r="AD281" s="5" t="e">
        <f t="shared" si="88"/>
        <v>#DIV/0!</v>
      </c>
      <c r="AE281" s="5" t="e">
        <f t="shared" si="89"/>
        <v>#DIV/0!</v>
      </c>
      <c r="AF281" s="20" t="e">
        <f>Table2[[#This Row],[filter kmers2]]/Table2[[#This Row],[bp]]*1000000</f>
        <v>#DIV/0!</v>
      </c>
      <c r="AG281" s="20" t="e">
        <f>Table2[[#This Row],[collapse kmers3]]/Table2[[#This Row],[bp]]*1000000</f>
        <v>#DIV/0!</v>
      </c>
      <c r="AH281" s="20" t="e">
        <f>Table2[[#This Row],[calculate distances4]]/Table2[[#This Row],[bp]]*1000000</f>
        <v>#DIV/0!</v>
      </c>
      <c r="AI281" s="20" t="e">
        <f>Table2[[#This Row],[Find N A5]]/Table2[[#This Row],[bp]]*1000000</f>
        <v>#DIV/0!</v>
      </c>
      <c r="AJ281" s="20" t="e">
        <f>Table2[[#This Row],[Find N B6]]/Table2[[#This Row],[bp]]*1000000</f>
        <v>#DIV/0!</v>
      </c>
      <c r="AK281" s="20" t="e">
        <f>Table2[[#This Row],[Find N C7]]/Table2[[#This Row],[bp]]*1000000</f>
        <v>#DIV/0!</v>
      </c>
      <c r="AL281" s="20" t="e">
        <f>Table2[[#This Row],[Find N D8]]/Table2[[#This Row],[bp]]*1000000</f>
        <v>#DIV/0!</v>
      </c>
      <c r="AM281" s="20" t="e">
        <f>Table2[[#This Row],[identify kmers A9]]/Table2[[#This Row],[bp]]*1000000</f>
        <v>#DIV/0!</v>
      </c>
      <c r="AN281" s="20" t="e">
        <f>Table2[[#This Row],[identify kmers B10]]/Table2[[#This Row],[bp]]*1000000</f>
        <v>#DIV/0!</v>
      </c>
    </row>
    <row r="282" spans="1:40" x14ac:dyDescent="0.45">
      <c r="A282" s="1"/>
      <c r="M282" s="10">
        <f t="shared" si="72"/>
        <v>0</v>
      </c>
      <c r="N282" s="10">
        <f t="shared" si="73"/>
        <v>0</v>
      </c>
      <c r="O282" s="10">
        <f t="shared" si="74"/>
        <v>0</v>
      </c>
      <c r="P282" s="10">
        <f t="shared" si="75"/>
        <v>0</v>
      </c>
      <c r="Q282" s="10">
        <f t="shared" si="76"/>
        <v>0</v>
      </c>
      <c r="R282" s="10">
        <f t="shared" si="77"/>
        <v>0</v>
      </c>
      <c r="S282" s="10">
        <f t="shared" si="78"/>
        <v>0</v>
      </c>
      <c r="T282" s="10">
        <f t="shared" si="79"/>
        <v>0</v>
      </c>
      <c r="U282" s="10">
        <f t="shared" si="80"/>
        <v>0</v>
      </c>
      <c r="V282" s="10">
        <f>SUM(Table2[[#This Row],[filter kmers2]:[identify kmers B10]])</f>
        <v>0</v>
      </c>
      <c r="W282" s="5" t="e">
        <f t="shared" si="81"/>
        <v>#DIV/0!</v>
      </c>
      <c r="X282" s="5" t="e">
        <f t="shared" si="82"/>
        <v>#DIV/0!</v>
      </c>
      <c r="Y282" s="5" t="e">
        <f t="shared" si="83"/>
        <v>#DIV/0!</v>
      </c>
      <c r="Z282" s="5" t="e">
        <f t="shared" si="84"/>
        <v>#DIV/0!</v>
      </c>
      <c r="AA282" s="5" t="e">
        <f t="shared" si="85"/>
        <v>#DIV/0!</v>
      </c>
      <c r="AB282" s="5" t="e">
        <f t="shared" si="86"/>
        <v>#DIV/0!</v>
      </c>
      <c r="AC282" s="5" t="e">
        <f t="shared" si="87"/>
        <v>#DIV/0!</v>
      </c>
      <c r="AD282" s="5" t="e">
        <f t="shared" si="88"/>
        <v>#DIV/0!</v>
      </c>
      <c r="AE282" s="5" t="e">
        <f t="shared" si="89"/>
        <v>#DIV/0!</v>
      </c>
      <c r="AF282" s="20" t="e">
        <f>Table2[[#This Row],[filter kmers2]]/Table2[[#This Row],[bp]]*1000000</f>
        <v>#DIV/0!</v>
      </c>
      <c r="AG282" s="20" t="e">
        <f>Table2[[#This Row],[collapse kmers3]]/Table2[[#This Row],[bp]]*1000000</f>
        <v>#DIV/0!</v>
      </c>
      <c r="AH282" s="20" t="e">
        <f>Table2[[#This Row],[calculate distances4]]/Table2[[#This Row],[bp]]*1000000</f>
        <v>#DIV/0!</v>
      </c>
      <c r="AI282" s="20" t="e">
        <f>Table2[[#This Row],[Find N A5]]/Table2[[#This Row],[bp]]*1000000</f>
        <v>#DIV/0!</v>
      </c>
      <c r="AJ282" s="20" t="e">
        <f>Table2[[#This Row],[Find N B6]]/Table2[[#This Row],[bp]]*1000000</f>
        <v>#DIV/0!</v>
      </c>
      <c r="AK282" s="20" t="e">
        <f>Table2[[#This Row],[Find N C7]]/Table2[[#This Row],[bp]]*1000000</f>
        <v>#DIV/0!</v>
      </c>
      <c r="AL282" s="20" t="e">
        <f>Table2[[#This Row],[Find N D8]]/Table2[[#This Row],[bp]]*1000000</f>
        <v>#DIV/0!</v>
      </c>
      <c r="AM282" s="20" t="e">
        <f>Table2[[#This Row],[identify kmers A9]]/Table2[[#This Row],[bp]]*1000000</f>
        <v>#DIV/0!</v>
      </c>
      <c r="AN282" s="20" t="e">
        <f>Table2[[#This Row],[identify kmers B10]]/Table2[[#This Row],[bp]]*1000000</f>
        <v>#DIV/0!</v>
      </c>
    </row>
    <row r="283" spans="1:40" x14ac:dyDescent="0.45">
      <c r="A283" s="1"/>
      <c r="M283" s="10">
        <f t="shared" si="72"/>
        <v>0</v>
      </c>
      <c r="N283" s="10">
        <f t="shared" si="73"/>
        <v>0</v>
      </c>
      <c r="O283" s="10">
        <f t="shared" si="74"/>
        <v>0</v>
      </c>
      <c r="P283" s="10">
        <f t="shared" si="75"/>
        <v>0</v>
      </c>
      <c r="Q283" s="10">
        <f t="shared" si="76"/>
        <v>0</v>
      </c>
      <c r="R283" s="10">
        <f t="shared" si="77"/>
        <v>0</v>
      </c>
      <c r="S283" s="10">
        <f t="shared" si="78"/>
        <v>0</v>
      </c>
      <c r="T283" s="10">
        <f t="shared" si="79"/>
        <v>0</v>
      </c>
      <c r="U283" s="10">
        <f t="shared" si="80"/>
        <v>0</v>
      </c>
      <c r="V283" s="10">
        <f>SUM(Table2[[#This Row],[filter kmers2]:[identify kmers B10]])</f>
        <v>0</v>
      </c>
      <c r="W283" s="5" t="e">
        <f t="shared" si="81"/>
        <v>#DIV/0!</v>
      </c>
      <c r="X283" s="5" t="e">
        <f t="shared" si="82"/>
        <v>#DIV/0!</v>
      </c>
      <c r="Y283" s="5" t="e">
        <f t="shared" si="83"/>
        <v>#DIV/0!</v>
      </c>
      <c r="Z283" s="5" t="e">
        <f t="shared" si="84"/>
        <v>#DIV/0!</v>
      </c>
      <c r="AA283" s="5" t="e">
        <f t="shared" si="85"/>
        <v>#DIV/0!</v>
      </c>
      <c r="AB283" s="5" t="e">
        <f t="shared" si="86"/>
        <v>#DIV/0!</v>
      </c>
      <c r="AC283" s="5" t="e">
        <f t="shared" si="87"/>
        <v>#DIV/0!</v>
      </c>
      <c r="AD283" s="5" t="e">
        <f t="shared" si="88"/>
        <v>#DIV/0!</v>
      </c>
      <c r="AE283" s="5" t="e">
        <f t="shared" si="89"/>
        <v>#DIV/0!</v>
      </c>
      <c r="AF283" s="20" t="e">
        <f>Table2[[#This Row],[filter kmers2]]/Table2[[#This Row],[bp]]*1000000</f>
        <v>#DIV/0!</v>
      </c>
      <c r="AG283" s="20" t="e">
        <f>Table2[[#This Row],[collapse kmers3]]/Table2[[#This Row],[bp]]*1000000</f>
        <v>#DIV/0!</v>
      </c>
      <c r="AH283" s="20" t="e">
        <f>Table2[[#This Row],[calculate distances4]]/Table2[[#This Row],[bp]]*1000000</f>
        <v>#DIV/0!</v>
      </c>
      <c r="AI283" s="20" t="e">
        <f>Table2[[#This Row],[Find N A5]]/Table2[[#This Row],[bp]]*1000000</f>
        <v>#DIV/0!</v>
      </c>
      <c r="AJ283" s="20" t="e">
        <f>Table2[[#This Row],[Find N B6]]/Table2[[#This Row],[bp]]*1000000</f>
        <v>#DIV/0!</v>
      </c>
      <c r="AK283" s="20" t="e">
        <f>Table2[[#This Row],[Find N C7]]/Table2[[#This Row],[bp]]*1000000</f>
        <v>#DIV/0!</v>
      </c>
      <c r="AL283" s="20" t="e">
        <f>Table2[[#This Row],[Find N D8]]/Table2[[#This Row],[bp]]*1000000</f>
        <v>#DIV/0!</v>
      </c>
      <c r="AM283" s="20" t="e">
        <f>Table2[[#This Row],[identify kmers A9]]/Table2[[#This Row],[bp]]*1000000</f>
        <v>#DIV/0!</v>
      </c>
      <c r="AN283" s="20" t="e">
        <f>Table2[[#This Row],[identify kmers B10]]/Table2[[#This Row],[bp]]*1000000</f>
        <v>#DIV/0!</v>
      </c>
    </row>
    <row r="284" spans="1:40" x14ac:dyDescent="0.45">
      <c r="A284" s="1"/>
      <c r="M284" s="10">
        <f t="shared" si="72"/>
        <v>0</v>
      </c>
      <c r="N284" s="10">
        <f t="shared" si="73"/>
        <v>0</v>
      </c>
      <c r="O284" s="10">
        <f t="shared" si="74"/>
        <v>0</v>
      </c>
      <c r="P284" s="10">
        <f t="shared" si="75"/>
        <v>0</v>
      </c>
      <c r="Q284" s="10">
        <f t="shared" si="76"/>
        <v>0</v>
      </c>
      <c r="R284" s="10">
        <f t="shared" si="77"/>
        <v>0</v>
      </c>
      <c r="S284" s="10">
        <f t="shared" si="78"/>
        <v>0</v>
      </c>
      <c r="T284" s="10">
        <f t="shared" si="79"/>
        <v>0</v>
      </c>
      <c r="U284" s="10">
        <f t="shared" si="80"/>
        <v>0</v>
      </c>
      <c r="V284" s="10">
        <f>SUM(Table2[[#This Row],[filter kmers2]:[identify kmers B10]])</f>
        <v>0</v>
      </c>
      <c r="W284" s="5" t="e">
        <f t="shared" si="81"/>
        <v>#DIV/0!</v>
      </c>
      <c r="X284" s="5" t="e">
        <f t="shared" si="82"/>
        <v>#DIV/0!</v>
      </c>
      <c r="Y284" s="5" t="e">
        <f t="shared" si="83"/>
        <v>#DIV/0!</v>
      </c>
      <c r="Z284" s="5" t="e">
        <f t="shared" si="84"/>
        <v>#DIV/0!</v>
      </c>
      <c r="AA284" s="5" t="e">
        <f t="shared" si="85"/>
        <v>#DIV/0!</v>
      </c>
      <c r="AB284" s="5" t="e">
        <f t="shared" si="86"/>
        <v>#DIV/0!</v>
      </c>
      <c r="AC284" s="5" t="e">
        <f t="shared" si="87"/>
        <v>#DIV/0!</v>
      </c>
      <c r="AD284" s="5" t="e">
        <f t="shared" si="88"/>
        <v>#DIV/0!</v>
      </c>
      <c r="AE284" s="5" t="e">
        <f t="shared" si="89"/>
        <v>#DIV/0!</v>
      </c>
      <c r="AF284" s="20" t="e">
        <f>Table2[[#This Row],[filter kmers2]]/Table2[[#This Row],[bp]]*1000000</f>
        <v>#DIV/0!</v>
      </c>
      <c r="AG284" s="20" t="e">
        <f>Table2[[#This Row],[collapse kmers3]]/Table2[[#This Row],[bp]]*1000000</f>
        <v>#DIV/0!</v>
      </c>
      <c r="AH284" s="20" t="e">
        <f>Table2[[#This Row],[calculate distances4]]/Table2[[#This Row],[bp]]*1000000</f>
        <v>#DIV/0!</v>
      </c>
      <c r="AI284" s="20" t="e">
        <f>Table2[[#This Row],[Find N A5]]/Table2[[#This Row],[bp]]*1000000</f>
        <v>#DIV/0!</v>
      </c>
      <c r="AJ284" s="20" t="e">
        <f>Table2[[#This Row],[Find N B6]]/Table2[[#This Row],[bp]]*1000000</f>
        <v>#DIV/0!</v>
      </c>
      <c r="AK284" s="20" t="e">
        <f>Table2[[#This Row],[Find N C7]]/Table2[[#This Row],[bp]]*1000000</f>
        <v>#DIV/0!</v>
      </c>
      <c r="AL284" s="20" t="e">
        <f>Table2[[#This Row],[Find N D8]]/Table2[[#This Row],[bp]]*1000000</f>
        <v>#DIV/0!</v>
      </c>
      <c r="AM284" s="20" t="e">
        <f>Table2[[#This Row],[identify kmers A9]]/Table2[[#This Row],[bp]]*1000000</f>
        <v>#DIV/0!</v>
      </c>
      <c r="AN284" s="20" t="e">
        <f>Table2[[#This Row],[identify kmers B10]]/Table2[[#This Row],[bp]]*1000000</f>
        <v>#DIV/0!</v>
      </c>
    </row>
    <row r="285" spans="1:40" x14ac:dyDescent="0.45">
      <c r="A285" s="1"/>
      <c r="M285" s="10">
        <f t="shared" si="72"/>
        <v>0</v>
      </c>
      <c r="N285" s="10">
        <f t="shared" si="73"/>
        <v>0</v>
      </c>
      <c r="O285" s="10">
        <f t="shared" si="74"/>
        <v>0</v>
      </c>
      <c r="P285" s="10">
        <f t="shared" si="75"/>
        <v>0</v>
      </c>
      <c r="Q285" s="10">
        <f t="shared" si="76"/>
        <v>0</v>
      </c>
      <c r="R285" s="10">
        <f t="shared" si="77"/>
        <v>0</v>
      </c>
      <c r="S285" s="10">
        <f t="shared" si="78"/>
        <v>0</v>
      </c>
      <c r="T285" s="10">
        <f t="shared" si="79"/>
        <v>0</v>
      </c>
      <c r="U285" s="10">
        <f t="shared" si="80"/>
        <v>0</v>
      </c>
      <c r="V285" s="10">
        <f>SUM(Table2[[#This Row],[filter kmers2]:[identify kmers B10]])</f>
        <v>0</v>
      </c>
      <c r="W285" s="5" t="e">
        <f t="shared" si="81"/>
        <v>#DIV/0!</v>
      </c>
      <c r="X285" s="5" t="e">
        <f t="shared" si="82"/>
        <v>#DIV/0!</v>
      </c>
      <c r="Y285" s="5" t="e">
        <f t="shared" si="83"/>
        <v>#DIV/0!</v>
      </c>
      <c r="Z285" s="5" t="e">
        <f t="shared" si="84"/>
        <v>#DIV/0!</v>
      </c>
      <c r="AA285" s="5" t="e">
        <f t="shared" si="85"/>
        <v>#DIV/0!</v>
      </c>
      <c r="AB285" s="5" t="e">
        <f t="shared" si="86"/>
        <v>#DIV/0!</v>
      </c>
      <c r="AC285" s="5" t="e">
        <f t="shared" si="87"/>
        <v>#DIV/0!</v>
      </c>
      <c r="AD285" s="5" t="e">
        <f t="shared" si="88"/>
        <v>#DIV/0!</v>
      </c>
      <c r="AE285" s="5" t="e">
        <f t="shared" si="89"/>
        <v>#DIV/0!</v>
      </c>
      <c r="AF285" s="20" t="e">
        <f>Table2[[#This Row],[filter kmers2]]/Table2[[#This Row],[bp]]*1000000</f>
        <v>#DIV/0!</v>
      </c>
      <c r="AG285" s="20" t="e">
        <f>Table2[[#This Row],[collapse kmers3]]/Table2[[#This Row],[bp]]*1000000</f>
        <v>#DIV/0!</v>
      </c>
      <c r="AH285" s="20" t="e">
        <f>Table2[[#This Row],[calculate distances4]]/Table2[[#This Row],[bp]]*1000000</f>
        <v>#DIV/0!</v>
      </c>
      <c r="AI285" s="20" t="e">
        <f>Table2[[#This Row],[Find N A5]]/Table2[[#This Row],[bp]]*1000000</f>
        <v>#DIV/0!</v>
      </c>
      <c r="AJ285" s="20" t="e">
        <f>Table2[[#This Row],[Find N B6]]/Table2[[#This Row],[bp]]*1000000</f>
        <v>#DIV/0!</v>
      </c>
      <c r="AK285" s="20" t="e">
        <f>Table2[[#This Row],[Find N C7]]/Table2[[#This Row],[bp]]*1000000</f>
        <v>#DIV/0!</v>
      </c>
      <c r="AL285" s="20" t="e">
        <f>Table2[[#This Row],[Find N D8]]/Table2[[#This Row],[bp]]*1000000</f>
        <v>#DIV/0!</v>
      </c>
      <c r="AM285" s="20" t="e">
        <f>Table2[[#This Row],[identify kmers A9]]/Table2[[#This Row],[bp]]*1000000</f>
        <v>#DIV/0!</v>
      </c>
      <c r="AN285" s="20" t="e">
        <f>Table2[[#This Row],[identify kmers B10]]/Table2[[#This Row],[bp]]*1000000</f>
        <v>#DIV/0!</v>
      </c>
    </row>
    <row r="286" spans="1:40" x14ac:dyDescent="0.45">
      <c r="A286" s="1"/>
      <c r="M286" s="10">
        <f t="shared" si="72"/>
        <v>0</v>
      </c>
      <c r="N286" s="10">
        <f t="shared" si="73"/>
        <v>0</v>
      </c>
      <c r="O286" s="10">
        <f t="shared" si="74"/>
        <v>0</v>
      </c>
      <c r="P286" s="10">
        <f t="shared" si="75"/>
        <v>0</v>
      </c>
      <c r="Q286" s="10">
        <f t="shared" si="76"/>
        <v>0</v>
      </c>
      <c r="R286" s="10">
        <f t="shared" si="77"/>
        <v>0</v>
      </c>
      <c r="S286" s="10">
        <f t="shared" si="78"/>
        <v>0</v>
      </c>
      <c r="T286" s="10">
        <f t="shared" si="79"/>
        <v>0</v>
      </c>
      <c r="U286" s="10">
        <f t="shared" si="80"/>
        <v>0</v>
      </c>
      <c r="V286" s="10">
        <f>SUM(Table2[[#This Row],[filter kmers2]:[identify kmers B10]])</f>
        <v>0</v>
      </c>
      <c r="W286" s="5" t="e">
        <f t="shared" si="81"/>
        <v>#DIV/0!</v>
      </c>
      <c r="X286" s="5" t="e">
        <f t="shared" si="82"/>
        <v>#DIV/0!</v>
      </c>
      <c r="Y286" s="5" t="e">
        <f t="shared" si="83"/>
        <v>#DIV/0!</v>
      </c>
      <c r="Z286" s="5" t="e">
        <f t="shared" si="84"/>
        <v>#DIV/0!</v>
      </c>
      <c r="AA286" s="5" t="e">
        <f t="shared" si="85"/>
        <v>#DIV/0!</v>
      </c>
      <c r="AB286" s="5" t="e">
        <f t="shared" si="86"/>
        <v>#DIV/0!</v>
      </c>
      <c r="AC286" s="5" t="e">
        <f t="shared" si="87"/>
        <v>#DIV/0!</v>
      </c>
      <c r="AD286" s="5" t="e">
        <f t="shared" si="88"/>
        <v>#DIV/0!</v>
      </c>
      <c r="AE286" s="5" t="e">
        <f t="shared" si="89"/>
        <v>#DIV/0!</v>
      </c>
      <c r="AF286" s="20" t="e">
        <f>Table2[[#This Row],[filter kmers2]]/Table2[[#This Row],[bp]]*1000000</f>
        <v>#DIV/0!</v>
      </c>
      <c r="AG286" s="20" t="e">
        <f>Table2[[#This Row],[collapse kmers3]]/Table2[[#This Row],[bp]]*1000000</f>
        <v>#DIV/0!</v>
      </c>
      <c r="AH286" s="20" t="e">
        <f>Table2[[#This Row],[calculate distances4]]/Table2[[#This Row],[bp]]*1000000</f>
        <v>#DIV/0!</v>
      </c>
      <c r="AI286" s="20" t="e">
        <f>Table2[[#This Row],[Find N A5]]/Table2[[#This Row],[bp]]*1000000</f>
        <v>#DIV/0!</v>
      </c>
      <c r="AJ286" s="20" t="e">
        <f>Table2[[#This Row],[Find N B6]]/Table2[[#This Row],[bp]]*1000000</f>
        <v>#DIV/0!</v>
      </c>
      <c r="AK286" s="20" t="e">
        <f>Table2[[#This Row],[Find N C7]]/Table2[[#This Row],[bp]]*1000000</f>
        <v>#DIV/0!</v>
      </c>
      <c r="AL286" s="20" t="e">
        <f>Table2[[#This Row],[Find N D8]]/Table2[[#This Row],[bp]]*1000000</f>
        <v>#DIV/0!</v>
      </c>
      <c r="AM286" s="20" t="e">
        <f>Table2[[#This Row],[identify kmers A9]]/Table2[[#This Row],[bp]]*1000000</f>
        <v>#DIV/0!</v>
      </c>
      <c r="AN286" s="20" t="e">
        <f>Table2[[#This Row],[identify kmers B10]]/Table2[[#This Row],[bp]]*1000000</f>
        <v>#DIV/0!</v>
      </c>
    </row>
    <row r="287" spans="1:40" x14ac:dyDescent="0.45">
      <c r="A287" s="1"/>
      <c r="M287" s="10">
        <f t="shared" si="72"/>
        <v>0</v>
      </c>
      <c r="N287" s="10">
        <f t="shared" si="73"/>
        <v>0</v>
      </c>
      <c r="O287" s="10">
        <f t="shared" si="74"/>
        <v>0</v>
      </c>
      <c r="P287" s="10">
        <f t="shared" si="75"/>
        <v>0</v>
      </c>
      <c r="Q287" s="10">
        <f t="shared" si="76"/>
        <v>0</v>
      </c>
      <c r="R287" s="10">
        <f t="shared" si="77"/>
        <v>0</v>
      </c>
      <c r="S287" s="10">
        <f t="shared" si="78"/>
        <v>0</v>
      </c>
      <c r="T287" s="10">
        <f t="shared" si="79"/>
        <v>0</v>
      </c>
      <c r="U287" s="10">
        <f t="shared" si="80"/>
        <v>0</v>
      </c>
      <c r="V287" s="10">
        <f>SUM(Table2[[#This Row],[filter kmers2]:[identify kmers B10]])</f>
        <v>0</v>
      </c>
      <c r="W287" s="5" t="e">
        <f t="shared" si="81"/>
        <v>#DIV/0!</v>
      </c>
      <c r="X287" s="5" t="e">
        <f t="shared" si="82"/>
        <v>#DIV/0!</v>
      </c>
      <c r="Y287" s="5" t="e">
        <f t="shared" si="83"/>
        <v>#DIV/0!</v>
      </c>
      <c r="Z287" s="5" t="e">
        <f t="shared" si="84"/>
        <v>#DIV/0!</v>
      </c>
      <c r="AA287" s="5" t="e">
        <f t="shared" si="85"/>
        <v>#DIV/0!</v>
      </c>
      <c r="AB287" s="5" t="e">
        <f t="shared" si="86"/>
        <v>#DIV/0!</v>
      </c>
      <c r="AC287" s="5" t="e">
        <f t="shared" si="87"/>
        <v>#DIV/0!</v>
      </c>
      <c r="AD287" s="5" t="e">
        <f t="shared" si="88"/>
        <v>#DIV/0!</v>
      </c>
      <c r="AE287" s="5" t="e">
        <f t="shared" si="89"/>
        <v>#DIV/0!</v>
      </c>
      <c r="AF287" s="20" t="e">
        <f>Table2[[#This Row],[filter kmers2]]/Table2[[#This Row],[bp]]*1000000</f>
        <v>#DIV/0!</v>
      </c>
      <c r="AG287" s="20" t="e">
        <f>Table2[[#This Row],[collapse kmers3]]/Table2[[#This Row],[bp]]*1000000</f>
        <v>#DIV/0!</v>
      </c>
      <c r="AH287" s="20" t="e">
        <f>Table2[[#This Row],[calculate distances4]]/Table2[[#This Row],[bp]]*1000000</f>
        <v>#DIV/0!</v>
      </c>
      <c r="AI287" s="20" t="e">
        <f>Table2[[#This Row],[Find N A5]]/Table2[[#This Row],[bp]]*1000000</f>
        <v>#DIV/0!</v>
      </c>
      <c r="AJ287" s="20" t="e">
        <f>Table2[[#This Row],[Find N B6]]/Table2[[#This Row],[bp]]*1000000</f>
        <v>#DIV/0!</v>
      </c>
      <c r="AK287" s="20" t="e">
        <f>Table2[[#This Row],[Find N C7]]/Table2[[#This Row],[bp]]*1000000</f>
        <v>#DIV/0!</v>
      </c>
      <c r="AL287" s="20" t="e">
        <f>Table2[[#This Row],[Find N D8]]/Table2[[#This Row],[bp]]*1000000</f>
        <v>#DIV/0!</v>
      </c>
      <c r="AM287" s="20" t="e">
        <f>Table2[[#This Row],[identify kmers A9]]/Table2[[#This Row],[bp]]*1000000</f>
        <v>#DIV/0!</v>
      </c>
      <c r="AN287" s="20" t="e">
        <f>Table2[[#This Row],[identify kmers B10]]/Table2[[#This Row],[bp]]*1000000</f>
        <v>#DIV/0!</v>
      </c>
    </row>
    <row r="288" spans="1:40" x14ac:dyDescent="0.45">
      <c r="A288" s="1"/>
      <c r="M288" s="10">
        <f t="shared" si="72"/>
        <v>0</v>
      </c>
      <c r="N288" s="10">
        <f t="shared" si="73"/>
        <v>0</v>
      </c>
      <c r="O288" s="10">
        <f t="shared" si="74"/>
        <v>0</v>
      </c>
      <c r="P288" s="10">
        <f t="shared" si="75"/>
        <v>0</v>
      </c>
      <c r="Q288" s="10">
        <f t="shared" si="76"/>
        <v>0</v>
      </c>
      <c r="R288" s="10">
        <f t="shared" si="77"/>
        <v>0</v>
      </c>
      <c r="S288" s="10">
        <f t="shared" si="78"/>
        <v>0</v>
      </c>
      <c r="T288" s="10">
        <f t="shared" si="79"/>
        <v>0</v>
      </c>
      <c r="U288" s="10">
        <f t="shared" si="80"/>
        <v>0</v>
      </c>
      <c r="V288" s="10">
        <f>SUM(Table2[[#This Row],[filter kmers2]:[identify kmers B10]])</f>
        <v>0</v>
      </c>
      <c r="W288" s="5" t="e">
        <f t="shared" si="81"/>
        <v>#DIV/0!</v>
      </c>
      <c r="X288" s="5" t="e">
        <f t="shared" si="82"/>
        <v>#DIV/0!</v>
      </c>
      <c r="Y288" s="5" t="e">
        <f t="shared" si="83"/>
        <v>#DIV/0!</v>
      </c>
      <c r="Z288" s="5" t="e">
        <f t="shared" si="84"/>
        <v>#DIV/0!</v>
      </c>
      <c r="AA288" s="5" t="e">
        <f t="shared" si="85"/>
        <v>#DIV/0!</v>
      </c>
      <c r="AB288" s="5" t="e">
        <f t="shared" si="86"/>
        <v>#DIV/0!</v>
      </c>
      <c r="AC288" s="5" t="e">
        <f t="shared" si="87"/>
        <v>#DIV/0!</v>
      </c>
      <c r="AD288" s="5" t="e">
        <f t="shared" si="88"/>
        <v>#DIV/0!</v>
      </c>
      <c r="AE288" s="5" t="e">
        <f t="shared" si="89"/>
        <v>#DIV/0!</v>
      </c>
      <c r="AF288" s="20" t="e">
        <f>Table2[[#This Row],[filter kmers2]]/Table2[[#This Row],[bp]]*1000000</f>
        <v>#DIV/0!</v>
      </c>
      <c r="AG288" s="20" t="e">
        <f>Table2[[#This Row],[collapse kmers3]]/Table2[[#This Row],[bp]]*1000000</f>
        <v>#DIV/0!</v>
      </c>
      <c r="AH288" s="20" t="e">
        <f>Table2[[#This Row],[calculate distances4]]/Table2[[#This Row],[bp]]*1000000</f>
        <v>#DIV/0!</v>
      </c>
      <c r="AI288" s="20" t="e">
        <f>Table2[[#This Row],[Find N A5]]/Table2[[#This Row],[bp]]*1000000</f>
        <v>#DIV/0!</v>
      </c>
      <c r="AJ288" s="20" t="e">
        <f>Table2[[#This Row],[Find N B6]]/Table2[[#This Row],[bp]]*1000000</f>
        <v>#DIV/0!</v>
      </c>
      <c r="AK288" s="20" t="e">
        <f>Table2[[#This Row],[Find N C7]]/Table2[[#This Row],[bp]]*1000000</f>
        <v>#DIV/0!</v>
      </c>
      <c r="AL288" s="20" t="e">
        <f>Table2[[#This Row],[Find N D8]]/Table2[[#This Row],[bp]]*1000000</f>
        <v>#DIV/0!</v>
      </c>
      <c r="AM288" s="20" t="e">
        <f>Table2[[#This Row],[identify kmers A9]]/Table2[[#This Row],[bp]]*1000000</f>
        <v>#DIV/0!</v>
      </c>
      <c r="AN288" s="20" t="e">
        <f>Table2[[#This Row],[identify kmers B10]]/Table2[[#This Row],[bp]]*1000000</f>
        <v>#DIV/0!</v>
      </c>
    </row>
    <row r="289" spans="1:40" x14ac:dyDescent="0.45">
      <c r="A289" s="1"/>
      <c r="M289" s="10">
        <f t="shared" si="72"/>
        <v>0</v>
      </c>
      <c r="N289" s="10">
        <f t="shared" si="73"/>
        <v>0</v>
      </c>
      <c r="O289" s="10">
        <f t="shared" si="74"/>
        <v>0</v>
      </c>
      <c r="P289" s="10">
        <f t="shared" si="75"/>
        <v>0</v>
      </c>
      <c r="Q289" s="10">
        <f t="shared" si="76"/>
        <v>0</v>
      </c>
      <c r="R289" s="10">
        <f t="shared" si="77"/>
        <v>0</v>
      </c>
      <c r="S289" s="10">
        <f t="shared" si="78"/>
        <v>0</v>
      </c>
      <c r="T289" s="10">
        <f t="shared" si="79"/>
        <v>0</v>
      </c>
      <c r="U289" s="10">
        <f t="shared" si="80"/>
        <v>0</v>
      </c>
      <c r="V289" s="10">
        <f>SUM(Table2[[#This Row],[filter kmers2]:[identify kmers B10]])</f>
        <v>0</v>
      </c>
      <c r="W289" s="5" t="e">
        <f t="shared" si="81"/>
        <v>#DIV/0!</v>
      </c>
      <c r="X289" s="5" t="e">
        <f t="shared" si="82"/>
        <v>#DIV/0!</v>
      </c>
      <c r="Y289" s="5" t="e">
        <f t="shared" si="83"/>
        <v>#DIV/0!</v>
      </c>
      <c r="Z289" s="5" t="e">
        <f t="shared" si="84"/>
        <v>#DIV/0!</v>
      </c>
      <c r="AA289" s="5" t="e">
        <f t="shared" si="85"/>
        <v>#DIV/0!</v>
      </c>
      <c r="AB289" s="5" t="e">
        <f t="shared" si="86"/>
        <v>#DIV/0!</v>
      </c>
      <c r="AC289" s="5" t="e">
        <f t="shared" si="87"/>
        <v>#DIV/0!</v>
      </c>
      <c r="AD289" s="5" t="e">
        <f t="shared" si="88"/>
        <v>#DIV/0!</v>
      </c>
      <c r="AE289" s="5" t="e">
        <f t="shared" si="89"/>
        <v>#DIV/0!</v>
      </c>
      <c r="AF289" s="20" t="e">
        <f>Table2[[#This Row],[filter kmers2]]/Table2[[#This Row],[bp]]*1000000</f>
        <v>#DIV/0!</v>
      </c>
      <c r="AG289" s="20" t="e">
        <f>Table2[[#This Row],[collapse kmers3]]/Table2[[#This Row],[bp]]*1000000</f>
        <v>#DIV/0!</v>
      </c>
      <c r="AH289" s="20" t="e">
        <f>Table2[[#This Row],[calculate distances4]]/Table2[[#This Row],[bp]]*1000000</f>
        <v>#DIV/0!</v>
      </c>
      <c r="AI289" s="20" t="e">
        <f>Table2[[#This Row],[Find N A5]]/Table2[[#This Row],[bp]]*1000000</f>
        <v>#DIV/0!</v>
      </c>
      <c r="AJ289" s="20" t="e">
        <f>Table2[[#This Row],[Find N B6]]/Table2[[#This Row],[bp]]*1000000</f>
        <v>#DIV/0!</v>
      </c>
      <c r="AK289" s="20" t="e">
        <f>Table2[[#This Row],[Find N C7]]/Table2[[#This Row],[bp]]*1000000</f>
        <v>#DIV/0!</v>
      </c>
      <c r="AL289" s="20" t="e">
        <f>Table2[[#This Row],[Find N D8]]/Table2[[#This Row],[bp]]*1000000</f>
        <v>#DIV/0!</v>
      </c>
      <c r="AM289" s="20" t="e">
        <f>Table2[[#This Row],[identify kmers A9]]/Table2[[#This Row],[bp]]*1000000</f>
        <v>#DIV/0!</v>
      </c>
      <c r="AN289" s="20" t="e">
        <f>Table2[[#This Row],[identify kmers B10]]/Table2[[#This Row],[bp]]*1000000</f>
        <v>#DIV/0!</v>
      </c>
    </row>
    <row r="290" spans="1:40" x14ac:dyDescent="0.45">
      <c r="A290" s="1"/>
      <c r="M290" s="10">
        <f t="shared" si="72"/>
        <v>0</v>
      </c>
      <c r="N290" s="10">
        <f t="shared" si="73"/>
        <v>0</v>
      </c>
      <c r="O290" s="10">
        <f t="shared" si="74"/>
        <v>0</v>
      </c>
      <c r="P290" s="10">
        <f t="shared" si="75"/>
        <v>0</v>
      </c>
      <c r="Q290" s="10">
        <f t="shared" si="76"/>
        <v>0</v>
      </c>
      <c r="R290" s="10">
        <f t="shared" si="77"/>
        <v>0</v>
      </c>
      <c r="S290" s="10">
        <f t="shared" si="78"/>
        <v>0</v>
      </c>
      <c r="T290" s="10">
        <f t="shared" si="79"/>
        <v>0</v>
      </c>
      <c r="U290" s="10">
        <f t="shared" si="80"/>
        <v>0</v>
      </c>
      <c r="V290" s="10">
        <f>SUM(Table2[[#This Row],[filter kmers2]:[identify kmers B10]])</f>
        <v>0</v>
      </c>
      <c r="W290" s="5" t="e">
        <f t="shared" si="81"/>
        <v>#DIV/0!</v>
      </c>
      <c r="X290" s="5" t="e">
        <f t="shared" si="82"/>
        <v>#DIV/0!</v>
      </c>
      <c r="Y290" s="5" t="e">
        <f t="shared" si="83"/>
        <v>#DIV/0!</v>
      </c>
      <c r="Z290" s="5" t="e">
        <f t="shared" si="84"/>
        <v>#DIV/0!</v>
      </c>
      <c r="AA290" s="5" t="e">
        <f t="shared" si="85"/>
        <v>#DIV/0!</v>
      </c>
      <c r="AB290" s="5" t="e">
        <f t="shared" si="86"/>
        <v>#DIV/0!</v>
      </c>
      <c r="AC290" s="5" t="e">
        <f t="shared" si="87"/>
        <v>#DIV/0!</v>
      </c>
      <c r="AD290" s="5" t="e">
        <f t="shared" si="88"/>
        <v>#DIV/0!</v>
      </c>
      <c r="AE290" s="5" t="e">
        <f t="shared" si="89"/>
        <v>#DIV/0!</v>
      </c>
      <c r="AF290" s="20" t="e">
        <f>Table2[[#This Row],[filter kmers2]]/Table2[[#This Row],[bp]]*1000000</f>
        <v>#DIV/0!</v>
      </c>
      <c r="AG290" s="20" t="e">
        <f>Table2[[#This Row],[collapse kmers3]]/Table2[[#This Row],[bp]]*1000000</f>
        <v>#DIV/0!</v>
      </c>
      <c r="AH290" s="20" t="e">
        <f>Table2[[#This Row],[calculate distances4]]/Table2[[#This Row],[bp]]*1000000</f>
        <v>#DIV/0!</v>
      </c>
      <c r="AI290" s="20" t="e">
        <f>Table2[[#This Row],[Find N A5]]/Table2[[#This Row],[bp]]*1000000</f>
        <v>#DIV/0!</v>
      </c>
      <c r="AJ290" s="20" t="e">
        <f>Table2[[#This Row],[Find N B6]]/Table2[[#This Row],[bp]]*1000000</f>
        <v>#DIV/0!</v>
      </c>
      <c r="AK290" s="20" t="e">
        <f>Table2[[#This Row],[Find N C7]]/Table2[[#This Row],[bp]]*1000000</f>
        <v>#DIV/0!</v>
      </c>
      <c r="AL290" s="20" t="e">
        <f>Table2[[#This Row],[Find N D8]]/Table2[[#This Row],[bp]]*1000000</f>
        <v>#DIV/0!</v>
      </c>
      <c r="AM290" s="20" t="e">
        <f>Table2[[#This Row],[identify kmers A9]]/Table2[[#This Row],[bp]]*1000000</f>
        <v>#DIV/0!</v>
      </c>
      <c r="AN290" s="20" t="e">
        <f>Table2[[#This Row],[identify kmers B10]]/Table2[[#This Row],[bp]]*1000000</f>
        <v>#DIV/0!</v>
      </c>
    </row>
    <row r="291" spans="1:40" x14ac:dyDescent="0.45">
      <c r="A291" s="1"/>
      <c r="M291" s="10">
        <f t="shared" si="72"/>
        <v>0</v>
      </c>
      <c r="N291" s="10">
        <f t="shared" si="73"/>
        <v>0</v>
      </c>
      <c r="O291" s="10">
        <f t="shared" si="74"/>
        <v>0</v>
      </c>
      <c r="P291" s="10">
        <f t="shared" si="75"/>
        <v>0</v>
      </c>
      <c r="Q291" s="10">
        <f t="shared" si="76"/>
        <v>0</v>
      </c>
      <c r="R291" s="10">
        <f t="shared" si="77"/>
        <v>0</v>
      </c>
      <c r="S291" s="10">
        <f t="shared" si="78"/>
        <v>0</v>
      </c>
      <c r="T291" s="10">
        <f t="shared" si="79"/>
        <v>0</v>
      </c>
      <c r="U291" s="10">
        <f t="shared" si="80"/>
        <v>0</v>
      </c>
      <c r="V291" s="10">
        <f>SUM(Table2[[#This Row],[filter kmers2]:[identify kmers B10]])</f>
        <v>0</v>
      </c>
      <c r="W291" s="5" t="e">
        <f t="shared" si="81"/>
        <v>#DIV/0!</v>
      </c>
      <c r="X291" s="5" t="e">
        <f t="shared" si="82"/>
        <v>#DIV/0!</v>
      </c>
      <c r="Y291" s="5" t="e">
        <f t="shared" si="83"/>
        <v>#DIV/0!</v>
      </c>
      <c r="Z291" s="5" t="e">
        <f t="shared" si="84"/>
        <v>#DIV/0!</v>
      </c>
      <c r="AA291" s="5" t="e">
        <f t="shared" si="85"/>
        <v>#DIV/0!</v>
      </c>
      <c r="AB291" s="5" t="e">
        <f t="shared" si="86"/>
        <v>#DIV/0!</v>
      </c>
      <c r="AC291" s="5" t="e">
        <f t="shared" si="87"/>
        <v>#DIV/0!</v>
      </c>
      <c r="AD291" s="5" t="e">
        <f t="shared" si="88"/>
        <v>#DIV/0!</v>
      </c>
      <c r="AE291" s="5" t="e">
        <f t="shared" si="89"/>
        <v>#DIV/0!</v>
      </c>
      <c r="AF291" s="20" t="e">
        <f>Table2[[#This Row],[filter kmers2]]/Table2[[#This Row],[bp]]*1000000</f>
        <v>#DIV/0!</v>
      </c>
      <c r="AG291" s="20" t="e">
        <f>Table2[[#This Row],[collapse kmers3]]/Table2[[#This Row],[bp]]*1000000</f>
        <v>#DIV/0!</v>
      </c>
      <c r="AH291" s="20" t="e">
        <f>Table2[[#This Row],[calculate distances4]]/Table2[[#This Row],[bp]]*1000000</f>
        <v>#DIV/0!</v>
      </c>
      <c r="AI291" s="20" t="e">
        <f>Table2[[#This Row],[Find N A5]]/Table2[[#This Row],[bp]]*1000000</f>
        <v>#DIV/0!</v>
      </c>
      <c r="AJ291" s="20" t="e">
        <f>Table2[[#This Row],[Find N B6]]/Table2[[#This Row],[bp]]*1000000</f>
        <v>#DIV/0!</v>
      </c>
      <c r="AK291" s="20" t="e">
        <f>Table2[[#This Row],[Find N C7]]/Table2[[#This Row],[bp]]*1000000</f>
        <v>#DIV/0!</v>
      </c>
      <c r="AL291" s="20" t="e">
        <f>Table2[[#This Row],[Find N D8]]/Table2[[#This Row],[bp]]*1000000</f>
        <v>#DIV/0!</v>
      </c>
      <c r="AM291" s="20" t="e">
        <f>Table2[[#This Row],[identify kmers A9]]/Table2[[#This Row],[bp]]*1000000</f>
        <v>#DIV/0!</v>
      </c>
      <c r="AN291" s="20" t="e">
        <f>Table2[[#This Row],[identify kmers B10]]/Table2[[#This Row],[bp]]*1000000</f>
        <v>#DIV/0!</v>
      </c>
    </row>
    <row r="292" spans="1:40" x14ac:dyDescent="0.45">
      <c r="A292" s="1"/>
      <c r="M292" s="10">
        <f t="shared" si="72"/>
        <v>0</v>
      </c>
      <c r="N292" s="10">
        <f t="shared" si="73"/>
        <v>0</v>
      </c>
      <c r="O292" s="10">
        <f t="shared" si="74"/>
        <v>0</v>
      </c>
      <c r="P292" s="10">
        <f t="shared" si="75"/>
        <v>0</v>
      </c>
      <c r="Q292" s="10">
        <f t="shared" si="76"/>
        <v>0</v>
      </c>
      <c r="R292" s="10">
        <f t="shared" si="77"/>
        <v>0</v>
      </c>
      <c r="S292" s="10">
        <f t="shared" si="78"/>
        <v>0</v>
      </c>
      <c r="T292" s="10">
        <f t="shared" si="79"/>
        <v>0</v>
      </c>
      <c r="U292" s="10">
        <f t="shared" si="80"/>
        <v>0</v>
      </c>
      <c r="V292" s="10">
        <f>SUM(Table2[[#This Row],[filter kmers2]:[identify kmers B10]])</f>
        <v>0</v>
      </c>
      <c r="W292" s="5" t="e">
        <f t="shared" si="81"/>
        <v>#DIV/0!</v>
      </c>
      <c r="X292" s="5" t="e">
        <f t="shared" si="82"/>
        <v>#DIV/0!</v>
      </c>
      <c r="Y292" s="5" t="e">
        <f t="shared" si="83"/>
        <v>#DIV/0!</v>
      </c>
      <c r="Z292" s="5" t="e">
        <f t="shared" si="84"/>
        <v>#DIV/0!</v>
      </c>
      <c r="AA292" s="5" t="e">
        <f t="shared" si="85"/>
        <v>#DIV/0!</v>
      </c>
      <c r="AB292" s="5" t="e">
        <f t="shared" si="86"/>
        <v>#DIV/0!</v>
      </c>
      <c r="AC292" s="5" t="e">
        <f t="shared" si="87"/>
        <v>#DIV/0!</v>
      </c>
      <c r="AD292" s="5" t="e">
        <f t="shared" si="88"/>
        <v>#DIV/0!</v>
      </c>
      <c r="AE292" s="5" t="e">
        <f t="shared" si="89"/>
        <v>#DIV/0!</v>
      </c>
      <c r="AF292" s="20" t="e">
        <f>Table2[[#This Row],[filter kmers2]]/Table2[[#This Row],[bp]]*1000000</f>
        <v>#DIV/0!</v>
      </c>
      <c r="AG292" s="20" t="e">
        <f>Table2[[#This Row],[collapse kmers3]]/Table2[[#This Row],[bp]]*1000000</f>
        <v>#DIV/0!</v>
      </c>
      <c r="AH292" s="20" t="e">
        <f>Table2[[#This Row],[calculate distances4]]/Table2[[#This Row],[bp]]*1000000</f>
        <v>#DIV/0!</v>
      </c>
      <c r="AI292" s="20" t="e">
        <f>Table2[[#This Row],[Find N A5]]/Table2[[#This Row],[bp]]*1000000</f>
        <v>#DIV/0!</v>
      </c>
      <c r="AJ292" s="20" t="e">
        <f>Table2[[#This Row],[Find N B6]]/Table2[[#This Row],[bp]]*1000000</f>
        <v>#DIV/0!</v>
      </c>
      <c r="AK292" s="20" t="e">
        <f>Table2[[#This Row],[Find N C7]]/Table2[[#This Row],[bp]]*1000000</f>
        <v>#DIV/0!</v>
      </c>
      <c r="AL292" s="20" t="e">
        <f>Table2[[#This Row],[Find N D8]]/Table2[[#This Row],[bp]]*1000000</f>
        <v>#DIV/0!</v>
      </c>
      <c r="AM292" s="20" t="e">
        <f>Table2[[#This Row],[identify kmers A9]]/Table2[[#This Row],[bp]]*1000000</f>
        <v>#DIV/0!</v>
      </c>
      <c r="AN292" s="20" t="e">
        <f>Table2[[#This Row],[identify kmers B10]]/Table2[[#This Row],[bp]]*1000000</f>
        <v>#DIV/0!</v>
      </c>
    </row>
    <row r="293" spans="1:40" x14ac:dyDescent="0.45">
      <c r="A293" s="1"/>
      <c r="M293" s="10">
        <f t="shared" si="72"/>
        <v>0</v>
      </c>
      <c r="N293" s="10">
        <f t="shared" si="73"/>
        <v>0</v>
      </c>
      <c r="O293" s="10">
        <f t="shared" si="74"/>
        <v>0</v>
      </c>
      <c r="P293" s="10">
        <f t="shared" si="75"/>
        <v>0</v>
      </c>
      <c r="Q293" s="10">
        <f t="shared" si="76"/>
        <v>0</v>
      </c>
      <c r="R293" s="10">
        <f t="shared" si="77"/>
        <v>0</v>
      </c>
      <c r="S293" s="10">
        <f t="shared" si="78"/>
        <v>0</v>
      </c>
      <c r="T293" s="10">
        <f t="shared" si="79"/>
        <v>0</v>
      </c>
      <c r="U293" s="10">
        <f t="shared" si="80"/>
        <v>0</v>
      </c>
      <c r="V293" s="10">
        <f>SUM(Table2[[#This Row],[filter kmers2]:[identify kmers B10]])</f>
        <v>0</v>
      </c>
      <c r="W293" s="5" t="e">
        <f t="shared" si="81"/>
        <v>#DIV/0!</v>
      </c>
      <c r="X293" s="5" t="e">
        <f t="shared" si="82"/>
        <v>#DIV/0!</v>
      </c>
      <c r="Y293" s="5" t="e">
        <f t="shared" si="83"/>
        <v>#DIV/0!</v>
      </c>
      <c r="Z293" s="5" t="e">
        <f t="shared" si="84"/>
        <v>#DIV/0!</v>
      </c>
      <c r="AA293" s="5" t="e">
        <f t="shared" si="85"/>
        <v>#DIV/0!</v>
      </c>
      <c r="AB293" s="5" t="e">
        <f t="shared" si="86"/>
        <v>#DIV/0!</v>
      </c>
      <c r="AC293" s="5" t="e">
        <f t="shared" si="87"/>
        <v>#DIV/0!</v>
      </c>
      <c r="AD293" s="5" t="e">
        <f t="shared" si="88"/>
        <v>#DIV/0!</v>
      </c>
      <c r="AE293" s="5" t="e">
        <f t="shared" si="89"/>
        <v>#DIV/0!</v>
      </c>
      <c r="AF293" s="20" t="e">
        <f>Table2[[#This Row],[filter kmers2]]/Table2[[#This Row],[bp]]*1000000</f>
        <v>#DIV/0!</v>
      </c>
      <c r="AG293" s="20" t="e">
        <f>Table2[[#This Row],[collapse kmers3]]/Table2[[#This Row],[bp]]*1000000</f>
        <v>#DIV/0!</v>
      </c>
      <c r="AH293" s="20" t="e">
        <f>Table2[[#This Row],[calculate distances4]]/Table2[[#This Row],[bp]]*1000000</f>
        <v>#DIV/0!</v>
      </c>
      <c r="AI293" s="20" t="e">
        <f>Table2[[#This Row],[Find N A5]]/Table2[[#This Row],[bp]]*1000000</f>
        <v>#DIV/0!</v>
      </c>
      <c r="AJ293" s="20" t="e">
        <f>Table2[[#This Row],[Find N B6]]/Table2[[#This Row],[bp]]*1000000</f>
        <v>#DIV/0!</v>
      </c>
      <c r="AK293" s="20" t="e">
        <f>Table2[[#This Row],[Find N C7]]/Table2[[#This Row],[bp]]*1000000</f>
        <v>#DIV/0!</v>
      </c>
      <c r="AL293" s="20" t="e">
        <f>Table2[[#This Row],[Find N D8]]/Table2[[#This Row],[bp]]*1000000</f>
        <v>#DIV/0!</v>
      </c>
      <c r="AM293" s="20" t="e">
        <f>Table2[[#This Row],[identify kmers A9]]/Table2[[#This Row],[bp]]*1000000</f>
        <v>#DIV/0!</v>
      </c>
      <c r="AN293" s="20" t="e">
        <f>Table2[[#This Row],[identify kmers B10]]/Table2[[#This Row],[bp]]*1000000</f>
        <v>#DIV/0!</v>
      </c>
    </row>
    <row r="294" spans="1:40" x14ac:dyDescent="0.45">
      <c r="A294" s="1"/>
      <c r="M294" s="10">
        <f t="shared" si="72"/>
        <v>0</v>
      </c>
      <c r="N294" s="10">
        <f t="shared" si="73"/>
        <v>0</v>
      </c>
      <c r="O294" s="10">
        <f t="shared" si="74"/>
        <v>0</v>
      </c>
      <c r="P294" s="10">
        <f t="shared" si="75"/>
        <v>0</v>
      </c>
      <c r="Q294" s="10">
        <f t="shared" si="76"/>
        <v>0</v>
      </c>
      <c r="R294" s="10">
        <f t="shared" si="77"/>
        <v>0</v>
      </c>
      <c r="S294" s="10">
        <f t="shared" si="78"/>
        <v>0</v>
      </c>
      <c r="T294" s="10">
        <f t="shared" si="79"/>
        <v>0</v>
      </c>
      <c r="U294" s="10">
        <f t="shared" si="80"/>
        <v>0</v>
      </c>
      <c r="V294" s="10">
        <f>SUM(Table2[[#This Row],[filter kmers2]:[identify kmers B10]])</f>
        <v>0</v>
      </c>
      <c r="W294" s="5" t="e">
        <f t="shared" si="81"/>
        <v>#DIV/0!</v>
      </c>
      <c r="X294" s="5" t="e">
        <f t="shared" si="82"/>
        <v>#DIV/0!</v>
      </c>
      <c r="Y294" s="5" t="e">
        <f t="shared" si="83"/>
        <v>#DIV/0!</v>
      </c>
      <c r="Z294" s="5" t="e">
        <f t="shared" si="84"/>
        <v>#DIV/0!</v>
      </c>
      <c r="AA294" s="5" t="e">
        <f t="shared" si="85"/>
        <v>#DIV/0!</v>
      </c>
      <c r="AB294" s="5" t="e">
        <f t="shared" si="86"/>
        <v>#DIV/0!</v>
      </c>
      <c r="AC294" s="5" t="e">
        <f t="shared" si="87"/>
        <v>#DIV/0!</v>
      </c>
      <c r="AD294" s="5" t="e">
        <f t="shared" si="88"/>
        <v>#DIV/0!</v>
      </c>
      <c r="AE294" s="5" t="e">
        <f t="shared" si="89"/>
        <v>#DIV/0!</v>
      </c>
      <c r="AF294" s="20" t="e">
        <f>Table2[[#This Row],[filter kmers2]]/Table2[[#This Row],[bp]]*1000000</f>
        <v>#DIV/0!</v>
      </c>
      <c r="AG294" s="20" t="e">
        <f>Table2[[#This Row],[collapse kmers3]]/Table2[[#This Row],[bp]]*1000000</f>
        <v>#DIV/0!</v>
      </c>
      <c r="AH294" s="20" t="e">
        <f>Table2[[#This Row],[calculate distances4]]/Table2[[#This Row],[bp]]*1000000</f>
        <v>#DIV/0!</v>
      </c>
      <c r="AI294" s="20" t="e">
        <f>Table2[[#This Row],[Find N A5]]/Table2[[#This Row],[bp]]*1000000</f>
        <v>#DIV/0!</v>
      </c>
      <c r="AJ294" s="20" t="e">
        <f>Table2[[#This Row],[Find N B6]]/Table2[[#This Row],[bp]]*1000000</f>
        <v>#DIV/0!</v>
      </c>
      <c r="AK294" s="20" t="e">
        <f>Table2[[#This Row],[Find N C7]]/Table2[[#This Row],[bp]]*1000000</f>
        <v>#DIV/0!</v>
      </c>
      <c r="AL294" s="20" t="e">
        <f>Table2[[#This Row],[Find N D8]]/Table2[[#This Row],[bp]]*1000000</f>
        <v>#DIV/0!</v>
      </c>
      <c r="AM294" s="20" t="e">
        <f>Table2[[#This Row],[identify kmers A9]]/Table2[[#This Row],[bp]]*1000000</f>
        <v>#DIV/0!</v>
      </c>
      <c r="AN294" s="20" t="e">
        <f>Table2[[#This Row],[identify kmers B10]]/Table2[[#This Row],[bp]]*1000000</f>
        <v>#DIV/0!</v>
      </c>
    </row>
    <row r="295" spans="1:40" x14ac:dyDescent="0.45">
      <c r="A295" s="1"/>
      <c r="M295" s="10">
        <f t="shared" si="72"/>
        <v>0</v>
      </c>
      <c r="N295" s="10">
        <f t="shared" si="73"/>
        <v>0</v>
      </c>
      <c r="O295" s="10">
        <f t="shared" si="74"/>
        <v>0</v>
      </c>
      <c r="P295" s="10">
        <f t="shared" si="75"/>
        <v>0</v>
      </c>
      <c r="Q295" s="10">
        <f t="shared" si="76"/>
        <v>0</v>
      </c>
      <c r="R295" s="10">
        <f t="shared" si="77"/>
        <v>0</v>
      </c>
      <c r="S295" s="10">
        <f t="shared" si="78"/>
        <v>0</v>
      </c>
      <c r="T295" s="10">
        <f t="shared" si="79"/>
        <v>0</v>
      </c>
      <c r="U295" s="10">
        <f t="shared" si="80"/>
        <v>0</v>
      </c>
      <c r="V295" s="10">
        <f>SUM(Table2[[#This Row],[filter kmers2]:[identify kmers B10]])</f>
        <v>0</v>
      </c>
      <c r="W295" s="5" t="e">
        <f t="shared" si="81"/>
        <v>#DIV/0!</v>
      </c>
      <c r="X295" s="5" t="e">
        <f t="shared" si="82"/>
        <v>#DIV/0!</v>
      </c>
      <c r="Y295" s="5" t="e">
        <f t="shared" si="83"/>
        <v>#DIV/0!</v>
      </c>
      <c r="Z295" s="5" t="e">
        <f t="shared" si="84"/>
        <v>#DIV/0!</v>
      </c>
      <c r="AA295" s="5" t="e">
        <f t="shared" si="85"/>
        <v>#DIV/0!</v>
      </c>
      <c r="AB295" s="5" t="e">
        <f t="shared" si="86"/>
        <v>#DIV/0!</v>
      </c>
      <c r="AC295" s="5" t="e">
        <f t="shared" si="87"/>
        <v>#DIV/0!</v>
      </c>
      <c r="AD295" s="5" t="e">
        <f t="shared" si="88"/>
        <v>#DIV/0!</v>
      </c>
      <c r="AE295" s="5" t="e">
        <f t="shared" si="89"/>
        <v>#DIV/0!</v>
      </c>
      <c r="AF295" s="20" t="e">
        <f>Table2[[#This Row],[filter kmers2]]/Table2[[#This Row],[bp]]*1000000</f>
        <v>#DIV/0!</v>
      </c>
      <c r="AG295" s="20" t="e">
        <f>Table2[[#This Row],[collapse kmers3]]/Table2[[#This Row],[bp]]*1000000</f>
        <v>#DIV/0!</v>
      </c>
      <c r="AH295" s="20" t="e">
        <f>Table2[[#This Row],[calculate distances4]]/Table2[[#This Row],[bp]]*1000000</f>
        <v>#DIV/0!</v>
      </c>
      <c r="AI295" s="20" t="e">
        <f>Table2[[#This Row],[Find N A5]]/Table2[[#This Row],[bp]]*1000000</f>
        <v>#DIV/0!</v>
      </c>
      <c r="AJ295" s="20" t="e">
        <f>Table2[[#This Row],[Find N B6]]/Table2[[#This Row],[bp]]*1000000</f>
        <v>#DIV/0!</v>
      </c>
      <c r="AK295" s="20" t="e">
        <f>Table2[[#This Row],[Find N C7]]/Table2[[#This Row],[bp]]*1000000</f>
        <v>#DIV/0!</v>
      </c>
      <c r="AL295" s="20" t="e">
        <f>Table2[[#This Row],[Find N D8]]/Table2[[#This Row],[bp]]*1000000</f>
        <v>#DIV/0!</v>
      </c>
      <c r="AM295" s="20" t="e">
        <f>Table2[[#This Row],[identify kmers A9]]/Table2[[#This Row],[bp]]*1000000</f>
        <v>#DIV/0!</v>
      </c>
      <c r="AN295" s="20" t="e">
        <f>Table2[[#This Row],[identify kmers B10]]/Table2[[#This Row],[bp]]*1000000</f>
        <v>#DIV/0!</v>
      </c>
    </row>
    <row r="296" spans="1:40" x14ac:dyDescent="0.45">
      <c r="A296" s="1"/>
      <c r="M296" s="10">
        <f t="shared" si="72"/>
        <v>0</v>
      </c>
      <c r="N296" s="10">
        <f t="shared" si="73"/>
        <v>0</v>
      </c>
      <c r="O296" s="10">
        <f t="shared" si="74"/>
        <v>0</v>
      </c>
      <c r="P296" s="10">
        <f t="shared" si="75"/>
        <v>0</v>
      </c>
      <c r="Q296" s="10">
        <f t="shared" si="76"/>
        <v>0</v>
      </c>
      <c r="R296" s="10">
        <f t="shared" si="77"/>
        <v>0</v>
      </c>
      <c r="S296" s="10">
        <f t="shared" si="78"/>
        <v>0</v>
      </c>
      <c r="T296" s="10">
        <f t="shared" si="79"/>
        <v>0</v>
      </c>
      <c r="U296" s="10">
        <f t="shared" si="80"/>
        <v>0</v>
      </c>
      <c r="V296" s="10">
        <f>SUM(Table2[[#This Row],[filter kmers2]:[identify kmers B10]])</f>
        <v>0</v>
      </c>
      <c r="W296" s="5" t="e">
        <f t="shared" si="81"/>
        <v>#DIV/0!</v>
      </c>
      <c r="X296" s="5" t="e">
        <f t="shared" si="82"/>
        <v>#DIV/0!</v>
      </c>
      <c r="Y296" s="5" t="e">
        <f t="shared" si="83"/>
        <v>#DIV/0!</v>
      </c>
      <c r="Z296" s="5" t="e">
        <f t="shared" si="84"/>
        <v>#DIV/0!</v>
      </c>
      <c r="AA296" s="5" t="e">
        <f t="shared" si="85"/>
        <v>#DIV/0!</v>
      </c>
      <c r="AB296" s="5" t="e">
        <f t="shared" si="86"/>
        <v>#DIV/0!</v>
      </c>
      <c r="AC296" s="5" t="e">
        <f t="shared" si="87"/>
        <v>#DIV/0!</v>
      </c>
      <c r="AD296" s="5" t="e">
        <f t="shared" si="88"/>
        <v>#DIV/0!</v>
      </c>
      <c r="AE296" s="5" t="e">
        <f t="shared" si="89"/>
        <v>#DIV/0!</v>
      </c>
      <c r="AF296" s="20" t="e">
        <f>Table2[[#This Row],[filter kmers2]]/Table2[[#This Row],[bp]]*1000000</f>
        <v>#DIV/0!</v>
      </c>
      <c r="AG296" s="20" t="e">
        <f>Table2[[#This Row],[collapse kmers3]]/Table2[[#This Row],[bp]]*1000000</f>
        <v>#DIV/0!</v>
      </c>
      <c r="AH296" s="20" t="e">
        <f>Table2[[#This Row],[calculate distances4]]/Table2[[#This Row],[bp]]*1000000</f>
        <v>#DIV/0!</v>
      </c>
      <c r="AI296" s="20" t="e">
        <f>Table2[[#This Row],[Find N A5]]/Table2[[#This Row],[bp]]*1000000</f>
        <v>#DIV/0!</v>
      </c>
      <c r="AJ296" s="20" t="e">
        <f>Table2[[#This Row],[Find N B6]]/Table2[[#This Row],[bp]]*1000000</f>
        <v>#DIV/0!</v>
      </c>
      <c r="AK296" s="20" t="e">
        <f>Table2[[#This Row],[Find N C7]]/Table2[[#This Row],[bp]]*1000000</f>
        <v>#DIV/0!</v>
      </c>
      <c r="AL296" s="20" t="e">
        <f>Table2[[#This Row],[Find N D8]]/Table2[[#This Row],[bp]]*1000000</f>
        <v>#DIV/0!</v>
      </c>
      <c r="AM296" s="20" t="e">
        <f>Table2[[#This Row],[identify kmers A9]]/Table2[[#This Row],[bp]]*1000000</f>
        <v>#DIV/0!</v>
      </c>
      <c r="AN296" s="20" t="e">
        <f>Table2[[#This Row],[identify kmers B10]]/Table2[[#This Row],[bp]]*1000000</f>
        <v>#DIV/0!</v>
      </c>
    </row>
    <row r="297" spans="1:40" x14ac:dyDescent="0.45">
      <c r="A297" s="1"/>
      <c r="M297" s="10">
        <f t="shared" si="72"/>
        <v>0</v>
      </c>
      <c r="N297" s="10">
        <f t="shared" si="73"/>
        <v>0</v>
      </c>
      <c r="O297" s="10">
        <f t="shared" si="74"/>
        <v>0</v>
      </c>
      <c r="P297" s="10">
        <f t="shared" si="75"/>
        <v>0</v>
      </c>
      <c r="Q297" s="10">
        <f t="shared" si="76"/>
        <v>0</v>
      </c>
      <c r="R297" s="10">
        <f t="shared" si="77"/>
        <v>0</v>
      </c>
      <c r="S297" s="10">
        <f t="shared" si="78"/>
        <v>0</v>
      </c>
      <c r="T297" s="10">
        <f t="shared" si="79"/>
        <v>0</v>
      </c>
      <c r="U297" s="10">
        <f t="shared" si="80"/>
        <v>0</v>
      </c>
      <c r="V297" s="10">
        <f>SUM(Table2[[#This Row],[filter kmers2]:[identify kmers B10]])</f>
        <v>0</v>
      </c>
      <c r="W297" s="5" t="e">
        <f t="shared" si="81"/>
        <v>#DIV/0!</v>
      </c>
      <c r="X297" s="5" t="e">
        <f t="shared" si="82"/>
        <v>#DIV/0!</v>
      </c>
      <c r="Y297" s="5" t="e">
        <f t="shared" si="83"/>
        <v>#DIV/0!</v>
      </c>
      <c r="Z297" s="5" t="e">
        <f t="shared" si="84"/>
        <v>#DIV/0!</v>
      </c>
      <c r="AA297" s="5" t="e">
        <f t="shared" si="85"/>
        <v>#DIV/0!</v>
      </c>
      <c r="AB297" s="5" t="e">
        <f t="shared" si="86"/>
        <v>#DIV/0!</v>
      </c>
      <c r="AC297" s="5" t="e">
        <f t="shared" si="87"/>
        <v>#DIV/0!</v>
      </c>
      <c r="AD297" s="5" t="e">
        <f t="shared" si="88"/>
        <v>#DIV/0!</v>
      </c>
      <c r="AE297" s="5" t="e">
        <f t="shared" si="89"/>
        <v>#DIV/0!</v>
      </c>
      <c r="AF297" s="20" t="e">
        <f>Table2[[#This Row],[filter kmers2]]/Table2[[#This Row],[bp]]*1000000</f>
        <v>#DIV/0!</v>
      </c>
      <c r="AG297" s="20" t="e">
        <f>Table2[[#This Row],[collapse kmers3]]/Table2[[#This Row],[bp]]*1000000</f>
        <v>#DIV/0!</v>
      </c>
      <c r="AH297" s="20" t="e">
        <f>Table2[[#This Row],[calculate distances4]]/Table2[[#This Row],[bp]]*1000000</f>
        <v>#DIV/0!</v>
      </c>
      <c r="AI297" s="20" t="e">
        <f>Table2[[#This Row],[Find N A5]]/Table2[[#This Row],[bp]]*1000000</f>
        <v>#DIV/0!</v>
      </c>
      <c r="AJ297" s="20" t="e">
        <f>Table2[[#This Row],[Find N B6]]/Table2[[#This Row],[bp]]*1000000</f>
        <v>#DIV/0!</v>
      </c>
      <c r="AK297" s="20" t="e">
        <f>Table2[[#This Row],[Find N C7]]/Table2[[#This Row],[bp]]*1000000</f>
        <v>#DIV/0!</v>
      </c>
      <c r="AL297" s="20" t="e">
        <f>Table2[[#This Row],[Find N D8]]/Table2[[#This Row],[bp]]*1000000</f>
        <v>#DIV/0!</v>
      </c>
      <c r="AM297" s="20" t="e">
        <f>Table2[[#This Row],[identify kmers A9]]/Table2[[#This Row],[bp]]*1000000</f>
        <v>#DIV/0!</v>
      </c>
      <c r="AN297" s="20" t="e">
        <f>Table2[[#This Row],[identify kmers B10]]/Table2[[#This Row],[bp]]*1000000</f>
        <v>#DIV/0!</v>
      </c>
    </row>
    <row r="298" spans="1:40" x14ac:dyDescent="0.45">
      <c r="A298" s="1"/>
      <c r="M298" s="10">
        <f t="shared" si="72"/>
        <v>0</v>
      </c>
      <c r="N298" s="10">
        <f t="shared" si="73"/>
        <v>0</v>
      </c>
      <c r="O298" s="10">
        <f t="shared" si="74"/>
        <v>0</v>
      </c>
      <c r="P298" s="10">
        <f t="shared" si="75"/>
        <v>0</v>
      </c>
      <c r="Q298" s="10">
        <f t="shared" si="76"/>
        <v>0</v>
      </c>
      <c r="R298" s="10">
        <f t="shared" si="77"/>
        <v>0</v>
      </c>
      <c r="S298" s="10">
        <f t="shared" si="78"/>
        <v>0</v>
      </c>
      <c r="T298" s="10">
        <f t="shared" si="79"/>
        <v>0</v>
      </c>
      <c r="U298" s="10">
        <f t="shared" si="80"/>
        <v>0</v>
      </c>
      <c r="V298" s="10">
        <f>SUM(Table2[[#This Row],[filter kmers2]:[identify kmers B10]])</f>
        <v>0</v>
      </c>
      <c r="W298" s="5" t="e">
        <f t="shared" si="81"/>
        <v>#DIV/0!</v>
      </c>
      <c r="X298" s="5" t="e">
        <f t="shared" si="82"/>
        <v>#DIV/0!</v>
      </c>
      <c r="Y298" s="5" t="e">
        <f t="shared" si="83"/>
        <v>#DIV/0!</v>
      </c>
      <c r="Z298" s="5" t="e">
        <f t="shared" si="84"/>
        <v>#DIV/0!</v>
      </c>
      <c r="AA298" s="5" t="e">
        <f t="shared" si="85"/>
        <v>#DIV/0!</v>
      </c>
      <c r="AB298" s="5" t="e">
        <f t="shared" si="86"/>
        <v>#DIV/0!</v>
      </c>
      <c r="AC298" s="5" t="e">
        <f t="shared" si="87"/>
        <v>#DIV/0!</v>
      </c>
      <c r="AD298" s="5" t="e">
        <f t="shared" si="88"/>
        <v>#DIV/0!</v>
      </c>
      <c r="AE298" s="5" t="e">
        <f t="shared" si="89"/>
        <v>#DIV/0!</v>
      </c>
      <c r="AF298" s="20" t="e">
        <f>Table2[[#This Row],[filter kmers2]]/Table2[[#This Row],[bp]]*1000000</f>
        <v>#DIV/0!</v>
      </c>
      <c r="AG298" s="20" t="e">
        <f>Table2[[#This Row],[collapse kmers3]]/Table2[[#This Row],[bp]]*1000000</f>
        <v>#DIV/0!</v>
      </c>
      <c r="AH298" s="20" t="e">
        <f>Table2[[#This Row],[calculate distances4]]/Table2[[#This Row],[bp]]*1000000</f>
        <v>#DIV/0!</v>
      </c>
      <c r="AI298" s="20" t="e">
        <f>Table2[[#This Row],[Find N A5]]/Table2[[#This Row],[bp]]*1000000</f>
        <v>#DIV/0!</v>
      </c>
      <c r="AJ298" s="20" t="e">
        <f>Table2[[#This Row],[Find N B6]]/Table2[[#This Row],[bp]]*1000000</f>
        <v>#DIV/0!</v>
      </c>
      <c r="AK298" s="20" t="e">
        <f>Table2[[#This Row],[Find N C7]]/Table2[[#This Row],[bp]]*1000000</f>
        <v>#DIV/0!</v>
      </c>
      <c r="AL298" s="20" t="e">
        <f>Table2[[#This Row],[Find N D8]]/Table2[[#This Row],[bp]]*1000000</f>
        <v>#DIV/0!</v>
      </c>
      <c r="AM298" s="20" t="e">
        <f>Table2[[#This Row],[identify kmers A9]]/Table2[[#This Row],[bp]]*1000000</f>
        <v>#DIV/0!</v>
      </c>
      <c r="AN298" s="20" t="e">
        <f>Table2[[#This Row],[identify kmers B10]]/Table2[[#This Row],[bp]]*1000000</f>
        <v>#DIV/0!</v>
      </c>
    </row>
    <row r="299" spans="1:40" x14ac:dyDescent="0.45">
      <c r="A299" s="1"/>
      <c r="M299" s="10">
        <f t="shared" si="72"/>
        <v>0</v>
      </c>
      <c r="N299" s="10">
        <f t="shared" si="73"/>
        <v>0</v>
      </c>
      <c r="O299" s="10">
        <f t="shared" si="74"/>
        <v>0</v>
      </c>
      <c r="P299" s="10">
        <f t="shared" si="75"/>
        <v>0</v>
      </c>
      <c r="Q299" s="10">
        <f t="shared" si="76"/>
        <v>0</v>
      </c>
      <c r="R299" s="10">
        <f t="shared" si="77"/>
        <v>0</v>
      </c>
      <c r="S299" s="10">
        <f t="shared" si="78"/>
        <v>0</v>
      </c>
      <c r="T299" s="10">
        <f t="shared" si="79"/>
        <v>0</v>
      </c>
      <c r="U299" s="10">
        <f t="shared" si="80"/>
        <v>0</v>
      </c>
      <c r="V299" s="10">
        <f>SUM(Table2[[#This Row],[filter kmers2]:[identify kmers B10]])</f>
        <v>0</v>
      </c>
      <c r="W299" s="5" t="e">
        <f t="shared" si="81"/>
        <v>#DIV/0!</v>
      </c>
      <c r="X299" s="5" t="e">
        <f t="shared" si="82"/>
        <v>#DIV/0!</v>
      </c>
      <c r="Y299" s="5" t="e">
        <f t="shared" si="83"/>
        <v>#DIV/0!</v>
      </c>
      <c r="Z299" s="5" t="e">
        <f t="shared" si="84"/>
        <v>#DIV/0!</v>
      </c>
      <c r="AA299" s="5" t="e">
        <f t="shared" si="85"/>
        <v>#DIV/0!</v>
      </c>
      <c r="AB299" s="5" t="e">
        <f t="shared" si="86"/>
        <v>#DIV/0!</v>
      </c>
      <c r="AC299" s="5" t="e">
        <f t="shared" si="87"/>
        <v>#DIV/0!</v>
      </c>
      <c r="AD299" s="5" t="e">
        <f t="shared" si="88"/>
        <v>#DIV/0!</v>
      </c>
      <c r="AE299" s="5" t="e">
        <f t="shared" si="89"/>
        <v>#DIV/0!</v>
      </c>
      <c r="AF299" s="20" t="e">
        <f>Table2[[#This Row],[filter kmers2]]/Table2[[#This Row],[bp]]*1000000</f>
        <v>#DIV/0!</v>
      </c>
      <c r="AG299" s="20" t="e">
        <f>Table2[[#This Row],[collapse kmers3]]/Table2[[#This Row],[bp]]*1000000</f>
        <v>#DIV/0!</v>
      </c>
      <c r="AH299" s="20" t="e">
        <f>Table2[[#This Row],[calculate distances4]]/Table2[[#This Row],[bp]]*1000000</f>
        <v>#DIV/0!</v>
      </c>
      <c r="AI299" s="20" t="e">
        <f>Table2[[#This Row],[Find N A5]]/Table2[[#This Row],[bp]]*1000000</f>
        <v>#DIV/0!</v>
      </c>
      <c r="AJ299" s="20" t="e">
        <f>Table2[[#This Row],[Find N B6]]/Table2[[#This Row],[bp]]*1000000</f>
        <v>#DIV/0!</v>
      </c>
      <c r="AK299" s="20" t="e">
        <f>Table2[[#This Row],[Find N C7]]/Table2[[#This Row],[bp]]*1000000</f>
        <v>#DIV/0!</v>
      </c>
      <c r="AL299" s="20" t="e">
        <f>Table2[[#This Row],[Find N D8]]/Table2[[#This Row],[bp]]*1000000</f>
        <v>#DIV/0!</v>
      </c>
      <c r="AM299" s="20" t="e">
        <f>Table2[[#This Row],[identify kmers A9]]/Table2[[#This Row],[bp]]*1000000</f>
        <v>#DIV/0!</v>
      </c>
      <c r="AN299" s="20" t="e">
        <f>Table2[[#This Row],[identify kmers B10]]/Table2[[#This Row],[bp]]*1000000</f>
        <v>#DIV/0!</v>
      </c>
    </row>
    <row r="300" spans="1:40" x14ac:dyDescent="0.45">
      <c r="A300" s="1"/>
      <c r="M300" s="10">
        <f t="shared" si="72"/>
        <v>0</v>
      </c>
      <c r="N300" s="10">
        <f t="shared" si="73"/>
        <v>0</v>
      </c>
      <c r="O300" s="10">
        <f t="shared" si="74"/>
        <v>0</v>
      </c>
      <c r="P300" s="10">
        <f t="shared" si="75"/>
        <v>0</v>
      </c>
      <c r="Q300" s="10">
        <f t="shared" si="76"/>
        <v>0</v>
      </c>
      <c r="R300" s="10">
        <f t="shared" si="77"/>
        <v>0</v>
      </c>
      <c r="S300" s="10">
        <f t="shared" si="78"/>
        <v>0</v>
      </c>
      <c r="T300" s="10">
        <f t="shared" si="79"/>
        <v>0</v>
      </c>
      <c r="U300" s="10">
        <f t="shared" si="80"/>
        <v>0</v>
      </c>
      <c r="V300" s="10">
        <f>SUM(Table2[[#This Row],[filter kmers2]:[identify kmers B10]])</f>
        <v>0</v>
      </c>
      <c r="W300" s="5" t="e">
        <f t="shared" si="81"/>
        <v>#DIV/0!</v>
      </c>
      <c r="X300" s="5" t="e">
        <f t="shared" si="82"/>
        <v>#DIV/0!</v>
      </c>
      <c r="Y300" s="5" t="e">
        <f t="shared" si="83"/>
        <v>#DIV/0!</v>
      </c>
      <c r="Z300" s="5" t="e">
        <f t="shared" si="84"/>
        <v>#DIV/0!</v>
      </c>
      <c r="AA300" s="5" t="e">
        <f t="shared" si="85"/>
        <v>#DIV/0!</v>
      </c>
      <c r="AB300" s="5" t="e">
        <f t="shared" si="86"/>
        <v>#DIV/0!</v>
      </c>
      <c r="AC300" s="5" t="e">
        <f t="shared" si="87"/>
        <v>#DIV/0!</v>
      </c>
      <c r="AD300" s="5" t="e">
        <f t="shared" si="88"/>
        <v>#DIV/0!</v>
      </c>
      <c r="AE300" s="5" t="e">
        <f t="shared" si="89"/>
        <v>#DIV/0!</v>
      </c>
      <c r="AF300" s="20" t="e">
        <f>Table2[[#This Row],[filter kmers2]]/Table2[[#This Row],[bp]]*1000000</f>
        <v>#DIV/0!</v>
      </c>
      <c r="AG300" s="20" t="e">
        <f>Table2[[#This Row],[collapse kmers3]]/Table2[[#This Row],[bp]]*1000000</f>
        <v>#DIV/0!</v>
      </c>
      <c r="AH300" s="20" t="e">
        <f>Table2[[#This Row],[calculate distances4]]/Table2[[#This Row],[bp]]*1000000</f>
        <v>#DIV/0!</v>
      </c>
      <c r="AI300" s="20" t="e">
        <f>Table2[[#This Row],[Find N A5]]/Table2[[#This Row],[bp]]*1000000</f>
        <v>#DIV/0!</v>
      </c>
      <c r="AJ300" s="20" t="e">
        <f>Table2[[#This Row],[Find N B6]]/Table2[[#This Row],[bp]]*1000000</f>
        <v>#DIV/0!</v>
      </c>
      <c r="AK300" s="20" t="e">
        <f>Table2[[#This Row],[Find N C7]]/Table2[[#This Row],[bp]]*1000000</f>
        <v>#DIV/0!</v>
      </c>
      <c r="AL300" s="20" t="e">
        <f>Table2[[#This Row],[Find N D8]]/Table2[[#This Row],[bp]]*1000000</f>
        <v>#DIV/0!</v>
      </c>
      <c r="AM300" s="20" t="e">
        <f>Table2[[#This Row],[identify kmers A9]]/Table2[[#This Row],[bp]]*1000000</f>
        <v>#DIV/0!</v>
      </c>
      <c r="AN300" s="20" t="e">
        <f>Table2[[#This Row],[identify kmers B10]]/Table2[[#This Row],[bp]]*1000000</f>
        <v>#DIV/0!</v>
      </c>
    </row>
    <row r="301" spans="1:40" x14ac:dyDescent="0.45">
      <c r="A301" s="1"/>
      <c r="M301" s="10">
        <f t="shared" si="72"/>
        <v>0</v>
      </c>
      <c r="N301" s="10">
        <f t="shared" si="73"/>
        <v>0</v>
      </c>
      <c r="O301" s="10">
        <f t="shared" si="74"/>
        <v>0</v>
      </c>
      <c r="P301" s="10">
        <f t="shared" si="75"/>
        <v>0</v>
      </c>
      <c r="Q301" s="10">
        <f t="shared" si="76"/>
        <v>0</v>
      </c>
      <c r="R301" s="10">
        <f t="shared" si="77"/>
        <v>0</v>
      </c>
      <c r="S301" s="10">
        <f t="shared" si="78"/>
        <v>0</v>
      </c>
      <c r="T301" s="10">
        <f t="shared" si="79"/>
        <v>0</v>
      </c>
      <c r="U301" s="10">
        <f t="shared" si="80"/>
        <v>0</v>
      </c>
      <c r="V301" s="10">
        <f>SUM(Table2[[#This Row],[filter kmers2]:[identify kmers B10]])</f>
        <v>0</v>
      </c>
      <c r="W301" s="5" t="e">
        <f t="shared" si="81"/>
        <v>#DIV/0!</v>
      </c>
      <c r="X301" s="5" t="e">
        <f t="shared" si="82"/>
        <v>#DIV/0!</v>
      </c>
      <c r="Y301" s="5" t="e">
        <f t="shared" si="83"/>
        <v>#DIV/0!</v>
      </c>
      <c r="Z301" s="5" t="e">
        <f t="shared" si="84"/>
        <v>#DIV/0!</v>
      </c>
      <c r="AA301" s="5" t="e">
        <f t="shared" si="85"/>
        <v>#DIV/0!</v>
      </c>
      <c r="AB301" s="5" t="e">
        <f t="shared" si="86"/>
        <v>#DIV/0!</v>
      </c>
      <c r="AC301" s="5" t="e">
        <f t="shared" si="87"/>
        <v>#DIV/0!</v>
      </c>
      <c r="AD301" s="5" t="e">
        <f t="shared" si="88"/>
        <v>#DIV/0!</v>
      </c>
      <c r="AE301" s="5" t="e">
        <f t="shared" si="89"/>
        <v>#DIV/0!</v>
      </c>
      <c r="AF301" s="20" t="e">
        <f>Table2[[#This Row],[filter kmers2]]/Table2[[#This Row],[bp]]*1000000</f>
        <v>#DIV/0!</v>
      </c>
      <c r="AG301" s="20" t="e">
        <f>Table2[[#This Row],[collapse kmers3]]/Table2[[#This Row],[bp]]*1000000</f>
        <v>#DIV/0!</v>
      </c>
      <c r="AH301" s="20" t="e">
        <f>Table2[[#This Row],[calculate distances4]]/Table2[[#This Row],[bp]]*1000000</f>
        <v>#DIV/0!</v>
      </c>
      <c r="AI301" s="20" t="e">
        <f>Table2[[#This Row],[Find N A5]]/Table2[[#This Row],[bp]]*1000000</f>
        <v>#DIV/0!</v>
      </c>
      <c r="AJ301" s="20" t="e">
        <f>Table2[[#This Row],[Find N B6]]/Table2[[#This Row],[bp]]*1000000</f>
        <v>#DIV/0!</v>
      </c>
      <c r="AK301" s="20" t="e">
        <f>Table2[[#This Row],[Find N C7]]/Table2[[#This Row],[bp]]*1000000</f>
        <v>#DIV/0!</v>
      </c>
      <c r="AL301" s="20" t="e">
        <f>Table2[[#This Row],[Find N D8]]/Table2[[#This Row],[bp]]*1000000</f>
        <v>#DIV/0!</v>
      </c>
      <c r="AM301" s="20" t="e">
        <f>Table2[[#This Row],[identify kmers A9]]/Table2[[#This Row],[bp]]*1000000</f>
        <v>#DIV/0!</v>
      </c>
      <c r="AN301" s="20" t="e">
        <f>Table2[[#This Row],[identify kmers B10]]/Table2[[#This Row],[bp]]*1000000</f>
        <v>#DIV/0!</v>
      </c>
    </row>
    <row r="302" spans="1:40" x14ac:dyDescent="0.45">
      <c r="A302" s="1"/>
      <c r="M302" s="10">
        <f t="shared" si="72"/>
        <v>0</v>
      </c>
      <c r="N302" s="10">
        <f t="shared" si="73"/>
        <v>0</v>
      </c>
      <c r="O302" s="10">
        <f t="shared" si="74"/>
        <v>0</v>
      </c>
      <c r="P302" s="10">
        <f t="shared" si="75"/>
        <v>0</v>
      </c>
      <c r="Q302" s="10">
        <f t="shared" si="76"/>
        <v>0</v>
      </c>
      <c r="R302" s="10">
        <f t="shared" si="77"/>
        <v>0</v>
      </c>
      <c r="S302" s="10">
        <f t="shared" si="78"/>
        <v>0</v>
      </c>
      <c r="T302" s="10">
        <f t="shared" si="79"/>
        <v>0</v>
      </c>
      <c r="U302" s="10">
        <f t="shared" si="80"/>
        <v>0</v>
      </c>
      <c r="V302" s="10">
        <f>SUM(Table2[[#This Row],[filter kmers2]:[identify kmers B10]])</f>
        <v>0</v>
      </c>
      <c r="W302" s="5" t="e">
        <f t="shared" si="81"/>
        <v>#DIV/0!</v>
      </c>
      <c r="X302" s="5" t="e">
        <f t="shared" si="82"/>
        <v>#DIV/0!</v>
      </c>
      <c r="Y302" s="5" t="e">
        <f t="shared" si="83"/>
        <v>#DIV/0!</v>
      </c>
      <c r="Z302" s="5" t="e">
        <f t="shared" si="84"/>
        <v>#DIV/0!</v>
      </c>
      <c r="AA302" s="5" t="e">
        <f t="shared" si="85"/>
        <v>#DIV/0!</v>
      </c>
      <c r="AB302" s="5" t="e">
        <f t="shared" si="86"/>
        <v>#DIV/0!</v>
      </c>
      <c r="AC302" s="5" t="e">
        <f t="shared" si="87"/>
        <v>#DIV/0!</v>
      </c>
      <c r="AD302" s="5" t="e">
        <f t="shared" si="88"/>
        <v>#DIV/0!</v>
      </c>
      <c r="AE302" s="5" t="e">
        <f t="shared" si="89"/>
        <v>#DIV/0!</v>
      </c>
      <c r="AF302" s="20" t="e">
        <f>Table2[[#This Row],[filter kmers2]]/Table2[[#This Row],[bp]]*1000000</f>
        <v>#DIV/0!</v>
      </c>
      <c r="AG302" s="20" t="e">
        <f>Table2[[#This Row],[collapse kmers3]]/Table2[[#This Row],[bp]]*1000000</f>
        <v>#DIV/0!</v>
      </c>
      <c r="AH302" s="20" t="e">
        <f>Table2[[#This Row],[calculate distances4]]/Table2[[#This Row],[bp]]*1000000</f>
        <v>#DIV/0!</v>
      </c>
      <c r="AI302" s="20" t="e">
        <f>Table2[[#This Row],[Find N A5]]/Table2[[#This Row],[bp]]*1000000</f>
        <v>#DIV/0!</v>
      </c>
      <c r="AJ302" s="20" t="e">
        <f>Table2[[#This Row],[Find N B6]]/Table2[[#This Row],[bp]]*1000000</f>
        <v>#DIV/0!</v>
      </c>
      <c r="AK302" s="20" t="e">
        <f>Table2[[#This Row],[Find N C7]]/Table2[[#This Row],[bp]]*1000000</f>
        <v>#DIV/0!</v>
      </c>
      <c r="AL302" s="20" t="e">
        <f>Table2[[#This Row],[Find N D8]]/Table2[[#This Row],[bp]]*1000000</f>
        <v>#DIV/0!</v>
      </c>
      <c r="AM302" s="20" t="e">
        <f>Table2[[#This Row],[identify kmers A9]]/Table2[[#This Row],[bp]]*1000000</f>
        <v>#DIV/0!</v>
      </c>
      <c r="AN302" s="20" t="e">
        <f>Table2[[#This Row],[identify kmers B10]]/Table2[[#This Row],[bp]]*1000000</f>
        <v>#DIV/0!</v>
      </c>
    </row>
    <row r="303" spans="1:40" x14ac:dyDescent="0.45">
      <c r="A303" s="1"/>
      <c r="M303" s="10">
        <f t="shared" si="72"/>
        <v>0</v>
      </c>
      <c r="N303" s="10">
        <f t="shared" si="73"/>
        <v>0</v>
      </c>
      <c r="O303" s="10">
        <f t="shared" si="74"/>
        <v>0</v>
      </c>
      <c r="P303" s="10">
        <f t="shared" si="75"/>
        <v>0</v>
      </c>
      <c r="Q303" s="10">
        <f t="shared" si="76"/>
        <v>0</v>
      </c>
      <c r="R303" s="10">
        <f t="shared" si="77"/>
        <v>0</v>
      </c>
      <c r="S303" s="10">
        <f t="shared" si="78"/>
        <v>0</v>
      </c>
      <c r="T303" s="10">
        <f t="shared" si="79"/>
        <v>0</v>
      </c>
      <c r="U303" s="10">
        <f t="shared" si="80"/>
        <v>0</v>
      </c>
      <c r="V303" s="10">
        <f>SUM(Table2[[#This Row],[filter kmers2]:[identify kmers B10]])</f>
        <v>0</v>
      </c>
      <c r="W303" s="5" t="e">
        <f t="shared" si="81"/>
        <v>#DIV/0!</v>
      </c>
      <c r="X303" s="5" t="e">
        <f t="shared" si="82"/>
        <v>#DIV/0!</v>
      </c>
      <c r="Y303" s="5" t="e">
        <f t="shared" si="83"/>
        <v>#DIV/0!</v>
      </c>
      <c r="Z303" s="5" t="e">
        <f t="shared" si="84"/>
        <v>#DIV/0!</v>
      </c>
      <c r="AA303" s="5" t="e">
        <f t="shared" si="85"/>
        <v>#DIV/0!</v>
      </c>
      <c r="AB303" s="5" t="e">
        <f t="shared" si="86"/>
        <v>#DIV/0!</v>
      </c>
      <c r="AC303" s="5" t="e">
        <f t="shared" si="87"/>
        <v>#DIV/0!</v>
      </c>
      <c r="AD303" s="5" t="e">
        <f t="shared" si="88"/>
        <v>#DIV/0!</v>
      </c>
      <c r="AE303" s="5" t="e">
        <f t="shared" si="89"/>
        <v>#DIV/0!</v>
      </c>
      <c r="AF303" s="20" t="e">
        <f>Table2[[#This Row],[filter kmers2]]/Table2[[#This Row],[bp]]*1000000</f>
        <v>#DIV/0!</v>
      </c>
      <c r="AG303" s="20" t="e">
        <f>Table2[[#This Row],[collapse kmers3]]/Table2[[#This Row],[bp]]*1000000</f>
        <v>#DIV/0!</v>
      </c>
      <c r="AH303" s="20" t="e">
        <f>Table2[[#This Row],[calculate distances4]]/Table2[[#This Row],[bp]]*1000000</f>
        <v>#DIV/0!</v>
      </c>
      <c r="AI303" s="20" t="e">
        <f>Table2[[#This Row],[Find N A5]]/Table2[[#This Row],[bp]]*1000000</f>
        <v>#DIV/0!</v>
      </c>
      <c r="AJ303" s="20" t="e">
        <f>Table2[[#This Row],[Find N B6]]/Table2[[#This Row],[bp]]*1000000</f>
        <v>#DIV/0!</v>
      </c>
      <c r="AK303" s="20" t="e">
        <f>Table2[[#This Row],[Find N C7]]/Table2[[#This Row],[bp]]*1000000</f>
        <v>#DIV/0!</v>
      </c>
      <c r="AL303" s="20" t="e">
        <f>Table2[[#This Row],[Find N D8]]/Table2[[#This Row],[bp]]*1000000</f>
        <v>#DIV/0!</v>
      </c>
      <c r="AM303" s="20" t="e">
        <f>Table2[[#This Row],[identify kmers A9]]/Table2[[#This Row],[bp]]*1000000</f>
        <v>#DIV/0!</v>
      </c>
      <c r="AN303" s="20" t="e">
        <f>Table2[[#This Row],[identify kmers B10]]/Table2[[#This Row],[bp]]*1000000</f>
        <v>#DIV/0!</v>
      </c>
    </row>
    <row r="304" spans="1:40" x14ac:dyDescent="0.45">
      <c r="A304" s="1"/>
      <c r="M304" s="10">
        <f t="shared" si="72"/>
        <v>0</v>
      </c>
      <c r="N304" s="10">
        <f t="shared" si="73"/>
        <v>0</v>
      </c>
      <c r="O304" s="10">
        <f t="shared" si="74"/>
        <v>0</v>
      </c>
      <c r="P304" s="10">
        <f t="shared" si="75"/>
        <v>0</v>
      </c>
      <c r="Q304" s="10">
        <f t="shared" si="76"/>
        <v>0</v>
      </c>
      <c r="R304" s="10">
        <f t="shared" si="77"/>
        <v>0</v>
      </c>
      <c r="S304" s="10">
        <f t="shared" si="78"/>
        <v>0</v>
      </c>
      <c r="T304" s="10">
        <f t="shared" si="79"/>
        <v>0</v>
      </c>
      <c r="U304" s="10">
        <f t="shared" si="80"/>
        <v>0</v>
      </c>
      <c r="V304" s="10">
        <f>SUM(Table2[[#This Row],[filter kmers2]:[identify kmers B10]])</f>
        <v>0</v>
      </c>
      <c r="W304" s="5" t="e">
        <f t="shared" si="81"/>
        <v>#DIV/0!</v>
      </c>
      <c r="X304" s="5" t="e">
        <f t="shared" si="82"/>
        <v>#DIV/0!</v>
      </c>
      <c r="Y304" s="5" t="e">
        <f t="shared" si="83"/>
        <v>#DIV/0!</v>
      </c>
      <c r="Z304" s="5" t="e">
        <f t="shared" si="84"/>
        <v>#DIV/0!</v>
      </c>
      <c r="AA304" s="5" t="e">
        <f t="shared" si="85"/>
        <v>#DIV/0!</v>
      </c>
      <c r="AB304" s="5" t="e">
        <f t="shared" si="86"/>
        <v>#DIV/0!</v>
      </c>
      <c r="AC304" s="5" t="e">
        <f t="shared" si="87"/>
        <v>#DIV/0!</v>
      </c>
      <c r="AD304" s="5" t="e">
        <f t="shared" si="88"/>
        <v>#DIV/0!</v>
      </c>
      <c r="AE304" s="5" t="e">
        <f t="shared" si="89"/>
        <v>#DIV/0!</v>
      </c>
      <c r="AF304" s="20" t="e">
        <f>Table2[[#This Row],[filter kmers2]]/Table2[[#This Row],[bp]]*1000000</f>
        <v>#DIV/0!</v>
      </c>
      <c r="AG304" s="20" t="e">
        <f>Table2[[#This Row],[collapse kmers3]]/Table2[[#This Row],[bp]]*1000000</f>
        <v>#DIV/0!</v>
      </c>
      <c r="AH304" s="20" t="e">
        <f>Table2[[#This Row],[calculate distances4]]/Table2[[#This Row],[bp]]*1000000</f>
        <v>#DIV/0!</v>
      </c>
      <c r="AI304" s="20" t="e">
        <f>Table2[[#This Row],[Find N A5]]/Table2[[#This Row],[bp]]*1000000</f>
        <v>#DIV/0!</v>
      </c>
      <c r="AJ304" s="20" t="e">
        <f>Table2[[#This Row],[Find N B6]]/Table2[[#This Row],[bp]]*1000000</f>
        <v>#DIV/0!</v>
      </c>
      <c r="AK304" s="20" t="e">
        <f>Table2[[#This Row],[Find N C7]]/Table2[[#This Row],[bp]]*1000000</f>
        <v>#DIV/0!</v>
      </c>
      <c r="AL304" s="20" t="e">
        <f>Table2[[#This Row],[Find N D8]]/Table2[[#This Row],[bp]]*1000000</f>
        <v>#DIV/0!</v>
      </c>
      <c r="AM304" s="20" t="e">
        <f>Table2[[#This Row],[identify kmers A9]]/Table2[[#This Row],[bp]]*1000000</f>
        <v>#DIV/0!</v>
      </c>
      <c r="AN304" s="20" t="e">
        <f>Table2[[#This Row],[identify kmers B10]]/Table2[[#This Row],[bp]]*1000000</f>
        <v>#DIV/0!</v>
      </c>
    </row>
    <row r="305" spans="1:40" x14ac:dyDescent="0.45">
      <c r="A305" s="1"/>
      <c r="M305" s="10">
        <f t="shared" si="72"/>
        <v>0</v>
      </c>
      <c r="N305" s="10">
        <f t="shared" si="73"/>
        <v>0</v>
      </c>
      <c r="O305" s="10">
        <f t="shared" si="74"/>
        <v>0</v>
      </c>
      <c r="P305" s="10">
        <f t="shared" si="75"/>
        <v>0</v>
      </c>
      <c r="Q305" s="10">
        <f t="shared" si="76"/>
        <v>0</v>
      </c>
      <c r="R305" s="10">
        <f t="shared" si="77"/>
        <v>0</v>
      </c>
      <c r="S305" s="10">
        <f t="shared" si="78"/>
        <v>0</v>
      </c>
      <c r="T305" s="10">
        <f t="shared" si="79"/>
        <v>0</v>
      </c>
      <c r="U305" s="10">
        <f t="shared" si="80"/>
        <v>0</v>
      </c>
      <c r="V305" s="10">
        <f>SUM(Table2[[#This Row],[filter kmers2]:[identify kmers B10]])</f>
        <v>0</v>
      </c>
      <c r="W305" s="5" t="e">
        <f t="shared" si="81"/>
        <v>#DIV/0!</v>
      </c>
      <c r="X305" s="5" t="e">
        <f t="shared" si="82"/>
        <v>#DIV/0!</v>
      </c>
      <c r="Y305" s="5" t="e">
        <f t="shared" si="83"/>
        <v>#DIV/0!</v>
      </c>
      <c r="Z305" s="5" t="e">
        <f t="shared" si="84"/>
        <v>#DIV/0!</v>
      </c>
      <c r="AA305" s="5" t="e">
        <f t="shared" si="85"/>
        <v>#DIV/0!</v>
      </c>
      <c r="AB305" s="5" t="e">
        <f t="shared" si="86"/>
        <v>#DIV/0!</v>
      </c>
      <c r="AC305" s="5" t="e">
        <f t="shared" si="87"/>
        <v>#DIV/0!</v>
      </c>
      <c r="AD305" s="5" t="e">
        <f t="shared" si="88"/>
        <v>#DIV/0!</v>
      </c>
      <c r="AE305" s="5" t="e">
        <f t="shared" si="89"/>
        <v>#DIV/0!</v>
      </c>
      <c r="AF305" s="20" t="e">
        <f>Table2[[#This Row],[filter kmers2]]/Table2[[#This Row],[bp]]*1000000</f>
        <v>#DIV/0!</v>
      </c>
      <c r="AG305" s="20" t="e">
        <f>Table2[[#This Row],[collapse kmers3]]/Table2[[#This Row],[bp]]*1000000</f>
        <v>#DIV/0!</v>
      </c>
      <c r="AH305" s="20" t="e">
        <f>Table2[[#This Row],[calculate distances4]]/Table2[[#This Row],[bp]]*1000000</f>
        <v>#DIV/0!</v>
      </c>
      <c r="AI305" s="20" t="e">
        <f>Table2[[#This Row],[Find N A5]]/Table2[[#This Row],[bp]]*1000000</f>
        <v>#DIV/0!</v>
      </c>
      <c r="AJ305" s="20" t="e">
        <f>Table2[[#This Row],[Find N B6]]/Table2[[#This Row],[bp]]*1000000</f>
        <v>#DIV/0!</v>
      </c>
      <c r="AK305" s="20" t="e">
        <f>Table2[[#This Row],[Find N C7]]/Table2[[#This Row],[bp]]*1000000</f>
        <v>#DIV/0!</v>
      </c>
      <c r="AL305" s="20" t="e">
        <f>Table2[[#This Row],[Find N D8]]/Table2[[#This Row],[bp]]*1000000</f>
        <v>#DIV/0!</v>
      </c>
      <c r="AM305" s="20" t="e">
        <f>Table2[[#This Row],[identify kmers A9]]/Table2[[#This Row],[bp]]*1000000</f>
        <v>#DIV/0!</v>
      </c>
      <c r="AN305" s="20" t="e">
        <f>Table2[[#This Row],[identify kmers B10]]/Table2[[#This Row],[bp]]*1000000</f>
        <v>#DIV/0!</v>
      </c>
    </row>
    <row r="306" spans="1:40" x14ac:dyDescent="0.45">
      <c r="A306" s="1"/>
      <c r="M306" s="10">
        <f t="shared" si="72"/>
        <v>0</v>
      </c>
      <c r="N306" s="10">
        <f t="shared" si="73"/>
        <v>0</v>
      </c>
      <c r="O306" s="10">
        <f t="shared" si="74"/>
        <v>0</v>
      </c>
      <c r="P306" s="10">
        <f t="shared" si="75"/>
        <v>0</v>
      </c>
      <c r="Q306" s="10">
        <f t="shared" si="76"/>
        <v>0</v>
      </c>
      <c r="R306" s="10">
        <f t="shared" si="77"/>
        <v>0</v>
      </c>
      <c r="S306" s="10">
        <f t="shared" si="78"/>
        <v>0</v>
      </c>
      <c r="T306" s="10">
        <f t="shared" si="79"/>
        <v>0</v>
      </c>
      <c r="U306" s="10">
        <f t="shared" si="80"/>
        <v>0</v>
      </c>
      <c r="V306" s="10">
        <f>SUM(Table2[[#This Row],[filter kmers2]:[identify kmers B10]])</f>
        <v>0</v>
      </c>
      <c r="W306" s="5" t="e">
        <f t="shared" si="81"/>
        <v>#DIV/0!</v>
      </c>
      <c r="X306" s="5" t="e">
        <f t="shared" si="82"/>
        <v>#DIV/0!</v>
      </c>
      <c r="Y306" s="5" t="e">
        <f t="shared" si="83"/>
        <v>#DIV/0!</v>
      </c>
      <c r="Z306" s="5" t="e">
        <f t="shared" si="84"/>
        <v>#DIV/0!</v>
      </c>
      <c r="AA306" s="5" t="e">
        <f t="shared" si="85"/>
        <v>#DIV/0!</v>
      </c>
      <c r="AB306" s="5" t="e">
        <f t="shared" si="86"/>
        <v>#DIV/0!</v>
      </c>
      <c r="AC306" s="5" t="e">
        <f t="shared" si="87"/>
        <v>#DIV/0!</v>
      </c>
      <c r="AD306" s="5" t="e">
        <f t="shared" si="88"/>
        <v>#DIV/0!</v>
      </c>
      <c r="AE306" s="5" t="e">
        <f t="shared" si="89"/>
        <v>#DIV/0!</v>
      </c>
      <c r="AF306" s="20" t="e">
        <f>Table2[[#This Row],[filter kmers2]]/Table2[[#This Row],[bp]]*1000000</f>
        <v>#DIV/0!</v>
      </c>
      <c r="AG306" s="20" t="e">
        <f>Table2[[#This Row],[collapse kmers3]]/Table2[[#This Row],[bp]]*1000000</f>
        <v>#DIV/0!</v>
      </c>
      <c r="AH306" s="20" t="e">
        <f>Table2[[#This Row],[calculate distances4]]/Table2[[#This Row],[bp]]*1000000</f>
        <v>#DIV/0!</v>
      </c>
      <c r="AI306" s="20" t="e">
        <f>Table2[[#This Row],[Find N A5]]/Table2[[#This Row],[bp]]*1000000</f>
        <v>#DIV/0!</v>
      </c>
      <c r="AJ306" s="20" t="e">
        <f>Table2[[#This Row],[Find N B6]]/Table2[[#This Row],[bp]]*1000000</f>
        <v>#DIV/0!</v>
      </c>
      <c r="AK306" s="20" t="e">
        <f>Table2[[#This Row],[Find N C7]]/Table2[[#This Row],[bp]]*1000000</f>
        <v>#DIV/0!</v>
      </c>
      <c r="AL306" s="20" t="e">
        <f>Table2[[#This Row],[Find N D8]]/Table2[[#This Row],[bp]]*1000000</f>
        <v>#DIV/0!</v>
      </c>
      <c r="AM306" s="20" t="e">
        <f>Table2[[#This Row],[identify kmers A9]]/Table2[[#This Row],[bp]]*1000000</f>
        <v>#DIV/0!</v>
      </c>
      <c r="AN306" s="20" t="e">
        <f>Table2[[#This Row],[identify kmers B10]]/Table2[[#This Row],[bp]]*1000000</f>
        <v>#DIV/0!</v>
      </c>
    </row>
    <row r="307" spans="1:40" x14ac:dyDescent="0.45">
      <c r="A307" s="1"/>
      <c r="M307" s="10">
        <f t="shared" si="72"/>
        <v>0</v>
      </c>
      <c r="N307" s="10">
        <f t="shared" si="73"/>
        <v>0</v>
      </c>
      <c r="O307" s="10">
        <f t="shared" si="74"/>
        <v>0</v>
      </c>
      <c r="P307" s="10">
        <f t="shared" si="75"/>
        <v>0</v>
      </c>
      <c r="Q307" s="10">
        <f t="shared" si="76"/>
        <v>0</v>
      </c>
      <c r="R307" s="10">
        <f t="shared" si="77"/>
        <v>0</v>
      </c>
      <c r="S307" s="10">
        <f t="shared" si="78"/>
        <v>0</v>
      </c>
      <c r="T307" s="10">
        <f t="shared" si="79"/>
        <v>0</v>
      </c>
      <c r="U307" s="10">
        <f t="shared" si="80"/>
        <v>0</v>
      </c>
      <c r="V307" s="10">
        <f>SUM(Table2[[#This Row],[filter kmers2]:[identify kmers B10]])</f>
        <v>0</v>
      </c>
      <c r="W307" s="5" t="e">
        <f t="shared" si="81"/>
        <v>#DIV/0!</v>
      </c>
      <c r="X307" s="5" t="e">
        <f t="shared" si="82"/>
        <v>#DIV/0!</v>
      </c>
      <c r="Y307" s="5" t="e">
        <f t="shared" si="83"/>
        <v>#DIV/0!</v>
      </c>
      <c r="Z307" s="5" t="e">
        <f t="shared" si="84"/>
        <v>#DIV/0!</v>
      </c>
      <c r="AA307" s="5" t="e">
        <f t="shared" si="85"/>
        <v>#DIV/0!</v>
      </c>
      <c r="AB307" s="5" t="e">
        <f t="shared" si="86"/>
        <v>#DIV/0!</v>
      </c>
      <c r="AC307" s="5" t="e">
        <f t="shared" si="87"/>
        <v>#DIV/0!</v>
      </c>
      <c r="AD307" s="5" t="e">
        <f t="shared" si="88"/>
        <v>#DIV/0!</v>
      </c>
      <c r="AE307" s="5" t="e">
        <f t="shared" si="89"/>
        <v>#DIV/0!</v>
      </c>
      <c r="AF307" s="20" t="e">
        <f>Table2[[#This Row],[filter kmers2]]/Table2[[#This Row],[bp]]*1000000</f>
        <v>#DIV/0!</v>
      </c>
      <c r="AG307" s="20" t="e">
        <f>Table2[[#This Row],[collapse kmers3]]/Table2[[#This Row],[bp]]*1000000</f>
        <v>#DIV/0!</v>
      </c>
      <c r="AH307" s="20" t="e">
        <f>Table2[[#This Row],[calculate distances4]]/Table2[[#This Row],[bp]]*1000000</f>
        <v>#DIV/0!</v>
      </c>
      <c r="AI307" s="20" t="e">
        <f>Table2[[#This Row],[Find N A5]]/Table2[[#This Row],[bp]]*1000000</f>
        <v>#DIV/0!</v>
      </c>
      <c r="AJ307" s="20" t="e">
        <f>Table2[[#This Row],[Find N B6]]/Table2[[#This Row],[bp]]*1000000</f>
        <v>#DIV/0!</v>
      </c>
      <c r="AK307" s="20" t="e">
        <f>Table2[[#This Row],[Find N C7]]/Table2[[#This Row],[bp]]*1000000</f>
        <v>#DIV/0!</v>
      </c>
      <c r="AL307" s="20" t="e">
        <f>Table2[[#This Row],[Find N D8]]/Table2[[#This Row],[bp]]*1000000</f>
        <v>#DIV/0!</v>
      </c>
      <c r="AM307" s="20" t="e">
        <f>Table2[[#This Row],[identify kmers A9]]/Table2[[#This Row],[bp]]*1000000</f>
        <v>#DIV/0!</v>
      </c>
      <c r="AN307" s="20" t="e">
        <f>Table2[[#This Row],[identify kmers B10]]/Table2[[#This Row],[bp]]*1000000</f>
        <v>#DIV/0!</v>
      </c>
    </row>
    <row r="308" spans="1:40" x14ac:dyDescent="0.45">
      <c r="A308" s="1"/>
      <c r="M308" s="10">
        <f t="shared" si="72"/>
        <v>0</v>
      </c>
      <c r="N308" s="10">
        <f t="shared" si="73"/>
        <v>0</v>
      </c>
      <c r="O308" s="10">
        <f t="shared" si="74"/>
        <v>0</v>
      </c>
      <c r="P308" s="10">
        <f t="shared" si="75"/>
        <v>0</v>
      </c>
      <c r="Q308" s="10">
        <f t="shared" si="76"/>
        <v>0</v>
      </c>
      <c r="R308" s="10">
        <f t="shared" si="77"/>
        <v>0</v>
      </c>
      <c r="S308" s="10">
        <f t="shared" si="78"/>
        <v>0</v>
      </c>
      <c r="T308" s="10">
        <f t="shared" si="79"/>
        <v>0</v>
      </c>
      <c r="U308" s="10">
        <f t="shared" si="80"/>
        <v>0</v>
      </c>
      <c r="V308" s="10">
        <f>SUM(Table2[[#This Row],[filter kmers2]:[identify kmers B10]])</f>
        <v>0</v>
      </c>
      <c r="W308" s="5" t="e">
        <f t="shared" si="81"/>
        <v>#DIV/0!</v>
      </c>
      <c r="X308" s="5" t="e">
        <f t="shared" si="82"/>
        <v>#DIV/0!</v>
      </c>
      <c r="Y308" s="5" t="e">
        <f t="shared" si="83"/>
        <v>#DIV/0!</v>
      </c>
      <c r="Z308" s="5" t="e">
        <f t="shared" si="84"/>
        <v>#DIV/0!</v>
      </c>
      <c r="AA308" s="5" t="e">
        <f t="shared" si="85"/>
        <v>#DIV/0!</v>
      </c>
      <c r="AB308" s="5" t="e">
        <f t="shared" si="86"/>
        <v>#DIV/0!</v>
      </c>
      <c r="AC308" s="5" t="e">
        <f t="shared" si="87"/>
        <v>#DIV/0!</v>
      </c>
      <c r="AD308" s="5" t="e">
        <f t="shared" si="88"/>
        <v>#DIV/0!</v>
      </c>
      <c r="AE308" s="5" t="e">
        <f t="shared" si="89"/>
        <v>#DIV/0!</v>
      </c>
      <c r="AF308" s="20" t="e">
        <f>Table2[[#This Row],[filter kmers2]]/Table2[[#This Row],[bp]]*1000000</f>
        <v>#DIV/0!</v>
      </c>
      <c r="AG308" s="20" t="e">
        <f>Table2[[#This Row],[collapse kmers3]]/Table2[[#This Row],[bp]]*1000000</f>
        <v>#DIV/0!</v>
      </c>
      <c r="AH308" s="20" t="e">
        <f>Table2[[#This Row],[calculate distances4]]/Table2[[#This Row],[bp]]*1000000</f>
        <v>#DIV/0!</v>
      </c>
      <c r="AI308" s="20" t="e">
        <f>Table2[[#This Row],[Find N A5]]/Table2[[#This Row],[bp]]*1000000</f>
        <v>#DIV/0!</v>
      </c>
      <c r="AJ308" s="20" t="e">
        <f>Table2[[#This Row],[Find N B6]]/Table2[[#This Row],[bp]]*1000000</f>
        <v>#DIV/0!</v>
      </c>
      <c r="AK308" s="20" t="e">
        <f>Table2[[#This Row],[Find N C7]]/Table2[[#This Row],[bp]]*1000000</f>
        <v>#DIV/0!</v>
      </c>
      <c r="AL308" s="20" t="e">
        <f>Table2[[#This Row],[Find N D8]]/Table2[[#This Row],[bp]]*1000000</f>
        <v>#DIV/0!</v>
      </c>
      <c r="AM308" s="20" t="e">
        <f>Table2[[#This Row],[identify kmers A9]]/Table2[[#This Row],[bp]]*1000000</f>
        <v>#DIV/0!</v>
      </c>
      <c r="AN308" s="20" t="e">
        <f>Table2[[#This Row],[identify kmers B10]]/Table2[[#This Row],[bp]]*1000000</f>
        <v>#DIV/0!</v>
      </c>
    </row>
    <row r="309" spans="1:40" x14ac:dyDescent="0.45">
      <c r="A309" s="1"/>
      <c r="M309" s="10">
        <f t="shared" si="72"/>
        <v>0</v>
      </c>
      <c r="N309" s="10">
        <f t="shared" si="73"/>
        <v>0</v>
      </c>
      <c r="O309" s="10">
        <f t="shared" si="74"/>
        <v>0</v>
      </c>
      <c r="P309" s="10">
        <f t="shared" si="75"/>
        <v>0</v>
      </c>
      <c r="Q309" s="10">
        <f t="shared" si="76"/>
        <v>0</v>
      </c>
      <c r="R309" s="10">
        <f t="shared" si="77"/>
        <v>0</v>
      </c>
      <c r="S309" s="10">
        <f t="shared" si="78"/>
        <v>0</v>
      </c>
      <c r="T309" s="10">
        <f t="shared" si="79"/>
        <v>0</v>
      </c>
      <c r="U309" s="10">
        <f t="shared" si="80"/>
        <v>0</v>
      </c>
      <c r="V309" s="10">
        <f>SUM(Table2[[#This Row],[filter kmers2]:[identify kmers B10]])</f>
        <v>0</v>
      </c>
      <c r="W309" s="5" t="e">
        <f t="shared" si="81"/>
        <v>#DIV/0!</v>
      </c>
      <c r="X309" s="5" t="e">
        <f t="shared" si="82"/>
        <v>#DIV/0!</v>
      </c>
      <c r="Y309" s="5" t="e">
        <f t="shared" si="83"/>
        <v>#DIV/0!</v>
      </c>
      <c r="Z309" s="5" t="e">
        <f t="shared" si="84"/>
        <v>#DIV/0!</v>
      </c>
      <c r="AA309" s="5" t="e">
        <f t="shared" si="85"/>
        <v>#DIV/0!</v>
      </c>
      <c r="AB309" s="5" t="e">
        <f t="shared" si="86"/>
        <v>#DIV/0!</v>
      </c>
      <c r="AC309" s="5" t="e">
        <f t="shared" si="87"/>
        <v>#DIV/0!</v>
      </c>
      <c r="AD309" s="5" t="e">
        <f t="shared" si="88"/>
        <v>#DIV/0!</v>
      </c>
      <c r="AE309" s="5" t="e">
        <f t="shared" si="89"/>
        <v>#DIV/0!</v>
      </c>
      <c r="AF309" s="20" t="e">
        <f>Table2[[#This Row],[filter kmers2]]/Table2[[#This Row],[bp]]*1000000</f>
        <v>#DIV/0!</v>
      </c>
      <c r="AG309" s="20" t="e">
        <f>Table2[[#This Row],[collapse kmers3]]/Table2[[#This Row],[bp]]*1000000</f>
        <v>#DIV/0!</v>
      </c>
      <c r="AH309" s="20" t="e">
        <f>Table2[[#This Row],[calculate distances4]]/Table2[[#This Row],[bp]]*1000000</f>
        <v>#DIV/0!</v>
      </c>
      <c r="AI309" s="20" t="e">
        <f>Table2[[#This Row],[Find N A5]]/Table2[[#This Row],[bp]]*1000000</f>
        <v>#DIV/0!</v>
      </c>
      <c r="AJ309" s="20" t="e">
        <f>Table2[[#This Row],[Find N B6]]/Table2[[#This Row],[bp]]*1000000</f>
        <v>#DIV/0!</v>
      </c>
      <c r="AK309" s="20" t="e">
        <f>Table2[[#This Row],[Find N C7]]/Table2[[#This Row],[bp]]*1000000</f>
        <v>#DIV/0!</v>
      </c>
      <c r="AL309" s="20" t="e">
        <f>Table2[[#This Row],[Find N D8]]/Table2[[#This Row],[bp]]*1000000</f>
        <v>#DIV/0!</v>
      </c>
      <c r="AM309" s="20" t="e">
        <f>Table2[[#This Row],[identify kmers A9]]/Table2[[#This Row],[bp]]*1000000</f>
        <v>#DIV/0!</v>
      </c>
      <c r="AN309" s="20" t="e">
        <f>Table2[[#This Row],[identify kmers B10]]/Table2[[#This Row],[bp]]*1000000</f>
        <v>#DIV/0!</v>
      </c>
    </row>
    <row r="310" spans="1:40" x14ac:dyDescent="0.45">
      <c r="A310" s="1"/>
      <c r="M310" s="10">
        <f t="shared" si="72"/>
        <v>0</v>
      </c>
      <c r="N310" s="10">
        <f t="shared" si="73"/>
        <v>0</v>
      </c>
      <c r="O310" s="10">
        <f t="shared" si="74"/>
        <v>0</v>
      </c>
      <c r="P310" s="10">
        <f t="shared" si="75"/>
        <v>0</v>
      </c>
      <c r="Q310" s="10">
        <f t="shared" si="76"/>
        <v>0</v>
      </c>
      <c r="R310" s="10">
        <f t="shared" si="77"/>
        <v>0</v>
      </c>
      <c r="S310" s="10">
        <f t="shared" si="78"/>
        <v>0</v>
      </c>
      <c r="T310" s="10">
        <f t="shared" si="79"/>
        <v>0</v>
      </c>
      <c r="U310" s="10">
        <f t="shared" si="80"/>
        <v>0</v>
      </c>
      <c r="V310" s="10">
        <f>SUM(Table2[[#This Row],[filter kmers2]:[identify kmers B10]])</f>
        <v>0</v>
      </c>
      <c r="W310" s="5" t="e">
        <f t="shared" si="81"/>
        <v>#DIV/0!</v>
      </c>
      <c r="X310" s="5" t="e">
        <f t="shared" si="82"/>
        <v>#DIV/0!</v>
      </c>
      <c r="Y310" s="5" t="e">
        <f t="shared" si="83"/>
        <v>#DIV/0!</v>
      </c>
      <c r="Z310" s="5" t="e">
        <f t="shared" si="84"/>
        <v>#DIV/0!</v>
      </c>
      <c r="AA310" s="5" t="e">
        <f t="shared" si="85"/>
        <v>#DIV/0!</v>
      </c>
      <c r="AB310" s="5" t="e">
        <f t="shared" si="86"/>
        <v>#DIV/0!</v>
      </c>
      <c r="AC310" s="5" t="e">
        <f t="shared" si="87"/>
        <v>#DIV/0!</v>
      </c>
      <c r="AD310" s="5" t="e">
        <f t="shared" si="88"/>
        <v>#DIV/0!</v>
      </c>
      <c r="AE310" s="5" t="e">
        <f t="shared" si="89"/>
        <v>#DIV/0!</v>
      </c>
      <c r="AF310" s="20" t="e">
        <f>Table2[[#This Row],[filter kmers2]]/Table2[[#This Row],[bp]]*1000000</f>
        <v>#DIV/0!</v>
      </c>
      <c r="AG310" s="20" t="e">
        <f>Table2[[#This Row],[collapse kmers3]]/Table2[[#This Row],[bp]]*1000000</f>
        <v>#DIV/0!</v>
      </c>
      <c r="AH310" s="20" t="e">
        <f>Table2[[#This Row],[calculate distances4]]/Table2[[#This Row],[bp]]*1000000</f>
        <v>#DIV/0!</v>
      </c>
      <c r="AI310" s="20" t="e">
        <f>Table2[[#This Row],[Find N A5]]/Table2[[#This Row],[bp]]*1000000</f>
        <v>#DIV/0!</v>
      </c>
      <c r="AJ310" s="20" t="e">
        <f>Table2[[#This Row],[Find N B6]]/Table2[[#This Row],[bp]]*1000000</f>
        <v>#DIV/0!</v>
      </c>
      <c r="AK310" s="20" t="e">
        <f>Table2[[#This Row],[Find N C7]]/Table2[[#This Row],[bp]]*1000000</f>
        <v>#DIV/0!</v>
      </c>
      <c r="AL310" s="20" t="e">
        <f>Table2[[#This Row],[Find N D8]]/Table2[[#This Row],[bp]]*1000000</f>
        <v>#DIV/0!</v>
      </c>
      <c r="AM310" s="20" t="e">
        <f>Table2[[#This Row],[identify kmers A9]]/Table2[[#This Row],[bp]]*1000000</f>
        <v>#DIV/0!</v>
      </c>
      <c r="AN310" s="20" t="e">
        <f>Table2[[#This Row],[identify kmers B10]]/Table2[[#This Row],[bp]]*1000000</f>
        <v>#DIV/0!</v>
      </c>
    </row>
    <row r="311" spans="1:40" x14ac:dyDescent="0.45">
      <c r="A311" s="1"/>
      <c r="M311" s="10">
        <f t="shared" si="72"/>
        <v>0</v>
      </c>
      <c r="N311" s="10">
        <f t="shared" si="73"/>
        <v>0</v>
      </c>
      <c r="O311" s="10">
        <f t="shared" si="74"/>
        <v>0</v>
      </c>
      <c r="P311" s="10">
        <f t="shared" si="75"/>
        <v>0</v>
      </c>
      <c r="Q311" s="10">
        <f t="shared" si="76"/>
        <v>0</v>
      </c>
      <c r="R311" s="10">
        <f t="shared" si="77"/>
        <v>0</v>
      </c>
      <c r="S311" s="10">
        <f t="shared" si="78"/>
        <v>0</v>
      </c>
      <c r="T311" s="10">
        <f t="shared" si="79"/>
        <v>0</v>
      </c>
      <c r="U311" s="10">
        <f t="shared" si="80"/>
        <v>0</v>
      </c>
      <c r="V311" s="10">
        <f>SUM(Table2[[#This Row],[filter kmers2]:[identify kmers B10]])</f>
        <v>0</v>
      </c>
      <c r="W311" s="5" t="e">
        <f t="shared" si="81"/>
        <v>#DIV/0!</v>
      </c>
      <c r="X311" s="5" t="e">
        <f t="shared" si="82"/>
        <v>#DIV/0!</v>
      </c>
      <c r="Y311" s="5" t="e">
        <f t="shared" si="83"/>
        <v>#DIV/0!</v>
      </c>
      <c r="Z311" s="5" t="e">
        <f t="shared" si="84"/>
        <v>#DIV/0!</v>
      </c>
      <c r="AA311" s="5" t="e">
        <f t="shared" si="85"/>
        <v>#DIV/0!</v>
      </c>
      <c r="AB311" s="5" t="e">
        <f t="shared" si="86"/>
        <v>#DIV/0!</v>
      </c>
      <c r="AC311" s="5" t="e">
        <f t="shared" si="87"/>
        <v>#DIV/0!</v>
      </c>
      <c r="AD311" s="5" t="e">
        <f t="shared" si="88"/>
        <v>#DIV/0!</v>
      </c>
      <c r="AE311" s="5" t="e">
        <f t="shared" si="89"/>
        <v>#DIV/0!</v>
      </c>
      <c r="AF311" s="20" t="e">
        <f>Table2[[#This Row],[filter kmers2]]/Table2[[#This Row],[bp]]*1000000</f>
        <v>#DIV/0!</v>
      </c>
      <c r="AG311" s="20" t="e">
        <f>Table2[[#This Row],[collapse kmers3]]/Table2[[#This Row],[bp]]*1000000</f>
        <v>#DIV/0!</v>
      </c>
      <c r="AH311" s="20" t="e">
        <f>Table2[[#This Row],[calculate distances4]]/Table2[[#This Row],[bp]]*1000000</f>
        <v>#DIV/0!</v>
      </c>
      <c r="AI311" s="20" t="e">
        <f>Table2[[#This Row],[Find N A5]]/Table2[[#This Row],[bp]]*1000000</f>
        <v>#DIV/0!</v>
      </c>
      <c r="AJ311" s="20" t="e">
        <f>Table2[[#This Row],[Find N B6]]/Table2[[#This Row],[bp]]*1000000</f>
        <v>#DIV/0!</v>
      </c>
      <c r="AK311" s="20" t="e">
        <f>Table2[[#This Row],[Find N C7]]/Table2[[#This Row],[bp]]*1000000</f>
        <v>#DIV/0!</v>
      </c>
      <c r="AL311" s="20" t="e">
        <f>Table2[[#This Row],[Find N D8]]/Table2[[#This Row],[bp]]*1000000</f>
        <v>#DIV/0!</v>
      </c>
      <c r="AM311" s="20" t="e">
        <f>Table2[[#This Row],[identify kmers A9]]/Table2[[#This Row],[bp]]*1000000</f>
        <v>#DIV/0!</v>
      </c>
      <c r="AN311" s="20" t="e">
        <f>Table2[[#This Row],[identify kmers B10]]/Table2[[#This Row],[bp]]*1000000</f>
        <v>#DIV/0!</v>
      </c>
    </row>
    <row r="312" spans="1:40" x14ac:dyDescent="0.45">
      <c r="A312" s="1"/>
      <c r="M312" s="10">
        <f t="shared" si="72"/>
        <v>0</v>
      </c>
      <c r="N312" s="10">
        <f t="shared" si="73"/>
        <v>0</v>
      </c>
      <c r="O312" s="10">
        <f t="shared" si="74"/>
        <v>0</v>
      </c>
      <c r="P312" s="10">
        <f t="shared" si="75"/>
        <v>0</v>
      </c>
      <c r="Q312" s="10">
        <f t="shared" si="76"/>
        <v>0</v>
      </c>
      <c r="R312" s="10">
        <f t="shared" si="77"/>
        <v>0</v>
      </c>
      <c r="S312" s="10">
        <f t="shared" si="78"/>
        <v>0</v>
      </c>
      <c r="T312" s="10">
        <f t="shared" si="79"/>
        <v>0</v>
      </c>
      <c r="U312" s="10">
        <f t="shared" si="80"/>
        <v>0</v>
      </c>
      <c r="V312" s="10">
        <f>SUM(Table2[[#This Row],[filter kmers2]:[identify kmers B10]])</f>
        <v>0</v>
      </c>
      <c r="W312" s="5" t="e">
        <f t="shared" si="81"/>
        <v>#DIV/0!</v>
      </c>
      <c r="X312" s="5" t="e">
        <f t="shared" si="82"/>
        <v>#DIV/0!</v>
      </c>
      <c r="Y312" s="5" t="e">
        <f t="shared" si="83"/>
        <v>#DIV/0!</v>
      </c>
      <c r="Z312" s="5" t="e">
        <f t="shared" si="84"/>
        <v>#DIV/0!</v>
      </c>
      <c r="AA312" s="5" t="e">
        <f t="shared" si="85"/>
        <v>#DIV/0!</v>
      </c>
      <c r="AB312" s="5" t="e">
        <f t="shared" si="86"/>
        <v>#DIV/0!</v>
      </c>
      <c r="AC312" s="5" t="e">
        <f t="shared" si="87"/>
        <v>#DIV/0!</v>
      </c>
      <c r="AD312" s="5" t="e">
        <f t="shared" si="88"/>
        <v>#DIV/0!</v>
      </c>
      <c r="AE312" s="5" t="e">
        <f t="shared" si="89"/>
        <v>#DIV/0!</v>
      </c>
      <c r="AF312" s="20" t="e">
        <f>Table2[[#This Row],[filter kmers2]]/Table2[[#This Row],[bp]]*1000000</f>
        <v>#DIV/0!</v>
      </c>
      <c r="AG312" s="20" t="e">
        <f>Table2[[#This Row],[collapse kmers3]]/Table2[[#This Row],[bp]]*1000000</f>
        <v>#DIV/0!</v>
      </c>
      <c r="AH312" s="20" t="e">
        <f>Table2[[#This Row],[calculate distances4]]/Table2[[#This Row],[bp]]*1000000</f>
        <v>#DIV/0!</v>
      </c>
      <c r="AI312" s="20" t="e">
        <f>Table2[[#This Row],[Find N A5]]/Table2[[#This Row],[bp]]*1000000</f>
        <v>#DIV/0!</v>
      </c>
      <c r="AJ312" s="20" t="e">
        <f>Table2[[#This Row],[Find N B6]]/Table2[[#This Row],[bp]]*1000000</f>
        <v>#DIV/0!</v>
      </c>
      <c r="AK312" s="20" t="e">
        <f>Table2[[#This Row],[Find N C7]]/Table2[[#This Row],[bp]]*1000000</f>
        <v>#DIV/0!</v>
      </c>
      <c r="AL312" s="20" t="e">
        <f>Table2[[#This Row],[Find N D8]]/Table2[[#This Row],[bp]]*1000000</f>
        <v>#DIV/0!</v>
      </c>
      <c r="AM312" s="20" t="e">
        <f>Table2[[#This Row],[identify kmers A9]]/Table2[[#This Row],[bp]]*1000000</f>
        <v>#DIV/0!</v>
      </c>
      <c r="AN312" s="20" t="e">
        <f>Table2[[#This Row],[identify kmers B10]]/Table2[[#This Row],[bp]]*1000000</f>
        <v>#DIV/0!</v>
      </c>
    </row>
    <row r="313" spans="1:40" x14ac:dyDescent="0.45">
      <c r="A313" s="1"/>
      <c r="M313" s="10">
        <f t="shared" si="72"/>
        <v>0</v>
      </c>
      <c r="N313" s="10">
        <f t="shared" si="73"/>
        <v>0</v>
      </c>
      <c r="O313" s="10">
        <f t="shared" si="74"/>
        <v>0</v>
      </c>
      <c r="P313" s="10">
        <f t="shared" si="75"/>
        <v>0</v>
      </c>
      <c r="Q313" s="10">
        <f t="shared" si="76"/>
        <v>0</v>
      </c>
      <c r="R313" s="10">
        <f t="shared" si="77"/>
        <v>0</v>
      </c>
      <c r="S313" s="10">
        <f t="shared" si="78"/>
        <v>0</v>
      </c>
      <c r="T313" s="10">
        <f t="shared" si="79"/>
        <v>0</v>
      </c>
      <c r="U313" s="10">
        <f t="shared" si="80"/>
        <v>0</v>
      </c>
      <c r="V313" s="10">
        <f>SUM(Table2[[#This Row],[filter kmers2]:[identify kmers B10]])</f>
        <v>0</v>
      </c>
      <c r="W313" s="5" t="e">
        <f t="shared" si="81"/>
        <v>#DIV/0!</v>
      </c>
      <c r="X313" s="5" t="e">
        <f t="shared" si="82"/>
        <v>#DIV/0!</v>
      </c>
      <c r="Y313" s="5" t="e">
        <f t="shared" si="83"/>
        <v>#DIV/0!</v>
      </c>
      <c r="Z313" s="5" t="e">
        <f t="shared" si="84"/>
        <v>#DIV/0!</v>
      </c>
      <c r="AA313" s="5" t="e">
        <f t="shared" si="85"/>
        <v>#DIV/0!</v>
      </c>
      <c r="AB313" s="5" t="e">
        <f t="shared" si="86"/>
        <v>#DIV/0!</v>
      </c>
      <c r="AC313" s="5" t="e">
        <f t="shared" si="87"/>
        <v>#DIV/0!</v>
      </c>
      <c r="AD313" s="5" t="e">
        <f t="shared" si="88"/>
        <v>#DIV/0!</v>
      </c>
      <c r="AE313" s="5" t="e">
        <f t="shared" si="89"/>
        <v>#DIV/0!</v>
      </c>
      <c r="AF313" s="20" t="e">
        <f>Table2[[#This Row],[filter kmers2]]/Table2[[#This Row],[bp]]*1000000</f>
        <v>#DIV/0!</v>
      </c>
      <c r="AG313" s="20" t="e">
        <f>Table2[[#This Row],[collapse kmers3]]/Table2[[#This Row],[bp]]*1000000</f>
        <v>#DIV/0!</v>
      </c>
      <c r="AH313" s="20" t="e">
        <f>Table2[[#This Row],[calculate distances4]]/Table2[[#This Row],[bp]]*1000000</f>
        <v>#DIV/0!</v>
      </c>
      <c r="AI313" s="20" t="e">
        <f>Table2[[#This Row],[Find N A5]]/Table2[[#This Row],[bp]]*1000000</f>
        <v>#DIV/0!</v>
      </c>
      <c r="AJ313" s="20" t="e">
        <f>Table2[[#This Row],[Find N B6]]/Table2[[#This Row],[bp]]*1000000</f>
        <v>#DIV/0!</v>
      </c>
      <c r="AK313" s="20" t="e">
        <f>Table2[[#This Row],[Find N C7]]/Table2[[#This Row],[bp]]*1000000</f>
        <v>#DIV/0!</v>
      </c>
      <c r="AL313" s="20" t="e">
        <f>Table2[[#This Row],[Find N D8]]/Table2[[#This Row],[bp]]*1000000</f>
        <v>#DIV/0!</v>
      </c>
      <c r="AM313" s="20" t="e">
        <f>Table2[[#This Row],[identify kmers A9]]/Table2[[#This Row],[bp]]*1000000</f>
        <v>#DIV/0!</v>
      </c>
      <c r="AN313" s="20" t="e">
        <f>Table2[[#This Row],[identify kmers B10]]/Table2[[#This Row],[bp]]*1000000</f>
        <v>#DIV/0!</v>
      </c>
    </row>
    <row r="314" spans="1:40" x14ac:dyDescent="0.45">
      <c r="A314" s="1"/>
      <c r="M314" s="10">
        <f t="shared" si="72"/>
        <v>0</v>
      </c>
      <c r="N314" s="10">
        <f t="shared" si="73"/>
        <v>0</v>
      </c>
      <c r="O314" s="10">
        <f t="shared" si="74"/>
        <v>0</v>
      </c>
      <c r="P314" s="10">
        <f t="shared" si="75"/>
        <v>0</v>
      </c>
      <c r="Q314" s="10">
        <f t="shared" si="76"/>
        <v>0</v>
      </c>
      <c r="R314" s="10">
        <f t="shared" si="77"/>
        <v>0</v>
      </c>
      <c r="S314" s="10">
        <f t="shared" si="78"/>
        <v>0</v>
      </c>
      <c r="T314" s="10">
        <f t="shared" si="79"/>
        <v>0</v>
      </c>
      <c r="U314" s="10">
        <f t="shared" si="80"/>
        <v>0</v>
      </c>
      <c r="V314" s="10">
        <f>SUM(Table2[[#This Row],[filter kmers2]:[identify kmers B10]])</f>
        <v>0</v>
      </c>
      <c r="W314" s="5" t="e">
        <f t="shared" si="81"/>
        <v>#DIV/0!</v>
      </c>
      <c r="X314" s="5" t="e">
        <f t="shared" si="82"/>
        <v>#DIV/0!</v>
      </c>
      <c r="Y314" s="5" t="e">
        <f t="shared" si="83"/>
        <v>#DIV/0!</v>
      </c>
      <c r="Z314" s="5" t="e">
        <f t="shared" si="84"/>
        <v>#DIV/0!</v>
      </c>
      <c r="AA314" s="5" t="e">
        <f t="shared" si="85"/>
        <v>#DIV/0!</v>
      </c>
      <c r="AB314" s="5" t="e">
        <f t="shared" si="86"/>
        <v>#DIV/0!</v>
      </c>
      <c r="AC314" s="5" t="e">
        <f t="shared" si="87"/>
        <v>#DIV/0!</v>
      </c>
      <c r="AD314" s="5" t="e">
        <f t="shared" si="88"/>
        <v>#DIV/0!</v>
      </c>
      <c r="AE314" s="5" t="e">
        <f t="shared" si="89"/>
        <v>#DIV/0!</v>
      </c>
      <c r="AF314" s="20" t="e">
        <f>Table2[[#This Row],[filter kmers2]]/Table2[[#This Row],[bp]]*1000000</f>
        <v>#DIV/0!</v>
      </c>
      <c r="AG314" s="20" t="e">
        <f>Table2[[#This Row],[collapse kmers3]]/Table2[[#This Row],[bp]]*1000000</f>
        <v>#DIV/0!</v>
      </c>
      <c r="AH314" s="20" t="e">
        <f>Table2[[#This Row],[calculate distances4]]/Table2[[#This Row],[bp]]*1000000</f>
        <v>#DIV/0!</v>
      </c>
      <c r="AI314" s="20" t="e">
        <f>Table2[[#This Row],[Find N A5]]/Table2[[#This Row],[bp]]*1000000</f>
        <v>#DIV/0!</v>
      </c>
      <c r="AJ314" s="20" t="e">
        <f>Table2[[#This Row],[Find N B6]]/Table2[[#This Row],[bp]]*1000000</f>
        <v>#DIV/0!</v>
      </c>
      <c r="AK314" s="20" t="e">
        <f>Table2[[#This Row],[Find N C7]]/Table2[[#This Row],[bp]]*1000000</f>
        <v>#DIV/0!</v>
      </c>
      <c r="AL314" s="20" t="e">
        <f>Table2[[#This Row],[Find N D8]]/Table2[[#This Row],[bp]]*1000000</f>
        <v>#DIV/0!</v>
      </c>
      <c r="AM314" s="20" t="e">
        <f>Table2[[#This Row],[identify kmers A9]]/Table2[[#This Row],[bp]]*1000000</f>
        <v>#DIV/0!</v>
      </c>
      <c r="AN314" s="20" t="e">
        <f>Table2[[#This Row],[identify kmers B10]]/Table2[[#This Row],[bp]]*1000000</f>
        <v>#DIV/0!</v>
      </c>
    </row>
    <row r="315" spans="1:40" x14ac:dyDescent="0.45">
      <c r="A315" s="1"/>
      <c r="M315" s="10">
        <f t="shared" si="72"/>
        <v>0</v>
      </c>
      <c r="N315" s="10">
        <f t="shared" si="73"/>
        <v>0</v>
      </c>
      <c r="O315" s="10">
        <f t="shared" si="74"/>
        <v>0</v>
      </c>
      <c r="P315" s="10">
        <f t="shared" si="75"/>
        <v>0</v>
      </c>
      <c r="Q315" s="10">
        <f t="shared" si="76"/>
        <v>0</v>
      </c>
      <c r="R315" s="10">
        <f t="shared" si="77"/>
        <v>0</v>
      </c>
      <c r="S315" s="10">
        <f t="shared" si="78"/>
        <v>0</v>
      </c>
      <c r="T315" s="10">
        <f t="shared" si="79"/>
        <v>0</v>
      </c>
      <c r="U315" s="10">
        <f t="shared" si="80"/>
        <v>0</v>
      </c>
      <c r="V315" s="10">
        <f>SUM(Table2[[#This Row],[filter kmers2]:[identify kmers B10]])</f>
        <v>0</v>
      </c>
      <c r="W315" s="5" t="e">
        <f t="shared" si="81"/>
        <v>#DIV/0!</v>
      </c>
      <c r="X315" s="5" t="e">
        <f t="shared" si="82"/>
        <v>#DIV/0!</v>
      </c>
      <c r="Y315" s="5" t="e">
        <f t="shared" si="83"/>
        <v>#DIV/0!</v>
      </c>
      <c r="Z315" s="5" t="e">
        <f t="shared" si="84"/>
        <v>#DIV/0!</v>
      </c>
      <c r="AA315" s="5" t="e">
        <f t="shared" si="85"/>
        <v>#DIV/0!</v>
      </c>
      <c r="AB315" s="5" t="e">
        <f t="shared" si="86"/>
        <v>#DIV/0!</v>
      </c>
      <c r="AC315" s="5" t="e">
        <f t="shared" si="87"/>
        <v>#DIV/0!</v>
      </c>
      <c r="AD315" s="5" t="e">
        <f t="shared" si="88"/>
        <v>#DIV/0!</v>
      </c>
      <c r="AE315" s="5" t="e">
        <f t="shared" si="89"/>
        <v>#DIV/0!</v>
      </c>
      <c r="AF315" s="20" t="e">
        <f>Table2[[#This Row],[filter kmers2]]/Table2[[#This Row],[bp]]*1000000</f>
        <v>#DIV/0!</v>
      </c>
      <c r="AG315" s="20" t="e">
        <f>Table2[[#This Row],[collapse kmers3]]/Table2[[#This Row],[bp]]*1000000</f>
        <v>#DIV/0!</v>
      </c>
      <c r="AH315" s="20" t="e">
        <f>Table2[[#This Row],[calculate distances4]]/Table2[[#This Row],[bp]]*1000000</f>
        <v>#DIV/0!</v>
      </c>
      <c r="AI315" s="20" t="e">
        <f>Table2[[#This Row],[Find N A5]]/Table2[[#This Row],[bp]]*1000000</f>
        <v>#DIV/0!</v>
      </c>
      <c r="AJ315" s="20" t="e">
        <f>Table2[[#This Row],[Find N B6]]/Table2[[#This Row],[bp]]*1000000</f>
        <v>#DIV/0!</v>
      </c>
      <c r="AK315" s="20" t="e">
        <f>Table2[[#This Row],[Find N C7]]/Table2[[#This Row],[bp]]*1000000</f>
        <v>#DIV/0!</v>
      </c>
      <c r="AL315" s="20" t="e">
        <f>Table2[[#This Row],[Find N D8]]/Table2[[#This Row],[bp]]*1000000</f>
        <v>#DIV/0!</v>
      </c>
      <c r="AM315" s="20" t="e">
        <f>Table2[[#This Row],[identify kmers A9]]/Table2[[#This Row],[bp]]*1000000</f>
        <v>#DIV/0!</v>
      </c>
      <c r="AN315" s="20" t="e">
        <f>Table2[[#This Row],[identify kmers B10]]/Table2[[#This Row],[bp]]*1000000</f>
        <v>#DIV/0!</v>
      </c>
    </row>
    <row r="316" spans="1:40" x14ac:dyDescent="0.45">
      <c r="A316" s="1"/>
      <c r="M316" s="10">
        <f t="shared" si="72"/>
        <v>0</v>
      </c>
      <c r="N316" s="10">
        <f t="shared" si="73"/>
        <v>0</v>
      </c>
      <c r="O316" s="10">
        <f t="shared" si="74"/>
        <v>0</v>
      </c>
      <c r="P316" s="10">
        <f t="shared" si="75"/>
        <v>0</v>
      </c>
      <c r="Q316" s="10">
        <f t="shared" si="76"/>
        <v>0</v>
      </c>
      <c r="R316" s="10">
        <f t="shared" si="77"/>
        <v>0</v>
      </c>
      <c r="S316" s="10">
        <f t="shared" si="78"/>
        <v>0</v>
      </c>
      <c r="T316" s="10">
        <f t="shared" si="79"/>
        <v>0</v>
      </c>
      <c r="U316" s="10">
        <f t="shared" si="80"/>
        <v>0</v>
      </c>
      <c r="V316" s="10">
        <f>SUM(Table2[[#This Row],[filter kmers2]:[identify kmers B10]])</f>
        <v>0</v>
      </c>
      <c r="W316" s="5" t="e">
        <f t="shared" si="81"/>
        <v>#DIV/0!</v>
      </c>
      <c r="X316" s="5" t="e">
        <f t="shared" si="82"/>
        <v>#DIV/0!</v>
      </c>
      <c r="Y316" s="5" t="e">
        <f t="shared" si="83"/>
        <v>#DIV/0!</v>
      </c>
      <c r="Z316" s="5" t="e">
        <f t="shared" si="84"/>
        <v>#DIV/0!</v>
      </c>
      <c r="AA316" s="5" t="e">
        <f t="shared" si="85"/>
        <v>#DIV/0!</v>
      </c>
      <c r="AB316" s="5" t="e">
        <f t="shared" si="86"/>
        <v>#DIV/0!</v>
      </c>
      <c r="AC316" s="5" t="e">
        <f t="shared" si="87"/>
        <v>#DIV/0!</v>
      </c>
      <c r="AD316" s="5" t="e">
        <f t="shared" si="88"/>
        <v>#DIV/0!</v>
      </c>
      <c r="AE316" s="5" t="e">
        <f t="shared" si="89"/>
        <v>#DIV/0!</v>
      </c>
      <c r="AF316" s="20" t="e">
        <f>Table2[[#This Row],[filter kmers2]]/Table2[[#This Row],[bp]]*1000000</f>
        <v>#DIV/0!</v>
      </c>
      <c r="AG316" s="20" t="e">
        <f>Table2[[#This Row],[collapse kmers3]]/Table2[[#This Row],[bp]]*1000000</f>
        <v>#DIV/0!</v>
      </c>
      <c r="AH316" s="20" t="e">
        <f>Table2[[#This Row],[calculate distances4]]/Table2[[#This Row],[bp]]*1000000</f>
        <v>#DIV/0!</v>
      </c>
      <c r="AI316" s="20" t="e">
        <f>Table2[[#This Row],[Find N A5]]/Table2[[#This Row],[bp]]*1000000</f>
        <v>#DIV/0!</v>
      </c>
      <c r="AJ316" s="20" t="e">
        <f>Table2[[#This Row],[Find N B6]]/Table2[[#This Row],[bp]]*1000000</f>
        <v>#DIV/0!</v>
      </c>
      <c r="AK316" s="20" t="e">
        <f>Table2[[#This Row],[Find N C7]]/Table2[[#This Row],[bp]]*1000000</f>
        <v>#DIV/0!</v>
      </c>
      <c r="AL316" s="20" t="e">
        <f>Table2[[#This Row],[Find N D8]]/Table2[[#This Row],[bp]]*1000000</f>
        <v>#DIV/0!</v>
      </c>
      <c r="AM316" s="20" t="e">
        <f>Table2[[#This Row],[identify kmers A9]]/Table2[[#This Row],[bp]]*1000000</f>
        <v>#DIV/0!</v>
      </c>
      <c r="AN316" s="20" t="e">
        <f>Table2[[#This Row],[identify kmers B10]]/Table2[[#This Row],[bp]]*1000000</f>
        <v>#DIV/0!</v>
      </c>
    </row>
    <row r="317" spans="1:40" x14ac:dyDescent="0.45">
      <c r="A317" s="1"/>
      <c r="M317" s="10">
        <f t="shared" si="72"/>
        <v>0</v>
      </c>
      <c r="N317" s="10">
        <f t="shared" si="73"/>
        <v>0</v>
      </c>
      <c r="O317" s="10">
        <f t="shared" si="74"/>
        <v>0</v>
      </c>
      <c r="P317" s="10">
        <f t="shared" si="75"/>
        <v>0</v>
      </c>
      <c r="Q317" s="10">
        <f t="shared" si="76"/>
        <v>0</v>
      </c>
      <c r="R317" s="10">
        <f t="shared" si="77"/>
        <v>0</v>
      </c>
      <c r="S317" s="10">
        <f t="shared" si="78"/>
        <v>0</v>
      </c>
      <c r="T317" s="10">
        <f t="shared" si="79"/>
        <v>0</v>
      </c>
      <c r="U317" s="10">
        <f t="shared" si="80"/>
        <v>0</v>
      </c>
      <c r="V317" s="10">
        <f>SUM(Table2[[#This Row],[filter kmers2]:[identify kmers B10]])</f>
        <v>0</v>
      </c>
      <c r="W317" s="5" t="e">
        <f t="shared" si="81"/>
        <v>#DIV/0!</v>
      </c>
      <c r="X317" s="5" t="e">
        <f t="shared" si="82"/>
        <v>#DIV/0!</v>
      </c>
      <c r="Y317" s="5" t="e">
        <f t="shared" si="83"/>
        <v>#DIV/0!</v>
      </c>
      <c r="Z317" s="5" t="e">
        <f t="shared" si="84"/>
        <v>#DIV/0!</v>
      </c>
      <c r="AA317" s="5" t="e">
        <f t="shared" si="85"/>
        <v>#DIV/0!</v>
      </c>
      <c r="AB317" s="5" t="e">
        <f t="shared" si="86"/>
        <v>#DIV/0!</v>
      </c>
      <c r="AC317" s="5" t="e">
        <f t="shared" si="87"/>
        <v>#DIV/0!</v>
      </c>
      <c r="AD317" s="5" t="e">
        <f t="shared" si="88"/>
        <v>#DIV/0!</v>
      </c>
      <c r="AE317" s="5" t="e">
        <f t="shared" si="89"/>
        <v>#DIV/0!</v>
      </c>
      <c r="AF317" s="20" t="e">
        <f>Table2[[#This Row],[filter kmers2]]/Table2[[#This Row],[bp]]*1000000</f>
        <v>#DIV/0!</v>
      </c>
      <c r="AG317" s="20" t="e">
        <f>Table2[[#This Row],[collapse kmers3]]/Table2[[#This Row],[bp]]*1000000</f>
        <v>#DIV/0!</v>
      </c>
      <c r="AH317" s="20" t="e">
        <f>Table2[[#This Row],[calculate distances4]]/Table2[[#This Row],[bp]]*1000000</f>
        <v>#DIV/0!</v>
      </c>
      <c r="AI317" s="20" t="e">
        <f>Table2[[#This Row],[Find N A5]]/Table2[[#This Row],[bp]]*1000000</f>
        <v>#DIV/0!</v>
      </c>
      <c r="AJ317" s="20" t="e">
        <f>Table2[[#This Row],[Find N B6]]/Table2[[#This Row],[bp]]*1000000</f>
        <v>#DIV/0!</v>
      </c>
      <c r="AK317" s="20" t="e">
        <f>Table2[[#This Row],[Find N C7]]/Table2[[#This Row],[bp]]*1000000</f>
        <v>#DIV/0!</v>
      </c>
      <c r="AL317" s="20" t="e">
        <f>Table2[[#This Row],[Find N D8]]/Table2[[#This Row],[bp]]*1000000</f>
        <v>#DIV/0!</v>
      </c>
      <c r="AM317" s="20" t="e">
        <f>Table2[[#This Row],[identify kmers A9]]/Table2[[#This Row],[bp]]*1000000</f>
        <v>#DIV/0!</v>
      </c>
      <c r="AN317" s="20" t="e">
        <f>Table2[[#This Row],[identify kmers B10]]/Table2[[#This Row],[bp]]*1000000</f>
        <v>#DIV/0!</v>
      </c>
    </row>
    <row r="318" spans="1:40" x14ac:dyDescent="0.45">
      <c r="A318" s="1"/>
      <c r="M318" s="10">
        <f t="shared" si="72"/>
        <v>0</v>
      </c>
      <c r="N318" s="10">
        <f t="shared" si="73"/>
        <v>0</v>
      </c>
      <c r="O318" s="10">
        <f t="shared" si="74"/>
        <v>0</v>
      </c>
      <c r="P318" s="10">
        <f t="shared" si="75"/>
        <v>0</v>
      </c>
      <c r="Q318" s="10">
        <f t="shared" si="76"/>
        <v>0</v>
      </c>
      <c r="R318" s="10">
        <f t="shared" si="77"/>
        <v>0</v>
      </c>
      <c r="S318" s="10">
        <f t="shared" si="78"/>
        <v>0</v>
      </c>
      <c r="T318" s="10">
        <f t="shared" si="79"/>
        <v>0</v>
      </c>
      <c r="U318" s="10">
        <f t="shared" si="80"/>
        <v>0</v>
      </c>
      <c r="V318" s="10">
        <f>SUM(Table2[[#This Row],[filter kmers2]:[identify kmers B10]])</f>
        <v>0</v>
      </c>
      <c r="W318" s="5" t="e">
        <f t="shared" si="81"/>
        <v>#DIV/0!</v>
      </c>
      <c r="X318" s="5" t="e">
        <f t="shared" si="82"/>
        <v>#DIV/0!</v>
      </c>
      <c r="Y318" s="5" t="e">
        <f t="shared" si="83"/>
        <v>#DIV/0!</v>
      </c>
      <c r="Z318" s="5" t="e">
        <f t="shared" si="84"/>
        <v>#DIV/0!</v>
      </c>
      <c r="AA318" s="5" t="e">
        <f t="shared" si="85"/>
        <v>#DIV/0!</v>
      </c>
      <c r="AB318" s="5" t="e">
        <f t="shared" si="86"/>
        <v>#DIV/0!</v>
      </c>
      <c r="AC318" s="5" t="e">
        <f t="shared" si="87"/>
        <v>#DIV/0!</v>
      </c>
      <c r="AD318" s="5" t="e">
        <f t="shared" si="88"/>
        <v>#DIV/0!</v>
      </c>
      <c r="AE318" s="5" t="e">
        <f t="shared" si="89"/>
        <v>#DIV/0!</v>
      </c>
      <c r="AF318" s="20" t="e">
        <f>Table2[[#This Row],[filter kmers2]]/Table2[[#This Row],[bp]]*1000000</f>
        <v>#DIV/0!</v>
      </c>
      <c r="AG318" s="20" t="e">
        <f>Table2[[#This Row],[collapse kmers3]]/Table2[[#This Row],[bp]]*1000000</f>
        <v>#DIV/0!</v>
      </c>
      <c r="AH318" s="20" t="e">
        <f>Table2[[#This Row],[calculate distances4]]/Table2[[#This Row],[bp]]*1000000</f>
        <v>#DIV/0!</v>
      </c>
      <c r="AI318" s="20" t="e">
        <f>Table2[[#This Row],[Find N A5]]/Table2[[#This Row],[bp]]*1000000</f>
        <v>#DIV/0!</v>
      </c>
      <c r="AJ318" s="20" t="e">
        <f>Table2[[#This Row],[Find N B6]]/Table2[[#This Row],[bp]]*1000000</f>
        <v>#DIV/0!</v>
      </c>
      <c r="AK318" s="20" t="e">
        <f>Table2[[#This Row],[Find N C7]]/Table2[[#This Row],[bp]]*1000000</f>
        <v>#DIV/0!</v>
      </c>
      <c r="AL318" s="20" t="e">
        <f>Table2[[#This Row],[Find N D8]]/Table2[[#This Row],[bp]]*1000000</f>
        <v>#DIV/0!</v>
      </c>
      <c r="AM318" s="20" t="e">
        <f>Table2[[#This Row],[identify kmers A9]]/Table2[[#This Row],[bp]]*1000000</f>
        <v>#DIV/0!</v>
      </c>
      <c r="AN318" s="20" t="e">
        <f>Table2[[#This Row],[identify kmers B10]]/Table2[[#This Row],[bp]]*1000000</f>
        <v>#DIV/0!</v>
      </c>
    </row>
    <row r="319" spans="1:40" x14ac:dyDescent="0.45">
      <c r="A319" s="1"/>
      <c r="M319" s="10">
        <f t="shared" si="72"/>
        <v>0</v>
      </c>
      <c r="N319" s="10">
        <f t="shared" si="73"/>
        <v>0</v>
      </c>
      <c r="O319" s="10">
        <f t="shared" si="74"/>
        <v>0</v>
      </c>
      <c r="P319" s="10">
        <f t="shared" si="75"/>
        <v>0</v>
      </c>
      <c r="Q319" s="10">
        <f t="shared" si="76"/>
        <v>0</v>
      </c>
      <c r="R319" s="10">
        <f t="shared" si="77"/>
        <v>0</v>
      </c>
      <c r="S319" s="10">
        <f t="shared" si="78"/>
        <v>0</v>
      </c>
      <c r="T319" s="10">
        <f t="shared" si="79"/>
        <v>0</v>
      </c>
      <c r="U319" s="10">
        <f t="shared" si="80"/>
        <v>0</v>
      </c>
      <c r="V319" s="10">
        <f>SUM(Table2[[#This Row],[filter kmers2]:[identify kmers B10]])</f>
        <v>0</v>
      </c>
      <c r="W319" s="5" t="e">
        <f t="shared" si="81"/>
        <v>#DIV/0!</v>
      </c>
      <c r="X319" s="5" t="e">
        <f t="shared" si="82"/>
        <v>#DIV/0!</v>
      </c>
      <c r="Y319" s="5" t="e">
        <f t="shared" si="83"/>
        <v>#DIV/0!</v>
      </c>
      <c r="Z319" s="5" t="e">
        <f t="shared" si="84"/>
        <v>#DIV/0!</v>
      </c>
      <c r="AA319" s="5" t="e">
        <f t="shared" si="85"/>
        <v>#DIV/0!</v>
      </c>
      <c r="AB319" s="5" t="e">
        <f t="shared" si="86"/>
        <v>#DIV/0!</v>
      </c>
      <c r="AC319" s="5" t="e">
        <f t="shared" si="87"/>
        <v>#DIV/0!</v>
      </c>
      <c r="AD319" s="5" t="e">
        <f t="shared" si="88"/>
        <v>#DIV/0!</v>
      </c>
      <c r="AE319" s="5" t="e">
        <f t="shared" si="89"/>
        <v>#DIV/0!</v>
      </c>
      <c r="AF319" s="20" t="e">
        <f>Table2[[#This Row],[filter kmers2]]/Table2[[#This Row],[bp]]*1000000</f>
        <v>#DIV/0!</v>
      </c>
      <c r="AG319" s="20" t="e">
        <f>Table2[[#This Row],[collapse kmers3]]/Table2[[#This Row],[bp]]*1000000</f>
        <v>#DIV/0!</v>
      </c>
      <c r="AH319" s="20" t="e">
        <f>Table2[[#This Row],[calculate distances4]]/Table2[[#This Row],[bp]]*1000000</f>
        <v>#DIV/0!</v>
      </c>
      <c r="AI319" s="20" t="e">
        <f>Table2[[#This Row],[Find N A5]]/Table2[[#This Row],[bp]]*1000000</f>
        <v>#DIV/0!</v>
      </c>
      <c r="AJ319" s="20" t="e">
        <f>Table2[[#This Row],[Find N B6]]/Table2[[#This Row],[bp]]*1000000</f>
        <v>#DIV/0!</v>
      </c>
      <c r="AK319" s="20" t="e">
        <f>Table2[[#This Row],[Find N C7]]/Table2[[#This Row],[bp]]*1000000</f>
        <v>#DIV/0!</v>
      </c>
      <c r="AL319" s="20" t="e">
        <f>Table2[[#This Row],[Find N D8]]/Table2[[#This Row],[bp]]*1000000</f>
        <v>#DIV/0!</v>
      </c>
      <c r="AM319" s="20" t="e">
        <f>Table2[[#This Row],[identify kmers A9]]/Table2[[#This Row],[bp]]*1000000</f>
        <v>#DIV/0!</v>
      </c>
      <c r="AN319" s="20" t="e">
        <f>Table2[[#This Row],[identify kmers B10]]/Table2[[#This Row],[bp]]*1000000</f>
        <v>#DIV/0!</v>
      </c>
    </row>
    <row r="320" spans="1:40" x14ac:dyDescent="0.45">
      <c r="A320" s="1"/>
      <c r="M320" s="10">
        <f t="shared" si="72"/>
        <v>0</v>
      </c>
      <c r="N320" s="10">
        <f t="shared" si="73"/>
        <v>0</v>
      </c>
      <c r="O320" s="10">
        <f t="shared" si="74"/>
        <v>0</v>
      </c>
      <c r="P320" s="10">
        <f t="shared" si="75"/>
        <v>0</v>
      </c>
      <c r="Q320" s="10">
        <f t="shared" si="76"/>
        <v>0</v>
      </c>
      <c r="R320" s="10">
        <f t="shared" si="77"/>
        <v>0</v>
      </c>
      <c r="S320" s="10">
        <f t="shared" si="78"/>
        <v>0</v>
      </c>
      <c r="T320" s="10">
        <f t="shared" si="79"/>
        <v>0</v>
      </c>
      <c r="U320" s="10">
        <f t="shared" si="80"/>
        <v>0</v>
      </c>
      <c r="V320" s="10">
        <f>SUM(Table2[[#This Row],[filter kmers2]:[identify kmers B10]])</f>
        <v>0</v>
      </c>
      <c r="W320" s="5" t="e">
        <f t="shared" si="81"/>
        <v>#DIV/0!</v>
      </c>
      <c r="X320" s="5" t="e">
        <f t="shared" si="82"/>
        <v>#DIV/0!</v>
      </c>
      <c r="Y320" s="5" t="e">
        <f t="shared" si="83"/>
        <v>#DIV/0!</v>
      </c>
      <c r="Z320" s="5" t="e">
        <f t="shared" si="84"/>
        <v>#DIV/0!</v>
      </c>
      <c r="AA320" s="5" t="e">
        <f t="shared" si="85"/>
        <v>#DIV/0!</v>
      </c>
      <c r="AB320" s="5" t="e">
        <f t="shared" si="86"/>
        <v>#DIV/0!</v>
      </c>
      <c r="AC320" s="5" t="e">
        <f t="shared" si="87"/>
        <v>#DIV/0!</v>
      </c>
      <c r="AD320" s="5" t="e">
        <f t="shared" si="88"/>
        <v>#DIV/0!</v>
      </c>
      <c r="AE320" s="5" t="e">
        <f t="shared" si="89"/>
        <v>#DIV/0!</v>
      </c>
      <c r="AF320" s="20" t="e">
        <f>Table2[[#This Row],[filter kmers2]]/Table2[[#This Row],[bp]]*1000000</f>
        <v>#DIV/0!</v>
      </c>
      <c r="AG320" s="20" t="e">
        <f>Table2[[#This Row],[collapse kmers3]]/Table2[[#This Row],[bp]]*1000000</f>
        <v>#DIV/0!</v>
      </c>
      <c r="AH320" s="20" t="e">
        <f>Table2[[#This Row],[calculate distances4]]/Table2[[#This Row],[bp]]*1000000</f>
        <v>#DIV/0!</v>
      </c>
      <c r="AI320" s="20" t="e">
        <f>Table2[[#This Row],[Find N A5]]/Table2[[#This Row],[bp]]*1000000</f>
        <v>#DIV/0!</v>
      </c>
      <c r="AJ320" s="20" t="e">
        <f>Table2[[#This Row],[Find N B6]]/Table2[[#This Row],[bp]]*1000000</f>
        <v>#DIV/0!</v>
      </c>
      <c r="AK320" s="20" t="e">
        <f>Table2[[#This Row],[Find N C7]]/Table2[[#This Row],[bp]]*1000000</f>
        <v>#DIV/0!</v>
      </c>
      <c r="AL320" s="20" t="e">
        <f>Table2[[#This Row],[Find N D8]]/Table2[[#This Row],[bp]]*1000000</f>
        <v>#DIV/0!</v>
      </c>
      <c r="AM320" s="20" t="e">
        <f>Table2[[#This Row],[identify kmers A9]]/Table2[[#This Row],[bp]]*1000000</f>
        <v>#DIV/0!</v>
      </c>
      <c r="AN320" s="20" t="e">
        <f>Table2[[#This Row],[identify kmers B10]]/Table2[[#This Row],[bp]]*1000000</f>
        <v>#DIV/0!</v>
      </c>
    </row>
    <row r="321" spans="1:40" x14ac:dyDescent="0.45">
      <c r="A321" s="1"/>
      <c r="M321" s="10">
        <f t="shared" si="72"/>
        <v>0</v>
      </c>
      <c r="N321" s="10">
        <f t="shared" si="73"/>
        <v>0</v>
      </c>
      <c r="O321" s="10">
        <f t="shared" si="74"/>
        <v>0</v>
      </c>
      <c r="P321" s="10">
        <f t="shared" si="75"/>
        <v>0</v>
      </c>
      <c r="Q321" s="10">
        <f t="shared" si="76"/>
        <v>0</v>
      </c>
      <c r="R321" s="10">
        <f t="shared" si="77"/>
        <v>0</v>
      </c>
      <c r="S321" s="10">
        <f t="shared" si="78"/>
        <v>0</v>
      </c>
      <c r="T321" s="10">
        <f t="shared" si="79"/>
        <v>0</v>
      </c>
      <c r="U321" s="10">
        <f t="shared" si="80"/>
        <v>0</v>
      </c>
      <c r="V321" s="10">
        <f>SUM(Table2[[#This Row],[filter kmers2]:[identify kmers B10]])</f>
        <v>0</v>
      </c>
      <c r="W321" s="5" t="e">
        <f t="shared" si="81"/>
        <v>#DIV/0!</v>
      </c>
      <c r="X321" s="5" t="e">
        <f t="shared" si="82"/>
        <v>#DIV/0!</v>
      </c>
      <c r="Y321" s="5" t="e">
        <f t="shared" si="83"/>
        <v>#DIV/0!</v>
      </c>
      <c r="Z321" s="5" t="e">
        <f t="shared" si="84"/>
        <v>#DIV/0!</v>
      </c>
      <c r="AA321" s="5" t="e">
        <f t="shared" si="85"/>
        <v>#DIV/0!</v>
      </c>
      <c r="AB321" s="5" t="e">
        <f t="shared" si="86"/>
        <v>#DIV/0!</v>
      </c>
      <c r="AC321" s="5" t="e">
        <f t="shared" si="87"/>
        <v>#DIV/0!</v>
      </c>
      <c r="AD321" s="5" t="e">
        <f t="shared" si="88"/>
        <v>#DIV/0!</v>
      </c>
      <c r="AE321" s="5" t="e">
        <f t="shared" si="89"/>
        <v>#DIV/0!</v>
      </c>
      <c r="AF321" s="20" t="e">
        <f>Table2[[#This Row],[filter kmers2]]/Table2[[#This Row],[bp]]*1000000</f>
        <v>#DIV/0!</v>
      </c>
      <c r="AG321" s="20" t="e">
        <f>Table2[[#This Row],[collapse kmers3]]/Table2[[#This Row],[bp]]*1000000</f>
        <v>#DIV/0!</v>
      </c>
      <c r="AH321" s="20" t="e">
        <f>Table2[[#This Row],[calculate distances4]]/Table2[[#This Row],[bp]]*1000000</f>
        <v>#DIV/0!</v>
      </c>
      <c r="AI321" s="20" t="e">
        <f>Table2[[#This Row],[Find N A5]]/Table2[[#This Row],[bp]]*1000000</f>
        <v>#DIV/0!</v>
      </c>
      <c r="AJ321" s="20" t="e">
        <f>Table2[[#This Row],[Find N B6]]/Table2[[#This Row],[bp]]*1000000</f>
        <v>#DIV/0!</v>
      </c>
      <c r="AK321" s="20" t="e">
        <f>Table2[[#This Row],[Find N C7]]/Table2[[#This Row],[bp]]*1000000</f>
        <v>#DIV/0!</v>
      </c>
      <c r="AL321" s="20" t="e">
        <f>Table2[[#This Row],[Find N D8]]/Table2[[#This Row],[bp]]*1000000</f>
        <v>#DIV/0!</v>
      </c>
      <c r="AM321" s="20" t="e">
        <f>Table2[[#This Row],[identify kmers A9]]/Table2[[#This Row],[bp]]*1000000</f>
        <v>#DIV/0!</v>
      </c>
      <c r="AN321" s="20" t="e">
        <f>Table2[[#This Row],[identify kmers B10]]/Table2[[#This Row],[bp]]*1000000</f>
        <v>#DIV/0!</v>
      </c>
    </row>
    <row r="322" spans="1:40" x14ac:dyDescent="0.45">
      <c r="A322" s="1"/>
      <c r="M322" s="10">
        <f t="shared" ref="M322:M385" si="90">(D322-C322)</f>
        <v>0</v>
      </c>
      <c r="N322" s="10">
        <f t="shared" ref="N322:N385" si="91">(E322-D322)</f>
        <v>0</v>
      </c>
      <c r="O322" s="10">
        <f t="shared" ref="O322:O385" si="92">(F322-E322)</f>
        <v>0</v>
      </c>
      <c r="P322" s="10">
        <f t="shared" ref="P322:P385" si="93">(G322-F322)</f>
        <v>0</v>
      </c>
      <c r="Q322" s="10">
        <f t="shared" ref="Q322:Q385" si="94">(H322-G322)</f>
        <v>0</v>
      </c>
      <c r="R322" s="10">
        <f t="shared" ref="R322:R385" si="95">(I322-H322)</f>
        <v>0</v>
      </c>
      <c r="S322" s="10">
        <f t="shared" ref="S322:S385" si="96">(J322-I322)</f>
        <v>0</v>
      </c>
      <c r="T322" s="10">
        <f t="shared" ref="T322:T385" si="97">(K322-J322)</f>
        <v>0</v>
      </c>
      <c r="U322" s="10">
        <f t="shared" ref="U322:U385" si="98">(L322-K322)</f>
        <v>0</v>
      </c>
      <c r="V322" s="10">
        <f>SUM(Table2[[#This Row],[filter kmers2]:[identify kmers B10]])</f>
        <v>0</v>
      </c>
      <c r="W322" s="5" t="e">
        <f t="shared" ref="W322:W385" si="99">M322/(SUM($M322:$U322))</f>
        <v>#DIV/0!</v>
      </c>
      <c r="X322" s="5" t="e">
        <f t="shared" ref="X322:X385" si="100">N322/(SUM($M322:$U322))</f>
        <v>#DIV/0!</v>
      </c>
      <c r="Y322" s="5" t="e">
        <f t="shared" ref="Y322:Y385" si="101">O322/(SUM($M322:$U322))</f>
        <v>#DIV/0!</v>
      </c>
      <c r="Z322" s="5" t="e">
        <f t="shared" ref="Z322:Z385" si="102">P322/(SUM($M322:$U322))</f>
        <v>#DIV/0!</v>
      </c>
      <c r="AA322" s="5" t="e">
        <f t="shared" ref="AA322:AA385" si="103">Q322/(SUM($M322:$U322))</f>
        <v>#DIV/0!</v>
      </c>
      <c r="AB322" s="5" t="e">
        <f t="shared" ref="AB322:AB385" si="104">R322/(SUM($M322:$U322))</f>
        <v>#DIV/0!</v>
      </c>
      <c r="AC322" s="5" t="e">
        <f t="shared" ref="AC322:AC385" si="105">S322/(SUM($M322:$U322))</f>
        <v>#DIV/0!</v>
      </c>
      <c r="AD322" s="5" t="e">
        <f t="shared" ref="AD322:AD385" si="106">T322/(SUM($M322:$U322))</f>
        <v>#DIV/0!</v>
      </c>
      <c r="AE322" s="5" t="e">
        <f t="shared" ref="AE322:AE385" si="107">U322/(SUM($M322:$U322))</f>
        <v>#DIV/0!</v>
      </c>
      <c r="AF322" s="20" t="e">
        <f>Table2[[#This Row],[filter kmers2]]/Table2[[#This Row],[bp]]*1000000</f>
        <v>#DIV/0!</v>
      </c>
      <c r="AG322" s="20" t="e">
        <f>Table2[[#This Row],[collapse kmers3]]/Table2[[#This Row],[bp]]*1000000</f>
        <v>#DIV/0!</v>
      </c>
      <c r="AH322" s="20" t="e">
        <f>Table2[[#This Row],[calculate distances4]]/Table2[[#This Row],[bp]]*1000000</f>
        <v>#DIV/0!</v>
      </c>
      <c r="AI322" s="20" t="e">
        <f>Table2[[#This Row],[Find N A5]]/Table2[[#This Row],[bp]]*1000000</f>
        <v>#DIV/0!</v>
      </c>
      <c r="AJ322" s="20" t="e">
        <f>Table2[[#This Row],[Find N B6]]/Table2[[#This Row],[bp]]*1000000</f>
        <v>#DIV/0!</v>
      </c>
      <c r="AK322" s="20" t="e">
        <f>Table2[[#This Row],[Find N C7]]/Table2[[#This Row],[bp]]*1000000</f>
        <v>#DIV/0!</v>
      </c>
      <c r="AL322" s="20" t="e">
        <f>Table2[[#This Row],[Find N D8]]/Table2[[#This Row],[bp]]*1000000</f>
        <v>#DIV/0!</v>
      </c>
      <c r="AM322" s="20" t="e">
        <f>Table2[[#This Row],[identify kmers A9]]/Table2[[#This Row],[bp]]*1000000</f>
        <v>#DIV/0!</v>
      </c>
      <c r="AN322" s="20" t="e">
        <f>Table2[[#This Row],[identify kmers B10]]/Table2[[#This Row],[bp]]*1000000</f>
        <v>#DIV/0!</v>
      </c>
    </row>
    <row r="323" spans="1:40" x14ac:dyDescent="0.45">
      <c r="A323" s="1"/>
      <c r="M323" s="10">
        <f t="shared" si="90"/>
        <v>0</v>
      </c>
      <c r="N323" s="10">
        <f t="shared" si="91"/>
        <v>0</v>
      </c>
      <c r="O323" s="10">
        <f t="shared" si="92"/>
        <v>0</v>
      </c>
      <c r="P323" s="10">
        <f t="shared" si="93"/>
        <v>0</v>
      </c>
      <c r="Q323" s="10">
        <f t="shared" si="94"/>
        <v>0</v>
      </c>
      <c r="R323" s="10">
        <f t="shared" si="95"/>
        <v>0</v>
      </c>
      <c r="S323" s="10">
        <f t="shared" si="96"/>
        <v>0</v>
      </c>
      <c r="T323" s="10">
        <f t="shared" si="97"/>
        <v>0</v>
      </c>
      <c r="U323" s="10">
        <f t="shared" si="98"/>
        <v>0</v>
      </c>
      <c r="V323" s="10">
        <f>SUM(Table2[[#This Row],[filter kmers2]:[identify kmers B10]])</f>
        <v>0</v>
      </c>
      <c r="W323" s="5" t="e">
        <f t="shared" si="99"/>
        <v>#DIV/0!</v>
      </c>
      <c r="X323" s="5" t="e">
        <f t="shared" si="100"/>
        <v>#DIV/0!</v>
      </c>
      <c r="Y323" s="5" t="e">
        <f t="shared" si="101"/>
        <v>#DIV/0!</v>
      </c>
      <c r="Z323" s="5" t="e">
        <f t="shared" si="102"/>
        <v>#DIV/0!</v>
      </c>
      <c r="AA323" s="5" t="e">
        <f t="shared" si="103"/>
        <v>#DIV/0!</v>
      </c>
      <c r="AB323" s="5" t="e">
        <f t="shared" si="104"/>
        <v>#DIV/0!</v>
      </c>
      <c r="AC323" s="5" t="e">
        <f t="shared" si="105"/>
        <v>#DIV/0!</v>
      </c>
      <c r="AD323" s="5" t="e">
        <f t="shared" si="106"/>
        <v>#DIV/0!</v>
      </c>
      <c r="AE323" s="5" t="e">
        <f t="shared" si="107"/>
        <v>#DIV/0!</v>
      </c>
      <c r="AF323" s="20" t="e">
        <f>Table2[[#This Row],[filter kmers2]]/Table2[[#This Row],[bp]]*1000000</f>
        <v>#DIV/0!</v>
      </c>
      <c r="AG323" s="20" t="e">
        <f>Table2[[#This Row],[collapse kmers3]]/Table2[[#This Row],[bp]]*1000000</f>
        <v>#DIV/0!</v>
      </c>
      <c r="AH323" s="20" t="e">
        <f>Table2[[#This Row],[calculate distances4]]/Table2[[#This Row],[bp]]*1000000</f>
        <v>#DIV/0!</v>
      </c>
      <c r="AI323" s="20" t="e">
        <f>Table2[[#This Row],[Find N A5]]/Table2[[#This Row],[bp]]*1000000</f>
        <v>#DIV/0!</v>
      </c>
      <c r="AJ323" s="20" t="e">
        <f>Table2[[#This Row],[Find N B6]]/Table2[[#This Row],[bp]]*1000000</f>
        <v>#DIV/0!</v>
      </c>
      <c r="AK323" s="20" t="e">
        <f>Table2[[#This Row],[Find N C7]]/Table2[[#This Row],[bp]]*1000000</f>
        <v>#DIV/0!</v>
      </c>
      <c r="AL323" s="20" t="e">
        <f>Table2[[#This Row],[Find N D8]]/Table2[[#This Row],[bp]]*1000000</f>
        <v>#DIV/0!</v>
      </c>
      <c r="AM323" s="20" t="e">
        <f>Table2[[#This Row],[identify kmers A9]]/Table2[[#This Row],[bp]]*1000000</f>
        <v>#DIV/0!</v>
      </c>
      <c r="AN323" s="20" t="e">
        <f>Table2[[#This Row],[identify kmers B10]]/Table2[[#This Row],[bp]]*1000000</f>
        <v>#DIV/0!</v>
      </c>
    </row>
    <row r="324" spans="1:40" x14ac:dyDescent="0.45">
      <c r="A324" s="1"/>
      <c r="M324" s="10">
        <f t="shared" si="90"/>
        <v>0</v>
      </c>
      <c r="N324" s="10">
        <f t="shared" si="91"/>
        <v>0</v>
      </c>
      <c r="O324" s="10">
        <f t="shared" si="92"/>
        <v>0</v>
      </c>
      <c r="P324" s="10">
        <f t="shared" si="93"/>
        <v>0</v>
      </c>
      <c r="Q324" s="10">
        <f t="shared" si="94"/>
        <v>0</v>
      </c>
      <c r="R324" s="10">
        <f t="shared" si="95"/>
        <v>0</v>
      </c>
      <c r="S324" s="10">
        <f t="shared" si="96"/>
        <v>0</v>
      </c>
      <c r="T324" s="10">
        <f t="shared" si="97"/>
        <v>0</v>
      </c>
      <c r="U324" s="10">
        <f t="shared" si="98"/>
        <v>0</v>
      </c>
      <c r="V324" s="10">
        <f>SUM(Table2[[#This Row],[filter kmers2]:[identify kmers B10]])</f>
        <v>0</v>
      </c>
      <c r="W324" s="5" t="e">
        <f t="shared" si="99"/>
        <v>#DIV/0!</v>
      </c>
      <c r="X324" s="5" t="e">
        <f t="shared" si="100"/>
        <v>#DIV/0!</v>
      </c>
      <c r="Y324" s="5" t="e">
        <f t="shared" si="101"/>
        <v>#DIV/0!</v>
      </c>
      <c r="Z324" s="5" t="e">
        <f t="shared" si="102"/>
        <v>#DIV/0!</v>
      </c>
      <c r="AA324" s="5" t="e">
        <f t="shared" si="103"/>
        <v>#DIV/0!</v>
      </c>
      <c r="AB324" s="5" t="e">
        <f t="shared" si="104"/>
        <v>#DIV/0!</v>
      </c>
      <c r="AC324" s="5" t="e">
        <f t="shared" si="105"/>
        <v>#DIV/0!</v>
      </c>
      <c r="AD324" s="5" t="e">
        <f t="shared" si="106"/>
        <v>#DIV/0!</v>
      </c>
      <c r="AE324" s="5" t="e">
        <f t="shared" si="107"/>
        <v>#DIV/0!</v>
      </c>
      <c r="AF324" s="20" t="e">
        <f>Table2[[#This Row],[filter kmers2]]/Table2[[#This Row],[bp]]*1000000</f>
        <v>#DIV/0!</v>
      </c>
      <c r="AG324" s="20" t="e">
        <f>Table2[[#This Row],[collapse kmers3]]/Table2[[#This Row],[bp]]*1000000</f>
        <v>#DIV/0!</v>
      </c>
      <c r="AH324" s="20" t="e">
        <f>Table2[[#This Row],[calculate distances4]]/Table2[[#This Row],[bp]]*1000000</f>
        <v>#DIV/0!</v>
      </c>
      <c r="AI324" s="20" t="e">
        <f>Table2[[#This Row],[Find N A5]]/Table2[[#This Row],[bp]]*1000000</f>
        <v>#DIV/0!</v>
      </c>
      <c r="AJ324" s="20" t="e">
        <f>Table2[[#This Row],[Find N B6]]/Table2[[#This Row],[bp]]*1000000</f>
        <v>#DIV/0!</v>
      </c>
      <c r="AK324" s="20" t="e">
        <f>Table2[[#This Row],[Find N C7]]/Table2[[#This Row],[bp]]*1000000</f>
        <v>#DIV/0!</v>
      </c>
      <c r="AL324" s="20" t="e">
        <f>Table2[[#This Row],[Find N D8]]/Table2[[#This Row],[bp]]*1000000</f>
        <v>#DIV/0!</v>
      </c>
      <c r="AM324" s="20" t="e">
        <f>Table2[[#This Row],[identify kmers A9]]/Table2[[#This Row],[bp]]*1000000</f>
        <v>#DIV/0!</v>
      </c>
      <c r="AN324" s="20" t="e">
        <f>Table2[[#This Row],[identify kmers B10]]/Table2[[#This Row],[bp]]*1000000</f>
        <v>#DIV/0!</v>
      </c>
    </row>
    <row r="325" spans="1:40" x14ac:dyDescent="0.45">
      <c r="A325" s="1"/>
      <c r="M325" s="10">
        <f t="shared" si="90"/>
        <v>0</v>
      </c>
      <c r="N325" s="10">
        <f t="shared" si="91"/>
        <v>0</v>
      </c>
      <c r="O325" s="10">
        <f t="shared" si="92"/>
        <v>0</v>
      </c>
      <c r="P325" s="10">
        <f t="shared" si="93"/>
        <v>0</v>
      </c>
      <c r="Q325" s="10">
        <f t="shared" si="94"/>
        <v>0</v>
      </c>
      <c r="R325" s="10">
        <f t="shared" si="95"/>
        <v>0</v>
      </c>
      <c r="S325" s="10">
        <f t="shared" si="96"/>
        <v>0</v>
      </c>
      <c r="T325" s="10">
        <f t="shared" si="97"/>
        <v>0</v>
      </c>
      <c r="U325" s="10">
        <f t="shared" si="98"/>
        <v>0</v>
      </c>
      <c r="V325" s="10">
        <f>SUM(Table2[[#This Row],[filter kmers2]:[identify kmers B10]])</f>
        <v>0</v>
      </c>
      <c r="W325" s="5" t="e">
        <f t="shared" si="99"/>
        <v>#DIV/0!</v>
      </c>
      <c r="X325" s="5" t="e">
        <f t="shared" si="100"/>
        <v>#DIV/0!</v>
      </c>
      <c r="Y325" s="5" t="e">
        <f t="shared" si="101"/>
        <v>#DIV/0!</v>
      </c>
      <c r="Z325" s="5" t="e">
        <f t="shared" si="102"/>
        <v>#DIV/0!</v>
      </c>
      <c r="AA325" s="5" t="e">
        <f t="shared" si="103"/>
        <v>#DIV/0!</v>
      </c>
      <c r="AB325" s="5" t="e">
        <f t="shared" si="104"/>
        <v>#DIV/0!</v>
      </c>
      <c r="AC325" s="5" t="e">
        <f t="shared" si="105"/>
        <v>#DIV/0!</v>
      </c>
      <c r="AD325" s="5" t="e">
        <f t="shared" si="106"/>
        <v>#DIV/0!</v>
      </c>
      <c r="AE325" s="5" t="e">
        <f t="shared" si="107"/>
        <v>#DIV/0!</v>
      </c>
      <c r="AF325" s="20" t="e">
        <f>Table2[[#This Row],[filter kmers2]]/Table2[[#This Row],[bp]]*1000000</f>
        <v>#DIV/0!</v>
      </c>
      <c r="AG325" s="20" t="e">
        <f>Table2[[#This Row],[collapse kmers3]]/Table2[[#This Row],[bp]]*1000000</f>
        <v>#DIV/0!</v>
      </c>
      <c r="AH325" s="20" t="e">
        <f>Table2[[#This Row],[calculate distances4]]/Table2[[#This Row],[bp]]*1000000</f>
        <v>#DIV/0!</v>
      </c>
      <c r="AI325" s="20" t="e">
        <f>Table2[[#This Row],[Find N A5]]/Table2[[#This Row],[bp]]*1000000</f>
        <v>#DIV/0!</v>
      </c>
      <c r="AJ325" s="20" t="e">
        <f>Table2[[#This Row],[Find N B6]]/Table2[[#This Row],[bp]]*1000000</f>
        <v>#DIV/0!</v>
      </c>
      <c r="AK325" s="20" t="e">
        <f>Table2[[#This Row],[Find N C7]]/Table2[[#This Row],[bp]]*1000000</f>
        <v>#DIV/0!</v>
      </c>
      <c r="AL325" s="20" t="e">
        <f>Table2[[#This Row],[Find N D8]]/Table2[[#This Row],[bp]]*1000000</f>
        <v>#DIV/0!</v>
      </c>
      <c r="AM325" s="20" t="e">
        <f>Table2[[#This Row],[identify kmers A9]]/Table2[[#This Row],[bp]]*1000000</f>
        <v>#DIV/0!</v>
      </c>
      <c r="AN325" s="20" t="e">
        <f>Table2[[#This Row],[identify kmers B10]]/Table2[[#This Row],[bp]]*1000000</f>
        <v>#DIV/0!</v>
      </c>
    </row>
    <row r="326" spans="1:40" x14ac:dyDescent="0.45">
      <c r="A326" s="1"/>
      <c r="M326" s="10">
        <f t="shared" si="90"/>
        <v>0</v>
      </c>
      <c r="N326" s="10">
        <f t="shared" si="91"/>
        <v>0</v>
      </c>
      <c r="O326" s="10">
        <f t="shared" si="92"/>
        <v>0</v>
      </c>
      <c r="P326" s="10">
        <f t="shared" si="93"/>
        <v>0</v>
      </c>
      <c r="Q326" s="10">
        <f t="shared" si="94"/>
        <v>0</v>
      </c>
      <c r="R326" s="10">
        <f t="shared" si="95"/>
        <v>0</v>
      </c>
      <c r="S326" s="10">
        <f t="shared" si="96"/>
        <v>0</v>
      </c>
      <c r="T326" s="10">
        <f t="shared" si="97"/>
        <v>0</v>
      </c>
      <c r="U326" s="10">
        <f t="shared" si="98"/>
        <v>0</v>
      </c>
      <c r="V326" s="10">
        <f>SUM(Table2[[#This Row],[filter kmers2]:[identify kmers B10]])</f>
        <v>0</v>
      </c>
      <c r="W326" s="5" t="e">
        <f t="shared" si="99"/>
        <v>#DIV/0!</v>
      </c>
      <c r="X326" s="5" t="e">
        <f t="shared" si="100"/>
        <v>#DIV/0!</v>
      </c>
      <c r="Y326" s="5" t="e">
        <f t="shared" si="101"/>
        <v>#DIV/0!</v>
      </c>
      <c r="Z326" s="5" t="e">
        <f t="shared" si="102"/>
        <v>#DIV/0!</v>
      </c>
      <c r="AA326" s="5" t="e">
        <f t="shared" si="103"/>
        <v>#DIV/0!</v>
      </c>
      <c r="AB326" s="5" t="e">
        <f t="shared" si="104"/>
        <v>#DIV/0!</v>
      </c>
      <c r="AC326" s="5" t="e">
        <f t="shared" si="105"/>
        <v>#DIV/0!</v>
      </c>
      <c r="AD326" s="5" t="e">
        <f t="shared" si="106"/>
        <v>#DIV/0!</v>
      </c>
      <c r="AE326" s="5" t="e">
        <f t="shared" si="107"/>
        <v>#DIV/0!</v>
      </c>
      <c r="AF326" s="20" t="e">
        <f>Table2[[#This Row],[filter kmers2]]/Table2[[#This Row],[bp]]*1000000</f>
        <v>#DIV/0!</v>
      </c>
      <c r="AG326" s="20" t="e">
        <f>Table2[[#This Row],[collapse kmers3]]/Table2[[#This Row],[bp]]*1000000</f>
        <v>#DIV/0!</v>
      </c>
      <c r="AH326" s="20" t="e">
        <f>Table2[[#This Row],[calculate distances4]]/Table2[[#This Row],[bp]]*1000000</f>
        <v>#DIV/0!</v>
      </c>
      <c r="AI326" s="20" t="e">
        <f>Table2[[#This Row],[Find N A5]]/Table2[[#This Row],[bp]]*1000000</f>
        <v>#DIV/0!</v>
      </c>
      <c r="AJ326" s="20" t="e">
        <f>Table2[[#This Row],[Find N B6]]/Table2[[#This Row],[bp]]*1000000</f>
        <v>#DIV/0!</v>
      </c>
      <c r="AK326" s="20" t="e">
        <f>Table2[[#This Row],[Find N C7]]/Table2[[#This Row],[bp]]*1000000</f>
        <v>#DIV/0!</v>
      </c>
      <c r="AL326" s="20" t="e">
        <f>Table2[[#This Row],[Find N D8]]/Table2[[#This Row],[bp]]*1000000</f>
        <v>#DIV/0!</v>
      </c>
      <c r="AM326" s="20" t="e">
        <f>Table2[[#This Row],[identify kmers A9]]/Table2[[#This Row],[bp]]*1000000</f>
        <v>#DIV/0!</v>
      </c>
      <c r="AN326" s="20" t="e">
        <f>Table2[[#This Row],[identify kmers B10]]/Table2[[#This Row],[bp]]*1000000</f>
        <v>#DIV/0!</v>
      </c>
    </row>
    <row r="327" spans="1:40" x14ac:dyDescent="0.45">
      <c r="A327" s="1"/>
      <c r="M327" s="10">
        <f t="shared" si="90"/>
        <v>0</v>
      </c>
      <c r="N327" s="10">
        <f t="shared" si="91"/>
        <v>0</v>
      </c>
      <c r="O327" s="10">
        <f t="shared" si="92"/>
        <v>0</v>
      </c>
      <c r="P327" s="10">
        <f t="shared" si="93"/>
        <v>0</v>
      </c>
      <c r="Q327" s="10">
        <f t="shared" si="94"/>
        <v>0</v>
      </c>
      <c r="R327" s="10">
        <f t="shared" si="95"/>
        <v>0</v>
      </c>
      <c r="S327" s="10">
        <f t="shared" si="96"/>
        <v>0</v>
      </c>
      <c r="T327" s="10">
        <f t="shared" si="97"/>
        <v>0</v>
      </c>
      <c r="U327" s="10">
        <f t="shared" si="98"/>
        <v>0</v>
      </c>
      <c r="V327" s="10">
        <f>SUM(Table2[[#This Row],[filter kmers2]:[identify kmers B10]])</f>
        <v>0</v>
      </c>
      <c r="W327" s="5" t="e">
        <f t="shared" si="99"/>
        <v>#DIV/0!</v>
      </c>
      <c r="X327" s="5" t="e">
        <f t="shared" si="100"/>
        <v>#DIV/0!</v>
      </c>
      <c r="Y327" s="5" t="e">
        <f t="shared" si="101"/>
        <v>#DIV/0!</v>
      </c>
      <c r="Z327" s="5" t="e">
        <f t="shared" si="102"/>
        <v>#DIV/0!</v>
      </c>
      <c r="AA327" s="5" t="e">
        <f t="shared" si="103"/>
        <v>#DIV/0!</v>
      </c>
      <c r="AB327" s="5" t="e">
        <f t="shared" si="104"/>
        <v>#DIV/0!</v>
      </c>
      <c r="AC327" s="5" t="e">
        <f t="shared" si="105"/>
        <v>#DIV/0!</v>
      </c>
      <c r="AD327" s="5" t="e">
        <f t="shared" si="106"/>
        <v>#DIV/0!</v>
      </c>
      <c r="AE327" s="5" t="e">
        <f t="shared" si="107"/>
        <v>#DIV/0!</v>
      </c>
      <c r="AF327" s="20" t="e">
        <f>Table2[[#This Row],[filter kmers2]]/Table2[[#This Row],[bp]]*1000000</f>
        <v>#DIV/0!</v>
      </c>
      <c r="AG327" s="20" t="e">
        <f>Table2[[#This Row],[collapse kmers3]]/Table2[[#This Row],[bp]]*1000000</f>
        <v>#DIV/0!</v>
      </c>
      <c r="AH327" s="20" t="e">
        <f>Table2[[#This Row],[calculate distances4]]/Table2[[#This Row],[bp]]*1000000</f>
        <v>#DIV/0!</v>
      </c>
      <c r="AI327" s="20" t="e">
        <f>Table2[[#This Row],[Find N A5]]/Table2[[#This Row],[bp]]*1000000</f>
        <v>#DIV/0!</v>
      </c>
      <c r="AJ327" s="20" t="e">
        <f>Table2[[#This Row],[Find N B6]]/Table2[[#This Row],[bp]]*1000000</f>
        <v>#DIV/0!</v>
      </c>
      <c r="AK327" s="20" t="e">
        <f>Table2[[#This Row],[Find N C7]]/Table2[[#This Row],[bp]]*1000000</f>
        <v>#DIV/0!</v>
      </c>
      <c r="AL327" s="20" t="e">
        <f>Table2[[#This Row],[Find N D8]]/Table2[[#This Row],[bp]]*1000000</f>
        <v>#DIV/0!</v>
      </c>
      <c r="AM327" s="20" t="e">
        <f>Table2[[#This Row],[identify kmers A9]]/Table2[[#This Row],[bp]]*1000000</f>
        <v>#DIV/0!</v>
      </c>
      <c r="AN327" s="20" t="e">
        <f>Table2[[#This Row],[identify kmers B10]]/Table2[[#This Row],[bp]]*1000000</f>
        <v>#DIV/0!</v>
      </c>
    </row>
    <row r="328" spans="1:40" x14ac:dyDescent="0.45">
      <c r="A328" s="1"/>
      <c r="M328" s="10">
        <f t="shared" si="90"/>
        <v>0</v>
      </c>
      <c r="N328" s="10">
        <f t="shared" si="91"/>
        <v>0</v>
      </c>
      <c r="O328" s="10">
        <f t="shared" si="92"/>
        <v>0</v>
      </c>
      <c r="P328" s="10">
        <f t="shared" si="93"/>
        <v>0</v>
      </c>
      <c r="Q328" s="10">
        <f t="shared" si="94"/>
        <v>0</v>
      </c>
      <c r="R328" s="10">
        <f t="shared" si="95"/>
        <v>0</v>
      </c>
      <c r="S328" s="10">
        <f t="shared" si="96"/>
        <v>0</v>
      </c>
      <c r="T328" s="10">
        <f t="shared" si="97"/>
        <v>0</v>
      </c>
      <c r="U328" s="10">
        <f t="shared" si="98"/>
        <v>0</v>
      </c>
      <c r="V328" s="10">
        <f>SUM(Table2[[#This Row],[filter kmers2]:[identify kmers B10]])</f>
        <v>0</v>
      </c>
      <c r="W328" s="5" t="e">
        <f t="shared" si="99"/>
        <v>#DIV/0!</v>
      </c>
      <c r="X328" s="5" t="e">
        <f t="shared" si="100"/>
        <v>#DIV/0!</v>
      </c>
      <c r="Y328" s="5" t="e">
        <f t="shared" si="101"/>
        <v>#DIV/0!</v>
      </c>
      <c r="Z328" s="5" t="e">
        <f t="shared" si="102"/>
        <v>#DIV/0!</v>
      </c>
      <c r="AA328" s="5" t="e">
        <f t="shared" si="103"/>
        <v>#DIV/0!</v>
      </c>
      <c r="AB328" s="5" t="e">
        <f t="shared" si="104"/>
        <v>#DIV/0!</v>
      </c>
      <c r="AC328" s="5" t="e">
        <f t="shared" si="105"/>
        <v>#DIV/0!</v>
      </c>
      <c r="AD328" s="5" t="e">
        <f t="shared" si="106"/>
        <v>#DIV/0!</v>
      </c>
      <c r="AE328" s="5" t="e">
        <f t="shared" si="107"/>
        <v>#DIV/0!</v>
      </c>
      <c r="AF328" s="20" t="e">
        <f>Table2[[#This Row],[filter kmers2]]/Table2[[#This Row],[bp]]*1000000</f>
        <v>#DIV/0!</v>
      </c>
      <c r="AG328" s="20" t="e">
        <f>Table2[[#This Row],[collapse kmers3]]/Table2[[#This Row],[bp]]*1000000</f>
        <v>#DIV/0!</v>
      </c>
      <c r="AH328" s="20" t="e">
        <f>Table2[[#This Row],[calculate distances4]]/Table2[[#This Row],[bp]]*1000000</f>
        <v>#DIV/0!</v>
      </c>
      <c r="AI328" s="20" t="e">
        <f>Table2[[#This Row],[Find N A5]]/Table2[[#This Row],[bp]]*1000000</f>
        <v>#DIV/0!</v>
      </c>
      <c r="AJ328" s="20" t="e">
        <f>Table2[[#This Row],[Find N B6]]/Table2[[#This Row],[bp]]*1000000</f>
        <v>#DIV/0!</v>
      </c>
      <c r="AK328" s="20" t="e">
        <f>Table2[[#This Row],[Find N C7]]/Table2[[#This Row],[bp]]*1000000</f>
        <v>#DIV/0!</v>
      </c>
      <c r="AL328" s="20" t="e">
        <f>Table2[[#This Row],[Find N D8]]/Table2[[#This Row],[bp]]*1000000</f>
        <v>#DIV/0!</v>
      </c>
      <c r="AM328" s="20" t="e">
        <f>Table2[[#This Row],[identify kmers A9]]/Table2[[#This Row],[bp]]*1000000</f>
        <v>#DIV/0!</v>
      </c>
      <c r="AN328" s="20" t="e">
        <f>Table2[[#This Row],[identify kmers B10]]/Table2[[#This Row],[bp]]*1000000</f>
        <v>#DIV/0!</v>
      </c>
    </row>
    <row r="329" spans="1:40" x14ac:dyDescent="0.45">
      <c r="A329" s="1"/>
      <c r="M329" s="10">
        <f t="shared" si="90"/>
        <v>0</v>
      </c>
      <c r="N329" s="10">
        <f t="shared" si="91"/>
        <v>0</v>
      </c>
      <c r="O329" s="10">
        <f t="shared" si="92"/>
        <v>0</v>
      </c>
      <c r="P329" s="10">
        <f t="shared" si="93"/>
        <v>0</v>
      </c>
      <c r="Q329" s="10">
        <f t="shared" si="94"/>
        <v>0</v>
      </c>
      <c r="R329" s="10">
        <f t="shared" si="95"/>
        <v>0</v>
      </c>
      <c r="S329" s="10">
        <f t="shared" si="96"/>
        <v>0</v>
      </c>
      <c r="T329" s="10">
        <f t="shared" si="97"/>
        <v>0</v>
      </c>
      <c r="U329" s="10">
        <f t="shared" si="98"/>
        <v>0</v>
      </c>
      <c r="V329" s="10">
        <f>SUM(Table2[[#This Row],[filter kmers2]:[identify kmers B10]])</f>
        <v>0</v>
      </c>
      <c r="W329" s="5" t="e">
        <f t="shared" si="99"/>
        <v>#DIV/0!</v>
      </c>
      <c r="X329" s="5" t="e">
        <f t="shared" si="100"/>
        <v>#DIV/0!</v>
      </c>
      <c r="Y329" s="5" t="e">
        <f t="shared" si="101"/>
        <v>#DIV/0!</v>
      </c>
      <c r="Z329" s="5" t="e">
        <f t="shared" si="102"/>
        <v>#DIV/0!</v>
      </c>
      <c r="AA329" s="5" t="e">
        <f t="shared" si="103"/>
        <v>#DIV/0!</v>
      </c>
      <c r="AB329" s="5" t="e">
        <f t="shared" si="104"/>
        <v>#DIV/0!</v>
      </c>
      <c r="AC329" s="5" t="e">
        <f t="shared" si="105"/>
        <v>#DIV/0!</v>
      </c>
      <c r="AD329" s="5" t="e">
        <f t="shared" si="106"/>
        <v>#DIV/0!</v>
      </c>
      <c r="AE329" s="5" t="e">
        <f t="shared" si="107"/>
        <v>#DIV/0!</v>
      </c>
      <c r="AF329" s="20" t="e">
        <f>Table2[[#This Row],[filter kmers2]]/Table2[[#This Row],[bp]]*1000000</f>
        <v>#DIV/0!</v>
      </c>
      <c r="AG329" s="20" t="e">
        <f>Table2[[#This Row],[collapse kmers3]]/Table2[[#This Row],[bp]]*1000000</f>
        <v>#DIV/0!</v>
      </c>
      <c r="AH329" s="20" t="e">
        <f>Table2[[#This Row],[calculate distances4]]/Table2[[#This Row],[bp]]*1000000</f>
        <v>#DIV/0!</v>
      </c>
      <c r="AI329" s="20" t="e">
        <f>Table2[[#This Row],[Find N A5]]/Table2[[#This Row],[bp]]*1000000</f>
        <v>#DIV/0!</v>
      </c>
      <c r="AJ329" s="20" t="e">
        <f>Table2[[#This Row],[Find N B6]]/Table2[[#This Row],[bp]]*1000000</f>
        <v>#DIV/0!</v>
      </c>
      <c r="AK329" s="20" t="e">
        <f>Table2[[#This Row],[Find N C7]]/Table2[[#This Row],[bp]]*1000000</f>
        <v>#DIV/0!</v>
      </c>
      <c r="AL329" s="20" t="e">
        <f>Table2[[#This Row],[Find N D8]]/Table2[[#This Row],[bp]]*1000000</f>
        <v>#DIV/0!</v>
      </c>
      <c r="AM329" s="20" t="e">
        <f>Table2[[#This Row],[identify kmers A9]]/Table2[[#This Row],[bp]]*1000000</f>
        <v>#DIV/0!</v>
      </c>
      <c r="AN329" s="20" t="e">
        <f>Table2[[#This Row],[identify kmers B10]]/Table2[[#This Row],[bp]]*1000000</f>
        <v>#DIV/0!</v>
      </c>
    </row>
    <row r="330" spans="1:40" x14ac:dyDescent="0.45">
      <c r="A330" s="1"/>
      <c r="M330" s="10">
        <f t="shared" si="90"/>
        <v>0</v>
      </c>
      <c r="N330" s="10">
        <f t="shared" si="91"/>
        <v>0</v>
      </c>
      <c r="O330" s="10">
        <f t="shared" si="92"/>
        <v>0</v>
      </c>
      <c r="P330" s="10">
        <f t="shared" si="93"/>
        <v>0</v>
      </c>
      <c r="Q330" s="10">
        <f t="shared" si="94"/>
        <v>0</v>
      </c>
      <c r="R330" s="10">
        <f t="shared" si="95"/>
        <v>0</v>
      </c>
      <c r="S330" s="10">
        <f t="shared" si="96"/>
        <v>0</v>
      </c>
      <c r="T330" s="10">
        <f t="shared" si="97"/>
        <v>0</v>
      </c>
      <c r="U330" s="10">
        <f t="shared" si="98"/>
        <v>0</v>
      </c>
      <c r="V330" s="10">
        <f>SUM(Table2[[#This Row],[filter kmers2]:[identify kmers B10]])</f>
        <v>0</v>
      </c>
      <c r="W330" s="5" t="e">
        <f t="shared" si="99"/>
        <v>#DIV/0!</v>
      </c>
      <c r="X330" s="5" t="e">
        <f t="shared" si="100"/>
        <v>#DIV/0!</v>
      </c>
      <c r="Y330" s="5" t="e">
        <f t="shared" si="101"/>
        <v>#DIV/0!</v>
      </c>
      <c r="Z330" s="5" t="e">
        <f t="shared" si="102"/>
        <v>#DIV/0!</v>
      </c>
      <c r="AA330" s="5" t="e">
        <f t="shared" si="103"/>
        <v>#DIV/0!</v>
      </c>
      <c r="AB330" s="5" t="e">
        <f t="shared" si="104"/>
        <v>#DIV/0!</v>
      </c>
      <c r="AC330" s="5" t="e">
        <f t="shared" si="105"/>
        <v>#DIV/0!</v>
      </c>
      <c r="AD330" s="5" t="e">
        <f t="shared" si="106"/>
        <v>#DIV/0!</v>
      </c>
      <c r="AE330" s="5" t="e">
        <f t="shared" si="107"/>
        <v>#DIV/0!</v>
      </c>
      <c r="AF330" s="20" t="e">
        <f>Table2[[#This Row],[filter kmers2]]/Table2[[#This Row],[bp]]*1000000</f>
        <v>#DIV/0!</v>
      </c>
      <c r="AG330" s="20" t="e">
        <f>Table2[[#This Row],[collapse kmers3]]/Table2[[#This Row],[bp]]*1000000</f>
        <v>#DIV/0!</v>
      </c>
      <c r="AH330" s="20" t="e">
        <f>Table2[[#This Row],[calculate distances4]]/Table2[[#This Row],[bp]]*1000000</f>
        <v>#DIV/0!</v>
      </c>
      <c r="AI330" s="20" t="e">
        <f>Table2[[#This Row],[Find N A5]]/Table2[[#This Row],[bp]]*1000000</f>
        <v>#DIV/0!</v>
      </c>
      <c r="AJ330" s="20" t="e">
        <f>Table2[[#This Row],[Find N B6]]/Table2[[#This Row],[bp]]*1000000</f>
        <v>#DIV/0!</v>
      </c>
      <c r="AK330" s="20" t="e">
        <f>Table2[[#This Row],[Find N C7]]/Table2[[#This Row],[bp]]*1000000</f>
        <v>#DIV/0!</v>
      </c>
      <c r="AL330" s="20" t="e">
        <f>Table2[[#This Row],[Find N D8]]/Table2[[#This Row],[bp]]*1000000</f>
        <v>#DIV/0!</v>
      </c>
      <c r="AM330" s="20" t="e">
        <f>Table2[[#This Row],[identify kmers A9]]/Table2[[#This Row],[bp]]*1000000</f>
        <v>#DIV/0!</v>
      </c>
      <c r="AN330" s="20" t="e">
        <f>Table2[[#This Row],[identify kmers B10]]/Table2[[#This Row],[bp]]*1000000</f>
        <v>#DIV/0!</v>
      </c>
    </row>
    <row r="331" spans="1:40" x14ac:dyDescent="0.45">
      <c r="A331" s="1"/>
      <c r="M331" s="10">
        <f t="shared" si="90"/>
        <v>0</v>
      </c>
      <c r="N331" s="10">
        <f t="shared" si="91"/>
        <v>0</v>
      </c>
      <c r="O331" s="10">
        <f t="shared" si="92"/>
        <v>0</v>
      </c>
      <c r="P331" s="10">
        <f t="shared" si="93"/>
        <v>0</v>
      </c>
      <c r="Q331" s="10">
        <f t="shared" si="94"/>
        <v>0</v>
      </c>
      <c r="R331" s="10">
        <f t="shared" si="95"/>
        <v>0</v>
      </c>
      <c r="S331" s="10">
        <f t="shared" si="96"/>
        <v>0</v>
      </c>
      <c r="T331" s="10">
        <f t="shared" si="97"/>
        <v>0</v>
      </c>
      <c r="U331" s="10">
        <f t="shared" si="98"/>
        <v>0</v>
      </c>
      <c r="V331" s="10">
        <f>SUM(Table2[[#This Row],[filter kmers2]:[identify kmers B10]])</f>
        <v>0</v>
      </c>
      <c r="W331" s="5" t="e">
        <f t="shared" si="99"/>
        <v>#DIV/0!</v>
      </c>
      <c r="X331" s="5" t="e">
        <f t="shared" si="100"/>
        <v>#DIV/0!</v>
      </c>
      <c r="Y331" s="5" t="e">
        <f t="shared" si="101"/>
        <v>#DIV/0!</v>
      </c>
      <c r="Z331" s="5" t="e">
        <f t="shared" si="102"/>
        <v>#DIV/0!</v>
      </c>
      <c r="AA331" s="5" t="e">
        <f t="shared" si="103"/>
        <v>#DIV/0!</v>
      </c>
      <c r="AB331" s="5" t="e">
        <f t="shared" si="104"/>
        <v>#DIV/0!</v>
      </c>
      <c r="AC331" s="5" t="e">
        <f t="shared" si="105"/>
        <v>#DIV/0!</v>
      </c>
      <c r="AD331" s="5" t="e">
        <f t="shared" si="106"/>
        <v>#DIV/0!</v>
      </c>
      <c r="AE331" s="5" t="e">
        <f t="shared" si="107"/>
        <v>#DIV/0!</v>
      </c>
      <c r="AF331" s="20" t="e">
        <f>Table2[[#This Row],[filter kmers2]]/Table2[[#This Row],[bp]]*1000000</f>
        <v>#DIV/0!</v>
      </c>
      <c r="AG331" s="20" t="e">
        <f>Table2[[#This Row],[collapse kmers3]]/Table2[[#This Row],[bp]]*1000000</f>
        <v>#DIV/0!</v>
      </c>
      <c r="AH331" s="20" t="e">
        <f>Table2[[#This Row],[calculate distances4]]/Table2[[#This Row],[bp]]*1000000</f>
        <v>#DIV/0!</v>
      </c>
      <c r="AI331" s="20" t="e">
        <f>Table2[[#This Row],[Find N A5]]/Table2[[#This Row],[bp]]*1000000</f>
        <v>#DIV/0!</v>
      </c>
      <c r="AJ331" s="20" t="e">
        <f>Table2[[#This Row],[Find N B6]]/Table2[[#This Row],[bp]]*1000000</f>
        <v>#DIV/0!</v>
      </c>
      <c r="AK331" s="20" t="e">
        <f>Table2[[#This Row],[Find N C7]]/Table2[[#This Row],[bp]]*1000000</f>
        <v>#DIV/0!</v>
      </c>
      <c r="AL331" s="20" t="e">
        <f>Table2[[#This Row],[Find N D8]]/Table2[[#This Row],[bp]]*1000000</f>
        <v>#DIV/0!</v>
      </c>
      <c r="AM331" s="20" t="e">
        <f>Table2[[#This Row],[identify kmers A9]]/Table2[[#This Row],[bp]]*1000000</f>
        <v>#DIV/0!</v>
      </c>
      <c r="AN331" s="20" t="e">
        <f>Table2[[#This Row],[identify kmers B10]]/Table2[[#This Row],[bp]]*1000000</f>
        <v>#DIV/0!</v>
      </c>
    </row>
    <row r="332" spans="1:40" x14ac:dyDescent="0.45">
      <c r="A332" s="1"/>
      <c r="M332" s="10">
        <f t="shared" si="90"/>
        <v>0</v>
      </c>
      <c r="N332" s="10">
        <f t="shared" si="91"/>
        <v>0</v>
      </c>
      <c r="O332" s="10">
        <f t="shared" si="92"/>
        <v>0</v>
      </c>
      <c r="P332" s="10">
        <f t="shared" si="93"/>
        <v>0</v>
      </c>
      <c r="Q332" s="10">
        <f t="shared" si="94"/>
        <v>0</v>
      </c>
      <c r="R332" s="10">
        <f t="shared" si="95"/>
        <v>0</v>
      </c>
      <c r="S332" s="10">
        <f t="shared" si="96"/>
        <v>0</v>
      </c>
      <c r="T332" s="10">
        <f t="shared" si="97"/>
        <v>0</v>
      </c>
      <c r="U332" s="10">
        <f t="shared" si="98"/>
        <v>0</v>
      </c>
      <c r="V332" s="10">
        <f>SUM(Table2[[#This Row],[filter kmers2]:[identify kmers B10]])</f>
        <v>0</v>
      </c>
      <c r="W332" s="17" t="e">
        <f t="shared" si="99"/>
        <v>#DIV/0!</v>
      </c>
      <c r="X332" s="17" t="e">
        <f t="shared" si="100"/>
        <v>#DIV/0!</v>
      </c>
      <c r="Y332" s="17" t="e">
        <f t="shared" si="101"/>
        <v>#DIV/0!</v>
      </c>
      <c r="Z332" s="17" t="e">
        <f t="shared" si="102"/>
        <v>#DIV/0!</v>
      </c>
      <c r="AA332" s="17" t="e">
        <f t="shared" si="103"/>
        <v>#DIV/0!</v>
      </c>
      <c r="AB332" s="17" t="e">
        <f t="shared" si="104"/>
        <v>#DIV/0!</v>
      </c>
      <c r="AC332" s="17" t="e">
        <f t="shared" si="105"/>
        <v>#DIV/0!</v>
      </c>
      <c r="AD332" s="17" t="e">
        <f t="shared" si="106"/>
        <v>#DIV/0!</v>
      </c>
      <c r="AE332" s="17" t="e">
        <f t="shared" si="107"/>
        <v>#DIV/0!</v>
      </c>
      <c r="AF332" s="20" t="e">
        <f>Table2[[#This Row],[filter kmers2]]/Table2[[#This Row],[bp]]*1000000</f>
        <v>#DIV/0!</v>
      </c>
      <c r="AG332" s="20" t="e">
        <f>Table2[[#This Row],[collapse kmers3]]/Table2[[#This Row],[bp]]*1000000</f>
        <v>#DIV/0!</v>
      </c>
      <c r="AH332" s="20" t="e">
        <f>Table2[[#This Row],[calculate distances4]]/Table2[[#This Row],[bp]]*1000000</f>
        <v>#DIV/0!</v>
      </c>
      <c r="AI332" s="20" t="e">
        <f>Table2[[#This Row],[Find N A5]]/Table2[[#This Row],[bp]]*1000000</f>
        <v>#DIV/0!</v>
      </c>
      <c r="AJ332" s="20" t="e">
        <f>Table2[[#This Row],[Find N B6]]/Table2[[#This Row],[bp]]*1000000</f>
        <v>#DIV/0!</v>
      </c>
      <c r="AK332" s="20" t="e">
        <f>Table2[[#This Row],[Find N C7]]/Table2[[#This Row],[bp]]*1000000</f>
        <v>#DIV/0!</v>
      </c>
      <c r="AL332" s="20" t="e">
        <f>Table2[[#This Row],[Find N D8]]/Table2[[#This Row],[bp]]*1000000</f>
        <v>#DIV/0!</v>
      </c>
      <c r="AM332" s="20" t="e">
        <f>Table2[[#This Row],[identify kmers A9]]/Table2[[#This Row],[bp]]*1000000</f>
        <v>#DIV/0!</v>
      </c>
      <c r="AN332" s="20" t="e">
        <f>Table2[[#This Row],[identify kmers B10]]/Table2[[#This Row],[bp]]*1000000</f>
        <v>#DIV/0!</v>
      </c>
    </row>
    <row r="333" spans="1:40" x14ac:dyDescent="0.45">
      <c r="A333" s="1"/>
      <c r="M333" s="10">
        <f t="shared" si="90"/>
        <v>0</v>
      </c>
      <c r="N333" s="10">
        <f t="shared" si="91"/>
        <v>0</v>
      </c>
      <c r="O333" s="10">
        <f t="shared" si="92"/>
        <v>0</v>
      </c>
      <c r="P333" s="10">
        <f t="shared" si="93"/>
        <v>0</v>
      </c>
      <c r="Q333" s="10">
        <f t="shared" si="94"/>
        <v>0</v>
      </c>
      <c r="R333" s="10">
        <f t="shared" si="95"/>
        <v>0</v>
      </c>
      <c r="S333" s="10">
        <f t="shared" si="96"/>
        <v>0</v>
      </c>
      <c r="T333" s="10">
        <f t="shared" si="97"/>
        <v>0</v>
      </c>
      <c r="U333" s="10">
        <f t="shared" si="98"/>
        <v>0</v>
      </c>
      <c r="V333" s="10">
        <f>SUM(Table2[[#This Row],[filter kmers2]:[identify kmers B10]])</f>
        <v>0</v>
      </c>
      <c r="W333" s="5" t="e">
        <f t="shared" si="99"/>
        <v>#DIV/0!</v>
      </c>
      <c r="X333" s="5" t="e">
        <f t="shared" si="100"/>
        <v>#DIV/0!</v>
      </c>
      <c r="Y333" s="5" t="e">
        <f t="shared" si="101"/>
        <v>#DIV/0!</v>
      </c>
      <c r="Z333" s="5" t="e">
        <f t="shared" si="102"/>
        <v>#DIV/0!</v>
      </c>
      <c r="AA333" s="5" t="e">
        <f t="shared" si="103"/>
        <v>#DIV/0!</v>
      </c>
      <c r="AB333" s="5" t="e">
        <f t="shared" si="104"/>
        <v>#DIV/0!</v>
      </c>
      <c r="AC333" s="5" t="e">
        <f t="shared" si="105"/>
        <v>#DIV/0!</v>
      </c>
      <c r="AD333" s="5" t="e">
        <f t="shared" si="106"/>
        <v>#DIV/0!</v>
      </c>
      <c r="AE333" s="5" t="e">
        <f t="shared" si="107"/>
        <v>#DIV/0!</v>
      </c>
      <c r="AF333" s="20" t="e">
        <f>Table2[[#This Row],[filter kmers2]]/Table2[[#This Row],[bp]]*1000000</f>
        <v>#DIV/0!</v>
      </c>
      <c r="AG333" s="20" t="e">
        <f>Table2[[#This Row],[collapse kmers3]]/Table2[[#This Row],[bp]]*1000000</f>
        <v>#DIV/0!</v>
      </c>
      <c r="AH333" s="20" t="e">
        <f>Table2[[#This Row],[calculate distances4]]/Table2[[#This Row],[bp]]*1000000</f>
        <v>#DIV/0!</v>
      </c>
      <c r="AI333" s="20" t="e">
        <f>Table2[[#This Row],[Find N A5]]/Table2[[#This Row],[bp]]*1000000</f>
        <v>#DIV/0!</v>
      </c>
      <c r="AJ333" s="20" t="e">
        <f>Table2[[#This Row],[Find N B6]]/Table2[[#This Row],[bp]]*1000000</f>
        <v>#DIV/0!</v>
      </c>
      <c r="AK333" s="20" t="e">
        <f>Table2[[#This Row],[Find N C7]]/Table2[[#This Row],[bp]]*1000000</f>
        <v>#DIV/0!</v>
      </c>
      <c r="AL333" s="20" t="e">
        <f>Table2[[#This Row],[Find N D8]]/Table2[[#This Row],[bp]]*1000000</f>
        <v>#DIV/0!</v>
      </c>
      <c r="AM333" s="20" t="e">
        <f>Table2[[#This Row],[identify kmers A9]]/Table2[[#This Row],[bp]]*1000000</f>
        <v>#DIV/0!</v>
      </c>
      <c r="AN333" s="20" t="e">
        <f>Table2[[#This Row],[identify kmers B10]]/Table2[[#This Row],[bp]]*1000000</f>
        <v>#DIV/0!</v>
      </c>
    </row>
    <row r="334" spans="1:40" x14ac:dyDescent="0.45">
      <c r="A334" s="1"/>
      <c r="M334" s="10">
        <f t="shared" si="90"/>
        <v>0</v>
      </c>
      <c r="N334" s="10">
        <f t="shared" si="91"/>
        <v>0</v>
      </c>
      <c r="O334" s="10">
        <f t="shared" si="92"/>
        <v>0</v>
      </c>
      <c r="P334" s="10">
        <f t="shared" si="93"/>
        <v>0</v>
      </c>
      <c r="Q334" s="10">
        <f t="shared" si="94"/>
        <v>0</v>
      </c>
      <c r="R334" s="10">
        <f t="shared" si="95"/>
        <v>0</v>
      </c>
      <c r="S334" s="10">
        <f t="shared" si="96"/>
        <v>0</v>
      </c>
      <c r="T334" s="10">
        <f t="shared" si="97"/>
        <v>0</v>
      </c>
      <c r="U334" s="10">
        <f t="shared" si="98"/>
        <v>0</v>
      </c>
      <c r="V334" s="10">
        <f>SUM(Table2[[#This Row],[filter kmers2]:[identify kmers B10]])</f>
        <v>0</v>
      </c>
      <c r="W334" s="5" t="e">
        <f t="shared" si="99"/>
        <v>#DIV/0!</v>
      </c>
      <c r="X334" s="5" t="e">
        <f t="shared" si="100"/>
        <v>#DIV/0!</v>
      </c>
      <c r="Y334" s="5" t="e">
        <f t="shared" si="101"/>
        <v>#DIV/0!</v>
      </c>
      <c r="Z334" s="5" t="e">
        <f t="shared" si="102"/>
        <v>#DIV/0!</v>
      </c>
      <c r="AA334" s="5" t="e">
        <f t="shared" si="103"/>
        <v>#DIV/0!</v>
      </c>
      <c r="AB334" s="5" t="e">
        <f t="shared" si="104"/>
        <v>#DIV/0!</v>
      </c>
      <c r="AC334" s="5" t="e">
        <f t="shared" si="105"/>
        <v>#DIV/0!</v>
      </c>
      <c r="AD334" s="5" t="e">
        <f t="shared" si="106"/>
        <v>#DIV/0!</v>
      </c>
      <c r="AE334" s="5" t="e">
        <f t="shared" si="107"/>
        <v>#DIV/0!</v>
      </c>
      <c r="AF334" s="20" t="e">
        <f>Table2[[#This Row],[filter kmers2]]/Table2[[#This Row],[bp]]*1000000</f>
        <v>#DIV/0!</v>
      </c>
      <c r="AG334" s="20" t="e">
        <f>Table2[[#This Row],[collapse kmers3]]/Table2[[#This Row],[bp]]*1000000</f>
        <v>#DIV/0!</v>
      </c>
      <c r="AH334" s="20" t="e">
        <f>Table2[[#This Row],[calculate distances4]]/Table2[[#This Row],[bp]]*1000000</f>
        <v>#DIV/0!</v>
      </c>
      <c r="AI334" s="20" t="e">
        <f>Table2[[#This Row],[Find N A5]]/Table2[[#This Row],[bp]]*1000000</f>
        <v>#DIV/0!</v>
      </c>
      <c r="AJ334" s="20" t="e">
        <f>Table2[[#This Row],[Find N B6]]/Table2[[#This Row],[bp]]*1000000</f>
        <v>#DIV/0!</v>
      </c>
      <c r="AK334" s="20" t="e">
        <f>Table2[[#This Row],[Find N C7]]/Table2[[#This Row],[bp]]*1000000</f>
        <v>#DIV/0!</v>
      </c>
      <c r="AL334" s="20" t="e">
        <f>Table2[[#This Row],[Find N D8]]/Table2[[#This Row],[bp]]*1000000</f>
        <v>#DIV/0!</v>
      </c>
      <c r="AM334" s="20" t="e">
        <f>Table2[[#This Row],[identify kmers A9]]/Table2[[#This Row],[bp]]*1000000</f>
        <v>#DIV/0!</v>
      </c>
      <c r="AN334" s="20" t="e">
        <f>Table2[[#This Row],[identify kmers B10]]/Table2[[#This Row],[bp]]*1000000</f>
        <v>#DIV/0!</v>
      </c>
    </row>
    <row r="335" spans="1:40" x14ac:dyDescent="0.45">
      <c r="A335" s="1"/>
      <c r="M335" s="10">
        <f t="shared" si="90"/>
        <v>0</v>
      </c>
      <c r="N335" s="10">
        <f t="shared" si="91"/>
        <v>0</v>
      </c>
      <c r="O335" s="10">
        <f t="shared" si="92"/>
        <v>0</v>
      </c>
      <c r="P335" s="10">
        <f t="shared" si="93"/>
        <v>0</v>
      </c>
      <c r="Q335" s="10">
        <f t="shared" si="94"/>
        <v>0</v>
      </c>
      <c r="R335" s="10">
        <f t="shared" si="95"/>
        <v>0</v>
      </c>
      <c r="S335" s="10">
        <f t="shared" si="96"/>
        <v>0</v>
      </c>
      <c r="T335" s="10">
        <f t="shared" si="97"/>
        <v>0</v>
      </c>
      <c r="U335" s="10">
        <f t="shared" si="98"/>
        <v>0</v>
      </c>
      <c r="V335" s="10">
        <f>SUM(Table2[[#This Row],[filter kmers2]:[identify kmers B10]])</f>
        <v>0</v>
      </c>
      <c r="W335" s="5" t="e">
        <f t="shared" si="99"/>
        <v>#DIV/0!</v>
      </c>
      <c r="X335" s="5" t="e">
        <f t="shared" si="100"/>
        <v>#DIV/0!</v>
      </c>
      <c r="Y335" s="5" t="e">
        <f t="shared" si="101"/>
        <v>#DIV/0!</v>
      </c>
      <c r="Z335" s="5" t="e">
        <f t="shared" si="102"/>
        <v>#DIV/0!</v>
      </c>
      <c r="AA335" s="5" t="e">
        <f t="shared" si="103"/>
        <v>#DIV/0!</v>
      </c>
      <c r="AB335" s="5" t="e">
        <f t="shared" si="104"/>
        <v>#DIV/0!</v>
      </c>
      <c r="AC335" s="5" t="e">
        <f t="shared" si="105"/>
        <v>#DIV/0!</v>
      </c>
      <c r="AD335" s="5" t="e">
        <f t="shared" si="106"/>
        <v>#DIV/0!</v>
      </c>
      <c r="AE335" s="5" t="e">
        <f t="shared" si="107"/>
        <v>#DIV/0!</v>
      </c>
      <c r="AF335" s="20" t="e">
        <f>Table2[[#This Row],[filter kmers2]]/Table2[[#This Row],[bp]]*1000000</f>
        <v>#DIV/0!</v>
      </c>
      <c r="AG335" s="20" t="e">
        <f>Table2[[#This Row],[collapse kmers3]]/Table2[[#This Row],[bp]]*1000000</f>
        <v>#DIV/0!</v>
      </c>
      <c r="AH335" s="20" t="e">
        <f>Table2[[#This Row],[calculate distances4]]/Table2[[#This Row],[bp]]*1000000</f>
        <v>#DIV/0!</v>
      </c>
      <c r="AI335" s="20" t="e">
        <f>Table2[[#This Row],[Find N A5]]/Table2[[#This Row],[bp]]*1000000</f>
        <v>#DIV/0!</v>
      </c>
      <c r="AJ335" s="20" t="e">
        <f>Table2[[#This Row],[Find N B6]]/Table2[[#This Row],[bp]]*1000000</f>
        <v>#DIV/0!</v>
      </c>
      <c r="AK335" s="20" t="e">
        <f>Table2[[#This Row],[Find N C7]]/Table2[[#This Row],[bp]]*1000000</f>
        <v>#DIV/0!</v>
      </c>
      <c r="AL335" s="20" t="e">
        <f>Table2[[#This Row],[Find N D8]]/Table2[[#This Row],[bp]]*1000000</f>
        <v>#DIV/0!</v>
      </c>
      <c r="AM335" s="20" t="e">
        <f>Table2[[#This Row],[identify kmers A9]]/Table2[[#This Row],[bp]]*1000000</f>
        <v>#DIV/0!</v>
      </c>
      <c r="AN335" s="20" t="e">
        <f>Table2[[#This Row],[identify kmers B10]]/Table2[[#This Row],[bp]]*1000000</f>
        <v>#DIV/0!</v>
      </c>
    </row>
    <row r="336" spans="1:40" x14ac:dyDescent="0.45">
      <c r="A336" s="1"/>
      <c r="M336" s="10">
        <f t="shared" si="90"/>
        <v>0</v>
      </c>
      <c r="N336" s="10">
        <f t="shared" si="91"/>
        <v>0</v>
      </c>
      <c r="O336" s="10">
        <f t="shared" si="92"/>
        <v>0</v>
      </c>
      <c r="P336" s="10">
        <f t="shared" si="93"/>
        <v>0</v>
      </c>
      <c r="Q336" s="10">
        <f t="shared" si="94"/>
        <v>0</v>
      </c>
      <c r="R336" s="10">
        <f t="shared" si="95"/>
        <v>0</v>
      </c>
      <c r="S336" s="10">
        <f t="shared" si="96"/>
        <v>0</v>
      </c>
      <c r="T336" s="10">
        <f t="shared" si="97"/>
        <v>0</v>
      </c>
      <c r="U336" s="10">
        <f t="shared" si="98"/>
        <v>0</v>
      </c>
      <c r="V336" s="10">
        <f>SUM(Table2[[#This Row],[filter kmers2]:[identify kmers B10]])</f>
        <v>0</v>
      </c>
      <c r="W336" s="5" t="e">
        <f t="shared" si="99"/>
        <v>#DIV/0!</v>
      </c>
      <c r="X336" s="5" t="e">
        <f t="shared" si="100"/>
        <v>#DIV/0!</v>
      </c>
      <c r="Y336" s="5" t="e">
        <f t="shared" si="101"/>
        <v>#DIV/0!</v>
      </c>
      <c r="Z336" s="5" t="e">
        <f t="shared" si="102"/>
        <v>#DIV/0!</v>
      </c>
      <c r="AA336" s="5" t="e">
        <f t="shared" si="103"/>
        <v>#DIV/0!</v>
      </c>
      <c r="AB336" s="5" t="e">
        <f t="shared" si="104"/>
        <v>#DIV/0!</v>
      </c>
      <c r="AC336" s="5" t="e">
        <f t="shared" si="105"/>
        <v>#DIV/0!</v>
      </c>
      <c r="AD336" s="5" t="e">
        <f t="shared" si="106"/>
        <v>#DIV/0!</v>
      </c>
      <c r="AE336" s="5" t="e">
        <f t="shared" si="107"/>
        <v>#DIV/0!</v>
      </c>
      <c r="AF336" s="20" t="e">
        <f>Table2[[#This Row],[filter kmers2]]/Table2[[#This Row],[bp]]*1000000</f>
        <v>#DIV/0!</v>
      </c>
      <c r="AG336" s="20" t="e">
        <f>Table2[[#This Row],[collapse kmers3]]/Table2[[#This Row],[bp]]*1000000</f>
        <v>#DIV/0!</v>
      </c>
      <c r="AH336" s="20" t="e">
        <f>Table2[[#This Row],[calculate distances4]]/Table2[[#This Row],[bp]]*1000000</f>
        <v>#DIV/0!</v>
      </c>
      <c r="AI336" s="20" t="e">
        <f>Table2[[#This Row],[Find N A5]]/Table2[[#This Row],[bp]]*1000000</f>
        <v>#DIV/0!</v>
      </c>
      <c r="AJ336" s="20" t="e">
        <f>Table2[[#This Row],[Find N B6]]/Table2[[#This Row],[bp]]*1000000</f>
        <v>#DIV/0!</v>
      </c>
      <c r="AK336" s="20" t="e">
        <f>Table2[[#This Row],[Find N C7]]/Table2[[#This Row],[bp]]*1000000</f>
        <v>#DIV/0!</v>
      </c>
      <c r="AL336" s="20" t="e">
        <f>Table2[[#This Row],[Find N D8]]/Table2[[#This Row],[bp]]*1000000</f>
        <v>#DIV/0!</v>
      </c>
      <c r="AM336" s="20" t="e">
        <f>Table2[[#This Row],[identify kmers A9]]/Table2[[#This Row],[bp]]*1000000</f>
        <v>#DIV/0!</v>
      </c>
      <c r="AN336" s="20" t="e">
        <f>Table2[[#This Row],[identify kmers B10]]/Table2[[#This Row],[bp]]*1000000</f>
        <v>#DIV/0!</v>
      </c>
    </row>
    <row r="337" spans="1:40" x14ac:dyDescent="0.45">
      <c r="A337" s="1"/>
      <c r="M337" s="10">
        <f t="shared" si="90"/>
        <v>0</v>
      </c>
      <c r="N337" s="10">
        <f t="shared" si="91"/>
        <v>0</v>
      </c>
      <c r="O337" s="10">
        <f t="shared" si="92"/>
        <v>0</v>
      </c>
      <c r="P337" s="10">
        <f t="shared" si="93"/>
        <v>0</v>
      </c>
      <c r="Q337" s="10">
        <f t="shared" si="94"/>
        <v>0</v>
      </c>
      <c r="R337" s="10">
        <f t="shared" si="95"/>
        <v>0</v>
      </c>
      <c r="S337" s="10">
        <f t="shared" si="96"/>
        <v>0</v>
      </c>
      <c r="T337" s="10">
        <f t="shared" si="97"/>
        <v>0</v>
      </c>
      <c r="U337" s="10">
        <f t="shared" si="98"/>
        <v>0</v>
      </c>
      <c r="V337" s="10">
        <f>SUM(Table2[[#This Row],[filter kmers2]:[identify kmers B10]])</f>
        <v>0</v>
      </c>
      <c r="W337" s="5" t="e">
        <f t="shared" si="99"/>
        <v>#DIV/0!</v>
      </c>
      <c r="X337" s="5" t="e">
        <f t="shared" si="100"/>
        <v>#DIV/0!</v>
      </c>
      <c r="Y337" s="5" t="e">
        <f t="shared" si="101"/>
        <v>#DIV/0!</v>
      </c>
      <c r="Z337" s="5" t="e">
        <f t="shared" si="102"/>
        <v>#DIV/0!</v>
      </c>
      <c r="AA337" s="5" t="e">
        <f t="shared" si="103"/>
        <v>#DIV/0!</v>
      </c>
      <c r="AB337" s="5" t="e">
        <f t="shared" si="104"/>
        <v>#DIV/0!</v>
      </c>
      <c r="AC337" s="5" t="e">
        <f t="shared" si="105"/>
        <v>#DIV/0!</v>
      </c>
      <c r="AD337" s="5" t="e">
        <f t="shared" si="106"/>
        <v>#DIV/0!</v>
      </c>
      <c r="AE337" s="5" t="e">
        <f t="shared" si="107"/>
        <v>#DIV/0!</v>
      </c>
      <c r="AF337" s="20" t="e">
        <f>Table2[[#This Row],[filter kmers2]]/Table2[[#This Row],[bp]]*1000000</f>
        <v>#DIV/0!</v>
      </c>
      <c r="AG337" s="20" t="e">
        <f>Table2[[#This Row],[collapse kmers3]]/Table2[[#This Row],[bp]]*1000000</f>
        <v>#DIV/0!</v>
      </c>
      <c r="AH337" s="20" t="e">
        <f>Table2[[#This Row],[calculate distances4]]/Table2[[#This Row],[bp]]*1000000</f>
        <v>#DIV/0!</v>
      </c>
      <c r="AI337" s="20" t="e">
        <f>Table2[[#This Row],[Find N A5]]/Table2[[#This Row],[bp]]*1000000</f>
        <v>#DIV/0!</v>
      </c>
      <c r="AJ337" s="20" t="e">
        <f>Table2[[#This Row],[Find N B6]]/Table2[[#This Row],[bp]]*1000000</f>
        <v>#DIV/0!</v>
      </c>
      <c r="AK337" s="20" t="e">
        <f>Table2[[#This Row],[Find N C7]]/Table2[[#This Row],[bp]]*1000000</f>
        <v>#DIV/0!</v>
      </c>
      <c r="AL337" s="20" t="e">
        <f>Table2[[#This Row],[Find N D8]]/Table2[[#This Row],[bp]]*1000000</f>
        <v>#DIV/0!</v>
      </c>
      <c r="AM337" s="20" t="e">
        <f>Table2[[#This Row],[identify kmers A9]]/Table2[[#This Row],[bp]]*1000000</f>
        <v>#DIV/0!</v>
      </c>
      <c r="AN337" s="20" t="e">
        <f>Table2[[#This Row],[identify kmers B10]]/Table2[[#This Row],[bp]]*1000000</f>
        <v>#DIV/0!</v>
      </c>
    </row>
    <row r="338" spans="1:40" x14ac:dyDescent="0.45">
      <c r="A338" s="1"/>
      <c r="M338" s="10">
        <f t="shared" si="90"/>
        <v>0</v>
      </c>
      <c r="N338" s="10">
        <f t="shared" si="91"/>
        <v>0</v>
      </c>
      <c r="O338" s="10">
        <f t="shared" si="92"/>
        <v>0</v>
      </c>
      <c r="P338" s="10">
        <f t="shared" si="93"/>
        <v>0</v>
      </c>
      <c r="Q338" s="10">
        <f t="shared" si="94"/>
        <v>0</v>
      </c>
      <c r="R338" s="10">
        <f t="shared" si="95"/>
        <v>0</v>
      </c>
      <c r="S338" s="10">
        <f t="shared" si="96"/>
        <v>0</v>
      </c>
      <c r="T338" s="10">
        <f t="shared" si="97"/>
        <v>0</v>
      </c>
      <c r="U338" s="10">
        <f t="shared" si="98"/>
        <v>0</v>
      </c>
      <c r="V338" s="10">
        <f>SUM(Table2[[#This Row],[filter kmers2]:[identify kmers B10]])</f>
        <v>0</v>
      </c>
      <c r="W338" s="5" t="e">
        <f t="shared" si="99"/>
        <v>#DIV/0!</v>
      </c>
      <c r="X338" s="5" t="e">
        <f t="shared" si="100"/>
        <v>#DIV/0!</v>
      </c>
      <c r="Y338" s="5" t="e">
        <f t="shared" si="101"/>
        <v>#DIV/0!</v>
      </c>
      <c r="Z338" s="5" t="e">
        <f t="shared" si="102"/>
        <v>#DIV/0!</v>
      </c>
      <c r="AA338" s="5" t="e">
        <f t="shared" si="103"/>
        <v>#DIV/0!</v>
      </c>
      <c r="AB338" s="5" t="e">
        <f t="shared" si="104"/>
        <v>#DIV/0!</v>
      </c>
      <c r="AC338" s="5" t="e">
        <f t="shared" si="105"/>
        <v>#DIV/0!</v>
      </c>
      <c r="AD338" s="5" t="e">
        <f t="shared" si="106"/>
        <v>#DIV/0!</v>
      </c>
      <c r="AE338" s="5" t="e">
        <f t="shared" si="107"/>
        <v>#DIV/0!</v>
      </c>
      <c r="AF338" s="20" t="e">
        <f>Table2[[#This Row],[filter kmers2]]/Table2[[#This Row],[bp]]*1000000</f>
        <v>#DIV/0!</v>
      </c>
      <c r="AG338" s="20" t="e">
        <f>Table2[[#This Row],[collapse kmers3]]/Table2[[#This Row],[bp]]*1000000</f>
        <v>#DIV/0!</v>
      </c>
      <c r="AH338" s="20" t="e">
        <f>Table2[[#This Row],[calculate distances4]]/Table2[[#This Row],[bp]]*1000000</f>
        <v>#DIV/0!</v>
      </c>
      <c r="AI338" s="20" t="e">
        <f>Table2[[#This Row],[Find N A5]]/Table2[[#This Row],[bp]]*1000000</f>
        <v>#DIV/0!</v>
      </c>
      <c r="AJ338" s="20" t="e">
        <f>Table2[[#This Row],[Find N B6]]/Table2[[#This Row],[bp]]*1000000</f>
        <v>#DIV/0!</v>
      </c>
      <c r="AK338" s="20" t="e">
        <f>Table2[[#This Row],[Find N C7]]/Table2[[#This Row],[bp]]*1000000</f>
        <v>#DIV/0!</v>
      </c>
      <c r="AL338" s="20" t="e">
        <f>Table2[[#This Row],[Find N D8]]/Table2[[#This Row],[bp]]*1000000</f>
        <v>#DIV/0!</v>
      </c>
      <c r="AM338" s="20" t="e">
        <f>Table2[[#This Row],[identify kmers A9]]/Table2[[#This Row],[bp]]*1000000</f>
        <v>#DIV/0!</v>
      </c>
      <c r="AN338" s="20" t="e">
        <f>Table2[[#This Row],[identify kmers B10]]/Table2[[#This Row],[bp]]*1000000</f>
        <v>#DIV/0!</v>
      </c>
    </row>
    <row r="339" spans="1:40" x14ac:dyDescent="0.45">
      <c r="A339" s="1"/>
      <c r="M339" s="10">
        <f t="shared" si="90"/>
        <v>0</v>
      </c>
      <c r="N339" s="10">
        <f t="shared" si="91"/>
        <v>0</v>
      </c>
      <c r="O339" s="10">
        <f t="shared" si="92"/>
        <v>0</v>
      </c>
      <c r="P339" s="10">
        <f t="shared" si="93"/>
        <v>0</v>
      </c>
      <c r="Q339" s="10">
        <f t="shared" si="94"/>
        <v>0</v>
      </c>
      <c r="R339" s="10">
        <f t="shared" si="95"/>
        <v>0</v>
      </c>
      <c r="S339" s="10">
        <f t="shared" si="96"/>
        <v>0</v>
      </c>
      <c r="T339" s="10">
        <f t="shared" si="97"/>
        <v>0</v>
      </c>
      <c r="U339" s="10">
        <f t="shared" si="98"/>
        <v>0</v>
      </c>
      <c r="V339" s="10">
        <f>SUM(Table2[[#This Row],[filter kmers2]:[identify kmers B10]])</f>
        <v>0</v>
      </c>
      <c r="W339" s="5" t="e">
        <f t="shared" si="99"/>
        <v>#DIV/0!</v>
      </c>
      <c r="X339" s="5" t="e">
        <f t="shared" si="100"/>
        <v>#DIV/0!</v>
      </c>
      <c r="Y339" s="5" t="e">
        <f t="shared" si="101"/>
        <v>#DIV/0!</v>
      </c>
      <c r="Z339" s="5" t="e">
        <f t="shared" si="102"/>
        <v>#DIV/0!</v>
      </c>
      <c r="AA339" s="5" t="e">
        <f t="shared" si="103"/>
        <v>#DIV/0!</v>
      </c>
      <c r="AB339" s="5" t="e">
        <f t="shared" si="104"/>
        <v>#DIV/0!</v>
      </c>
      <c r="AC339" s="5" t="e">
        <f t="shared" si="105"/>
        <v>#DIV/0!</v>
      </c>
      <c r="AD339" s="5" t="e">
        <f t="shared" si="106"/>
        <v>#DIV/0!</v>
      </c>
      <c r="AE339" s="5" t="e">
        <f t="shared" si="107"/>
        <v>#DIV/0!</v>
      </c>
      <c r="AF339" s="20" t="e">
        <f>Table2[[#This Row],[filter kmers2]]/Table2[[#This Row],[bp]]*1000000</f>
        <v>#DIV/0!</v>
      </c>
      <c r="AG339" s="20" t="e">
        <f>Table2[[#This Row],[collapse kmers3]]/Table2[[#This Row],[bp]]*1000000</f>
        <v>#DIV/0!</v>
      </c>
      <c r="AH339" s="20" t="e">
        <f>Table2[[#This Row],[calculate distances4]]/Table2[[#This Row],[bp]]*1000000</f>
        <v>#DIV/0!</v>
      </c>
      <c r="AI339" s="20" t="e">
        <f>Table2[[#This Row],[Find N A5]]/Table2[[#This Row],[bp]]*1000000</f>
        <v>#DIV/0!</v>
      </c>
      <c r="AJ339" s="20" t="e">
        <f>Table2[[#This Row],[Find N B6]]/Table2[[#This Row],[bp]]*1000000</f>
        <v>#DIV/0!</v>
      </c>
      <c r="AK339" s="20" t="e">
        <f>Table2[[#This Row],[Find N C7]]/Table2[[#This Row],[bp]]*1000000</f>
        <v>#DIV/0!</v>
      </c>
      <c r="AL339" s="20" t="e">
        <f>Table2[[#This Row],[Find N D8]]/Table2[[#This Row],[bp]]*1000000</f>
        <v>#DIV/0!</v>
      </c>
      <c r="AM339" s="20" t="e">
        <f>Table2[[#This Row],[identify kmers A9]]/Table2[[#This Row],[bp]]*1000000</f>
        <v>#DIV/0!</v>
      </c>
      <c r="AN339" s="20" t="e">
        <f>Table2[[#This Row],[identify kmers B10]]/Table2[[#This Row],[bp]]*1000000</f>
        <v>#DIV/0!</v>
      </c>
    </row>
    <row r="340" spans="1:40" x14ac:dyDescent="0.45">
      <c r="A340" s="1"/>
      <c r="M340" s="10">
        <f t="shared" si="90"/>
        <v>0</v>
      </c>
      <c r="N340" s="10">
        <f t="shared" si="91"/>
        <v>0</v>
      </c>
      <c r="O340" s="10">
        <f t="shared" si="92"/>
        <v>0</v>
      </c>
      <c r="P340" s="10">
        <f t="shared" si="93"/>
        <v>0</v>
      </c>
      <c r="Q340" s="10">
        <f t="shared" si="94"/>
        <v>0</v>
      </c>
      <c r="R340" s="10">
        <f t="shared" si="95"/>
        <v>0</v>
      </c>
      <c r="S340" s="10">
        <f t="shared" si="96"/>
        <v>0</v>
      </c>
      <c r="T340" s="10">
        <f t="shared" si="97"/>
        <v>0</v>
      </c>
      <c r="U340" s="10">
        <f t="shared" si="98"/>
        <v>0</v>
      </c>
      <c r="V340" s="10">
        <f>SUM(Table2[[#This Row],[filter kmers2]:[identify kmers B10]])</f>
        <v>0</v>
      </c>
      <c r="W340" s="5" t="e">
        <f t="shared" si="99"/>
        <v>#DIV/0!</v>
      </c>
      <c r="X340" s="5" t="e">
        <f t="shared" si="100"/>
        <v>#DIV/0!</v>
      </c>
      <c r="Y340" s="5" t="e">
        <f t="shared" si="101"/>
        <v>#DIV/0!</v>
      </c>
      <c r="Z340" s="5" t="e">
        <f t="shared" si="102"/>
        <v>#DIV/0!</v>
      </c>
      <c r="AA340" s="5" t="e">
        <f t="shared" si="103"/>
        <v>#DIV/0!</v>
      </c>
      <c r="AB340" s="5" t="e">
        <f t="shared" si="104"/>
        <v>#DIV/0!</v>
      </c>
      <c r="AC340" s="5" t="e">
        <f t="shared" si="105"/>
        <v>#DIV/0!</v>
      </c>
      <c r="AD340" s="5" t="e">
        <f t="shared" si="106"/>
        <v>#DIV/0!</v>
      </c>
      <c r="AE340" s="5" t="e">
        <f t="shared" si="107"/>
        <v>#DIV/0!</v>
      </c>
      <c r="AF340" s="20" t="e">
        <f>Table2[[#This Row],[filter kmers2]]/Table2[[#This Row],[bp]]*1000000</f>
        <v>#DIV/0!</v>
      </c>
      <c r="AG340" s="20" t="e">
        <f>Table2[[#This Row],[collapse kmers3]]/Table2[[#This Row],[bp]]*1000000</f>
        <v>#DIV/0!</v>
      </c>
      <c r="AH340" s="20" t="e">
        <f>Table2[[#This Row],[calculate distances4]]/Table2[[#This Row],[bp]]*1000000</f>
        <v>#DIV/0!</v>
      </c>
      <c r="AI340" s="20" t="e">
        <f>Table2[[#This Row],[Find N A5]]/Table2[[#This Row],[bp]]*1000000</f>
        <v>#DIV/0!</v>
      </c>
      <c r="AJ340" s="20" t="e">
        <f>Table2[[#This Row],[Find N B6]]/Table2[[#This Row],[bp]]*1000000</f>
        <v>#DIV/0!</v>
      </c>
      <c r="AK340" s="20" t="e">
        <f>Table2[[#This Row],[Find N C7]]/Table2[[#This Row],[bp]]*1000000</f>
        <v>#DIV/0!</v>
      </c>
      <c r="AL340" s="20" t="e">
        <f>Table2[[#This Row],[Find N D8]]/Table2[[#This Row],[bp]]*1000000</f>
        <v>#DIV/0!</v>
      </c>
      <c r="AM340" s="20" t="e">
        <f>Table2[[#This Row],[identify kmers A9]]/Table2[[#This Row],[bp]]*1000000</f>
        <v>#DIV/0!</v>
      </c>
      <c r="AN340" s="20" t="e">
        <f>Table2[[#This Row],[identify kmers B10]]/Table2[[#This Row],[bp]]*1000000</f>
        <v>#DIV/0!</v>
      </c>
    </row>
    <row r="341" spans="1:40" x14ac:dyDescent="0.45">
      <c r="A341" s="1"/>
      <c r="M341" s="10">
        <f t="shared" si="90"/>
        <v>0</v>
      </c>
      <c r="N341" s="10">
        <f t="shared" si="91"/>
        <v>0</v>
      </c>
      <c r="O341" s="10">
        <f t="shared" si="92"/>
        <v>0</v>
      </c>
      <c r="P341" s="10">
        <f t="shared" si="93"/>
        <v>0</v>
      </c>
      <c r="Q341" s="10">
        <f t="shared" si="94"/>
        <v>0</v>
      </c>
      <c r="R341" s="10">
        <f t="shared" si="95"/>
        <v>0</v>
      </c>
      <c r="S341" s="10">
        <f t="shared" si="96"/>
        <v>0</v>
      </c>
      <c r="T341" s="10">
        <f t="shared" si="97"/>
        <v>0</v>
      </c>
      <c r="U341" s="10">
        <f t="shared" si="98"/>
        <v>0</v>
      </c>
      <c r="V341" s="10">
        <f>SUM(Table2[[#This Row],[filter kmers2]:[identify kmers B10]])</f>
        <v>0</v>
      </c>
      <c r="W341" s="5" t="e">
        <f t="shared" si="99"/>
        <v>#DIV/0!</v>
      </c>
      <c r="X341" s="5" t="e">
        <f t="shared" si="100"/>
        <v>#DIV/0!</v>
      </c>
      <c r="Y341" s="5" t="e">
        <f t="shared" si="101"/>
        <v>#DIV/0!</v>
      </c>
      <c r="Z341" s="5" t="e">
        <f t="shared" si="102"/>
        <v>#DIV/0!</v>
      </c>
      <c r="AA341" s="5" t="e">
        <f t="shared" si="103"/>
        <v>#DIV/0!</v>
      </c>
      <c r="AB341" s="5" t="e">
        <f t="shared" si="104"/>
        <v>#DIV/0!</v>
      </c>
      <c r="AC341" s="5" t="e">
        <f t="shared" si="105"/>
        <v>#DIV/0!</v>
      </c>
      <c r="AD341" s="5" t="e">
        <f t="shared" si="106"/>
        <v>#DIV/0!</v>
      </c>
      <c r="AE341" s="5" t="e">
        <f t="shared" si="107"/>
        <v>#DIV/0!</v>
      </c>
      <c r="AF341" s="20" t="e">
        <f>Table2[[#This Row],[filter kmers2]]/Table2[[#This Row],[bp]]*1000000</f>
        <v>#DIV/0!</v>
      </c>
      <c r="AG341" s="20" t="e">
        <f>Table2[[#This Row],[collapse kmers3]]/Table2[[#This Row],[bp]]*1000000</f>
        <v>#DIV/0!</v>
      </c>
      <c r="AH341" s="20" t="e">
        <f>Table2[[#This Row],[calculate distances4]]/Table2[[#This Row],[bp]]*1000000</f>
        <v>#DIV/0!</v>
      </c>
      <c r="AI341" s="20" t="e">
        <f>Table2[[#This Row],[Find N A5]]/Table2[[#This Row],[bp]]*1000000</f>
        <v>#DIV/0!</v>
      </c>
      <c r="AJ341" s="20" t="e">
        <f>Table2[[#This Row],[Find N B6]]/Table2[[#This Row],[bp]]*1000000</f>
        <v>#DIV/0!</v>
      </c>
      <c r="AK341" s="20" t="e">
        <f>Table2[[#This Row],[Find N C7]]/Table2[[#This Row],[bp]]*1000000</f>
        <v>#DIV/0!</v>
      </c>
      <c r="AL341" s="20" t="e">
        <f>Table2[[#This Row],[Find N D8]]/Table2[[#This Row],[bp]]*1000000</f>
        <v>#DIV/0!</v>
      </c>
      <c r="AM341" s="20" t="e">
        <f>Table2[[#This Row],[identify kmers A9]]/Table2[[#This Row],[bp]]*1000000</f>
        <v>#DIV/0!</v>
      </c>
      <c r="AN341" s="20" t="e">
        <f>Table2[[#This Row],[identify kmers B10]]/Table2[[#This Row],[bp]]*1000000</f>
        <v>#DIV/0!</v>
      </c>
    </row>
    <row r="342" spans="1:40" x14ac:dyDescent="0.45">
      <c r="A342" s="1"/>
      <c r="M342" s="10">
        <f t="shared" si="90"/>
        <v>0</v>
      </c>
      <c r="N342" s="10">
        <f t="shared" si="91"/>
        <v>0</v>
      </c>
      <c r="O342" s="10">
        <f t="shared" si="92"/>
        <v>0</v>
      </c>
      <c r="P342" s="10">
        <f t="shared" si="93"/>
        <v>0</v>
      </c>
      <c r="Q342" s="10">
        <f t="shared" si="94"/>
        <v>0</v>
      </c>
      <c r="R342" s="10">
        <f t="shared" si="95"/>
        <v>0</v>
      </c>
      <c r="S342" s="10">
        <f t="shared" si="96"/>
        <v>0</v>
      </c>
      <c r="T342" s="10">
        <f t="shared" si="97"/>
        <v>0</v>
      </c>
      <c r="U342" s="10">
        <f t="shared" si="98"/>
        <v>0</v>
      </c>
      <c r="V342" s="10">
        <f>SUM(Table2[[#This Row],[filter kmers2]:[identify kmers B10]])</f>
        <v>0</v>
      </c>
      <c r="W342" s="5" t="e">
        <f t="shared" si="99"/>
        <v>#DIV/0!</v>
      </c>
      <c r="X342" s="5" t="e">
        <f t="shared" si="100"/>
        <v>#DIV/0!</v>
      </c>
      <c r="Y342" s="5" t="e">
        <f t="shared" si="101"/>
        <v>#DIV/0!</v>
      </c>
      <c r="Z342" s="5" t="e">
        <f t="shared" si="102"/>
        <v>#DIV/0!</v>
      </c>
      <c r="AA342" s="5" t="e">
        <f t="shared" si="103"/>
        <v>#DIV/0!</v>
      </c>
      <c r="AB342" s="5" t="e">
        <f t="shared" si="104"/>
        <v>#DIV/0!</v>
      </c>
      <c r="AC342" s="5" t="e">
        <f t="shared" si="105"/>
        <v>#DIV/0!</v>
      </c>
      <c r="AD342" s="5" t="e">
        <f t="shared" si="106"/>
        <v>#DIV/0!</v>
      </c>
      <c r="AE342" s="5" t="e">
        <f t="shared" si="107"/>
        <v>#DIV/0!</v>
      </c>
      <c r="AF342" s="20" t="e">
        <f>Table2[[#This Row],[filter kmers2]]/Table2[[#This Row],[bp]]*1000000</f>
        <v>#DIV/0!</v>
      </c>
      <c r="AG342" s="20" t="e">
        <f>Table2[[#This Row],[collapse kmers3]]/Table2[[#This Row],[bp]]*1000000</f>
        <v>#DIV/0!</v>
      </c>
      <c r="AH342" s="20" t="e">
        <f>Table2[[#This Row],[calculate distances4]]/Table2[[#This Row],[bp]]*1000000</f>
        <v>#DIV/0!</v>
      </c>
      <c r="AI342" s="20" t="e">
        <f>Table2[[#This Row],[Find N A5]]/Table2[[#This Row],[bp]]*1000000</f>
        <v>#DIV/0!</v>
      </c>
      <c r="AJ342" s="20" t="e">
        <f>Table2[[#This Row],[Find N B6]]/Table2[[#This Row],[bp]]*1000000</f>
        <v>#DIV/0!</v>
      </c>
      <c r="AK342" s="20" t="e">
        <f>Table2[[#This Row],[Find N C7]]/Table2[[#This Row],[bp]]*1000000</f>
        <v>#DIV/0!</v>
      </c>
      <c r="AL342" s="20" t="e">
        <f>Table2[[#This Row],[Find N D8]]/Table2[[#This Row],[bp]]*1000000</f>
        <v>#DIV/0!</v>
      </c>
      <c r="AM342" s="20" t="e">
        <f>Table2[[#This Row],[identify kmers A9]]/Table2[[#This Row],[bp]]*1000000</f>
        <v>#DIV/0!</v>
      </c>
      <c r="AN342" s="20" t="e">
        <f>Table2[[#This Row],[identify kmers B10]]/Table2[[#This Row],[bp]]*1000000</f>
        <v>#DIV/0!</v>
      </c>
    </row>
    <row r="343" spans="1:40" x14ac:dyDescent="0.45">
      <c r="A343" s="1"/>
      <c r="M343" s="10">
        <f t="shared" si="90"/>
        <v>0</v>
      </c>
      <c r="N343" s="10">
        <f t="shared" si="91"/>
        <v>0</v>
      </c>
      <c r="O343" s="10">
        <f t="shared" si="92"/>
        <v>0</v>
      </c>
      <c r="P343" s="10">
        <f t="shared" si="93"/>
        <v>0</v>
      </c>
      <c r="Q343" s="10">
        <f t="shared" si="94"/>
        <v>0</v>
      </c>
      <c r="R343" s="10">
        <f t="shared" si="95"/>
        <v>0</v>
      </c>
      <c r="S343" s="10">
        <f t="shared" si="96"/>
        <v>0</v>
      </c>
      <c r="T343" s="10">
        <f t="shared" si="97"/>
        <v>0</v>
      </c>
      <c r="U343" s="10">
        <f t="shared" si="98"/>
        <v>0</v>
      </c>
      <c r="V343" s="10">
        <f>SUM(Table2[[#This Row],[filter kmers2]:[identify kmers B10]])</f>
        <v>0</v>
      </c>
      <c r="W343" s="5" t="e">
        <f t="shared" si="99"/>
        <v>#DIV/0!</v>
      </c>
      <c r="X343" s="5" t="e">
        <f t="shared" si="100"/>
        <v>#DIV/0!</v>
      </c>
      <c r="Y343" s="5" t="e">
        <f t="shared" si="101"/>
        <v>#DIV/0!</v>
      </c>
      <c r="Z343" s="5" t="e">
        <f t="shared" si="102"/>
        <v>#DIV/0!</v>
      </c>
      <c r="AA343" s="5" t="e">
        <f t="shared" si="103"/>
        <v>#DIV/0!</v>
      </c>
      <c r="AB343" s="5" t="e">
        <f t="shared" si="104"/>
        <v>#DIV/0!</v>
      </c>
      <c r="AC343" s="5" t="e">
        <f t="shared" si="105"/>
        <v>#DIV/0!</v>
      </c>
      <c r="AD343" s="5" t="e">
        <f t="shared" si="106"/>
        <v>#DIV/0!</v>
      </c>
      <c r="AE343" s="5" t="e">
        <f t="shared" si="107"/>
        <v>#DIV/0!</v>
      </c>
      <c r="AF343" s="20" t="e">
        <f>Table2[[#This Row],[filter kmers2]]/Table2[[#This Row],[bp]]*1000000</f>
        <v>#DIV/0!</v>
      </c>
      <c r="AG343" s="20" t="e">
        <f>Table2[[#This Row],[collapse kmers3]]/Table2[[#This Row],[bp]]*1000000</f>
        <v>#DIV/0!</v>
      </c>
      <c r="AH343" s="20" t="e">
        <f>Table2[[#This Row],[calculate distances4]]/Table2[[#This Row],[bp]]*1000000</f>
        <v>#DIV/0!</v>
      </c>
      <c r="AI343" s="20" t="e">
        <f>Table2[[#This Row],[Find N A5]]/Table2[[#This Row],[bp]]*1000000</f>
        <v>#DIV/0!</v>
      </c>
      <c r="AJ343" s="20" t="e">
        <f>Table2[[#This Row],[Find N B6]]/Table2[[#This Row],[bp]]*1000000</f>
        <v>#DIV/0!</v>
      </c>
      <c r="AK343" s="20" t="e">
        <f>Table2[[#This Row],[Find N C7]]/Table2[[#This Row],[bp]]*1000000</f>
        <v>#DIV/0!</v>
      </c>
      <c r="AL343" s="20" t="e">
        <f>Table2[[#This Row],[Find N D8]]/Table2[[#This Row],[bp]]*1000000</f>
        <v>#DIV/0!</v>
      </c>
      <c r="AM343" s="20" t="e">
        <f>Table2[[#This Row],[identify kmers A9]]/Table2[[#This Row],[bp]]*1000000</f>
        <v>#DIV/0!</v>
      </c>
      <c r="AN343" s="20" t="e">
        <f>Table2[[#This Row],[identify kmers B10]]/Table2[[#This Row],[bp]]*1000000</f>
        <v>#DIV/0!</v>
      </c>
    </row>
    <row r="344" spans="1:40" x14ac:dyDescent="0.45">
      <c r="A344" s="1"/>
      <c r="M344" s="10">
        <f t="shared" si="90"/>
        <v>0</v>
      </c>
      <c r="N344" s="10">
        <f t="shared" si="91"/>
        <v>0</v>
      </c>
      <c r="O344" s="10">
        <f t="shared" si="92"/>
        <v>0</v>
      </c>
      <c r="P344" s="10">
        <f t="shared" si="93"/>
        <v>0</v>
      </c>
      <c r="Q344" s="10">
        <f t="shared" si="94"/>
        <v>0</v>
      </c>
      <c r="R344" s="10">
        <f t="shared" si="95"/>
        <v>0</v>
      </c>
      <c r="S344" s="10">
        <f t="shared" si="96"/>
        <v>0</v>
      </c>
      <c r="T344" s="10">
        <f t="shared" si="97"/>
        <v>0</v>
      </c>
      <c r="U344" s="10">
        <f t="shared" si="98"/>
        <v>0</v>
      </c>
      <c r="V344" s="10">
        <f>SUM(Table2[[#This Row],[filter kmers2]:[identify kmers B10]])</f>
        <v>0</v>
      </c>
      <c r="W344" s="5" t="e">
        <f t="shared" si="99"/>
        <v>#DIV/0!</v>
      </c>
      <c r="X344" s="5" t="e">
        <f t="shared" si="100"/>
        <v>#DIV/0!</v>
      </c>
      <c r="Y344" s="5" t="e">
        <f t="shared" si="101"/>
        <v>#DIV/0!</v>
      </c>
      <c r="Z344" s="5" t="e">
        <f t="shared" si="102"/>
        <v>#DIV/0!</v>
      </c>
      <c r="AA344" s="5" t="e">
        <f t="shared" si="103"/>
        <v>#DIV/0!</v>
      </c>
      <c r="AB344" s="5" t="e">
        <f t="shared" si="104"/>
        <v>#DIV/0!</v>
      </c>
      <c r="AC344" s="5" t="e">
        <f t="shared" si="105"/>
        <v>#DIV/0!</v>
      </c>
      <c r="AD344" s="5" t="e">
        <f t="shared" si="106"/>
        <v>#DIV/0!</v>
      </c>
      <c r="AE344" s="5" t="e">
        <f t="shared" si="107"/>
        <v>#DIV/0!</v>
      </c>
      <c r="AF344" s="20" t="e">
        <f>Table2[[#This Row],[filter kmers2]]/Table2[[#This Row],[bp]]*1000000</f>
        <v>#DIV/0!</v>
      </c>
      <c r="AG344" s="20" t="e">
        <f>Table2[[#This Row],[collapse kmers3]]/Table2[[#This Row],[bp]]*1000000</f>
        <v>#DIV/0!</v>
      </c>
      <c r="AH344" s="20" t="e">
        <f>Table2[[#This Row],[calculate distances4]]/Table2[[#This Row],[bp]]*1000000</f>
        <v>#DIV/0!</v>
      </c>
      <c r="AI344" s="20" t="e">
        <f>Table2[[#This Row],[Find N A5]]/Table2[[#This Row],[bp]]*1000000</f>
        <v>#DIV/0!</v>
      </c>
      <c r="AJ344" s="20" t="e">
        <f>Table2[[#This Row],[Find N B6]]/Table2[[#This Row],[bp]]*1000000</f>
        <v>#DIV/0!</v>
      </c>
      <c r="AK344" s="20" t="e">
        <f>Table2[[#This Row],[Find N C7]]/Table2[[#This Row],[bp]]*1000000</f>
        <v>#DIV/0!</v>
      </c>
      <c r="AL344" s="20" t="e">
        <f>Table2[[#This Row],[Find N D8]]/Table2[[#This Row],[bp]]*1000000</f>
        <v>#DIV/0!</v>
      </c>
      <c r="AM344" s="20" t="e">
        <f>Table2[[#This Row],[identify kmers A9]]/Table2[[#This Row],[bp]]*1000000</f>
        <v>#DIV/0!</v>
      </c>
      <c r="AN344" s="20" t="e">
        <f>Table2[[#This Row],[identify kmers B10]]/Table2[[#This Row],[bp]]*1000000</f>
        <v>#DIV/0!</v>
      </c>
    </row>
    <row r="345" spans="1:40" x14ac:dyDescent="0.45">
      <c r="A345" s="1"/>
      <c r="M345" s="10">
        <f t="shared" si="90"/>
        <v>0</v>
      </c>
      <c r="N345" s="10">
        <f t="shared" si="91"/>
        <v>0</v>
      </c>
      <c r="O345" s="10">
        <f t="shared" si="92"/>
        <v>0</v>
      </c>
      <c r="P345" s="10">
        <f t="shared" si="93"/>
        <v>0</v>
      </c>
      <c r="Q345" s="10">
        <f t="shared" si="94"/>
        <v>0</v>
      </c>
      <c r="R345" s="10">
        <f t="shared" si="95"/>
        <v>0</v>
      </c>
      <c r="S345" s="10">
        <f t="shared" si="96"/>
        <v>0</v>
      </c>
      <c r="T345" s="10">
        <f t="shared" si="97"/>
        <v>0</v>
      </c>
      <c r="U345" s="10">
        <f t="shared" si="98"/>
        <v>0</v>
      </c>
      <c r="V345" s="10">
        <f>SUM(Table2[[#This Row],[filter kmers2]:[identify kmers B10]])</f>
        <v>0</v>
      </c>
      <c r="W345" s="5" t="e">
        <f t="shared" si="99"/>
        <v>#DIV/0!</v>
      </c>
      <c r="X345" s="5" t="e">
        <f t="shared" si="100"/>
        <v>#DIV/0!</v>
      </c>
      <c r="Y345" s="5" t="e">
        <f t="shared" si="101"/>
        <v>#DIV/0!</v>
      </c>
      <c r="Z345" s="5" t="e">
        <f t="shared" si="102"/>
        <v>#DIV/0!</v>
      </c>
      <c r="AA345" s="5" t="e">
        <f t="shared" si="103"/>
        <v>#DIV/0!</v>
      </c>
      <c r="AB345" s="5" t="e">
        <f t="shared" si="104"/>
        <v>#DIV/0!</v>
      </c>
      <c r="AC345" s="5" t="e">
        <f t="shared" si="105"/>
        <v>#DIV/0!</v>
      </c>
      <c r="AD345" s="5" t="e">
        <f t="shared" si="106"/>
        <v>#DIV/0!</v>
      </c>
      <c r="AE345" s="5" t="e">
        <f t="shared" si="107"/>
        <v>#DIV/0!</v>
      </c>
      <c r="AF345" s="20" t="e">
        <f>Table2[[#This Row],[filter kmers2]]/Table2[[#This Row],[bp]]*1000000</f>
        <v>#DIV/0!</v>
      </c>
      <c r="AG345" s="20" t="e">
        <f>Table2[[#This Row],[collapse kmers3]]/Table2[[#This Row],[bp]]*1000000</f>
        <v>#DIV/0!</v>
      </c>
      <c r="AH345" s="20" t="e">
        <f>Table2[[#This Row],[calculate distances4]]/Table2[[#This Row],[bp]]*1000000</f>
        <v>#DIV/0!</v>
      </c>
      <c r="AI345" s="20" t="e">
        <f>Table2[[#This Row],[Find N A5]]/Table2[[#This Row],[bp]]*1000000</f>
        <v>#DIV/0!</v>
      </c>
      <c r="AJ345" s="20" t="e">
        <f>Table2[[#This Row],[Find N B6]]/Table2[[#This Row],[bp]]*1000000</f>
        <v>#DIV/0!</v>
      </c>
      <c r="AK345" s="20" t="e">
        <f>Table2[[#This Row],[Find N C7]]/Table2[[#This Row],[bp]]*1000000</f>
        <v>#DIV/0!</v>
      </c>
      <c r="AL345" s="20" t="e">
        <f>Table2[[#This Row],[Find N D8]]/Table2[[#This Row],[bp]]*1000000</f>
        <v>#DIV/0!</v>
      </c>
      <c r="AM345" s="20" t="e">
        <f>Table2[[#This Row],[identify kmers A9]]/Table2[[#This Row],[bp]]*1000000</f>
        <v>#DIV/0!</v>
      </c>
      <c r="AN345" s="20" t="e">
        <f>Table2[[#This Row],[identify kmers B10]]/Table2[[#This Row],[bp]]*1000000</f>
        <v>#DIV/0!</v>
      </c>
    </row>
    <row r="346" spans="1:40" x14ac:dyDescent="0.45">
      <c r="A346" s="1"/>
      <c r="M346" s="10">
        <f t="shared" si="90"/>
        <v>0</v>
      </c>
      <c r="N346" s="10">
        <f t="shared" si="91"/>
        <v>0</v>
      </c>
      <c r="O346" s="10">
        <f t="shared" si="92"/>
        <v>0</v>
      </c>
      <c r="P346" s="10">
        <f t="shared" si="93"/>
        <v>0</v>
      </c>
      <c r="Q346" s="10">
        <f t="shared" si="94"/>
        <v>0</v>
      </c>
      <c r="R346" s="10">
        <f t="shared" si="95"/>
        <v>0</v>
      </c>
      <c r="S346" s="10">
        <f t="shared" si="96"/>
        <v>0</v>
      </c>
      <c r="T346" s="10">
        <f t="shared" si="97"/>
        <v>0</v>
      </c>
      <c r="U346" s="10">
        <f t="shared" si="98"/>
        <v>0</v>
      </c>
      <c r="V346" s="10">
        <f>SUM(Table2[[#This Row],[filter kmers2]:[identify kmers B10]])</f>
        <v>0</v>
      </c>
      <c r="W346" s="5" t="e">
        <f t="shared" si="99"/>
        <v>#DIV/0!</v>
      </c>
      <c r="X346" s="5" t="e">
        <f t="shared" si="100"/>
        <v>#DIV/0!</v>
      </c>
      <c r="Y346" s="5" t="e">
        <f t="shared" si="101"/>
        <v>#DIV/0!</v>
      </c>
      <c r="Z346" s="5" t="e">
        <f t="shared" si="102"/>
        <v>#DIV/0!</v>
      </c>
      <c r="AA346" s="5" t="e">
        <f t="shared" si="103"/>
        <v>#DIV/0!</v>
      </c>
      <c r="AB346" s="5" t="e">
        <f t="shared" si="104"/>
        <v>#DIV/0!</v>
      </c>
      <c r="AC346" s="5" t="e">
        <f t="shared" si="105"/>
        <v>#DIV/0!</v>
      </c>
      <c r="AD346" s="5" t="e">
        <f t="shared" si="106"/>
        <v>#DIV/0!</v>
      </c>
      <c r="AE346" s="5" t="e">
        <f t="shared" si="107"/>
        <v>#DIV/0!</v>
      </c>
      <c r="AF346" s="20" t="e">
        <f>Table2[[#This Row],[filter kmers2]]/Table2[[#This Row],[bp]]*1000000</f>
        <v>#DIV/0!</v>
      </c>
      <c r="AG346" s="20" t="e">
        <f>Table2[[#This Row],[collapse kmers3]]/Table2[[#This Row],[bp]]*1000000</f>
        <v>#DIV/0!</v>
      </c>
      <c r="AH346" s="20" t="e">
        <f>Table2[[#This Row],[calculate distances4]]/Table2[[#This Row],[bp]]*1000000</f>
        <v>#DIV/0!</v>
      </c>
      <c r="AI346" s="20" t="e">
        <f>Table2[[#This Row],[Find N A5]]/Table2[[#This Row],[bp]]*1000000</f>
        <v>#DIV/0!</v>
      </c>
      <c r="AJ346" s="20" t="e">
        <f>Table2[[#This Row],[Find N B6]]/Table2[[#This Row],[bp]]*1000000</f>
        <v>#DIV/0!</v>
      </c>
      <c r="AK346" s="20" t="e">
        <f>Table2[[#This Row],[Find N C7]]/Table2[[#This Row],[bp]]*1000000</f>
        <v>#DIV/0!</v>
      </c>
      <c r="AL346" s="20" t="e">
        <f>Table2[[#This Row],[Find N D8]]/Table2[[#This Row],[bp]]*1000000</f>
        <v>#DIV/0!</v>
      </c>
      <c r="AM346" s="20" t="e">
        <f>Table2[[#This Row],[identify kmers A9]]/Table2[[#This Row],[bp]]*1000000</f>
        <v>#DIV/0!</v>
      </c>
      <c r="AN346" s="20" t="e">
        <f>Table2[[#This Row],[identify kmers B10]]/Table2[[#This Row],[bp]]*1000000</f>
        <v>#DIV/0!</v>
      </c>
    </row>
    <row r="347" spans="1:40" x14ac:dyDescent="0.45">
      <c r="A347" s="1"/>
      <c r="M347" s="10">
        <f t="shared" si="90"/>
        <v>0</v>
      </c>
      <c r="N347" s="10">
        <f t="shared" si="91"/>
        <v>0</v>
      </c>
      <c r="O347" s="10">
        <f t="shared" si="92"/>
        <v>0</v>
      </c>
      <c r="P347" s="10">
        <f t="shared" si="93"/>
        <v>0</v>
      </c>
      <c r="Q347" s="10">
        <f t="shared" si="94"/>
        <v>0</v>
      </c>
      <c r="R347" s="10">
        <f t="shared" si="95"/>
        <v>0</v>
      </c>
      <c r="S347" s="10">
        <f t="shared" si="96"/>
        <v>0</v>
      </c>
      <c r="T347" s="10">
        <f t="shared" si="97"/>
        <v>0</v>
      </c>
      <c r="U347" s="10">
        <f t="shared" si="98"/>
        <v>0</v>
      </c>
      <c r="V347" s="10">
        <f>SUM(Table2[[#This Row],[filter kmers2]:[identify kmers B10]])</f>
        <v>0</v>
      </c>
      <c r="W347" s="5" t="e">
        <f t="shared" si="99"/>
        <v>#DIV/0!</v>
      </c>
      <c r="X347" s="5" t="e">
        <f t="shared" si="100"/>
        <v>#DIV/0!</v>
      </c>
      <c r="Y347" s="5" t="e">
        <f t="shared" si="101"/>
        <v>#DIV/0!</v>
      </c>
      <c r="Z347" s="5" t="e">
        <f t="shared" si="102"/>
        <v>#DIV/0!</v>
      </c>
      <c r="AA347" s="5" t="e">
        <f t="shared" si="103"/>
        <v>#DIV/0!</v>
      </c>
      <c r="AB347" s="5" t="e">
        <f t="shared" si="104"/>
        <v>#DIV/0!</v>
      </c>
      <c r="AC347" s="5" t="e">
        <f t="shared" si="105"/>
        <v>#DIV/0!</v>
      </c>
      <c r="AD347" s="5" t="e">
        <f t="shared" si="106"/>
        <v>#DIV/0!</v>
      </c>
      <c r="AE347" s="5" t="e">
        <f t="shared" si="107"/>
        <v>#DIV/0!</v>
      </c>
      <c r="AF347" s="20" t="e">
        <f>Table2[[#This Row],[filter kmers2]]/Table2[[#This Row],[bp]]*1000000</f>
        <v>#DIV/0!</v>
      </c>
      <c r="AG347" s="20" t="e">
        <f>Table2[[#This Row],[collapse kmers3]]/Table2[[#This Row],[bp]]*1000000</f>
        <v>#DIV/0!</v>
      </c>
      <c r="AH347" s="20" t="e">
        <f>Table2[[#This Row],[calculate distances4]]/Table2[[#This Row],[bp]]*1000000</f>
        <v>#DIV/0!</v>
      </c>
      <c r="AI347" s="20" t="e">
        <f>Table2[[#This Row],[Find N A5]]/Table2[[#This Row],[bp]]*1000000</f>
        <v>#DIV/0!</v>
      </c>
      <c r="AJ347" s="20" t="e">
        <f>Table2[[#This Row],[Find N B6]]/Table2[[#This Row],[bp]]*1000000</f>
        <v>#DIV/0!</v>
      </c>
      <c r="AK347" s="20" t="e">
        <f>Table2[[#This Row],[Find N C7]]/Table2[[#This Row],[bp]]*1000000</f>
        <v>#DIV/0!</v>
      </c>
      <c r="AL347" s="20" t="e">
        <f>Table2[[#This Row],[Find N D8]]/Table2[[#This Row],[bp]]*1000000</f>
        <v>#DIV/0!</v>
      </c>
      <c r="AM347" s="20" t="e">
        <f>Table2[[#This Row],[identify kmers A9]]/Table2[[#This Row],[bp]]*1000000</f>
        <v>#DIV/0!</v>
      </c>
      <c r="AN347" s="20" t="e">
        <f>Table2[[#This Row],[identify kmers B10]]/Table2[[#This Row],[bp]]*1000000</f>
        <v>#DIV/0!</v>
      </c>
    </row>
    <row r="348" spans="1:40" x14ac:dyDescent="0.45">
      <c r="A348" s="1"/>
      <c r="M348" s="10">
        <f t="shared" si="90"/>
        <v>0</v>
      </c>
      <c r="N348" s="10">
        <f t="shared" si="91"/>
        <v>0</v>
      </c>
      <c r="O348" s="10">
        <f t="shared" si="92"/>
        <v>0</v>
      </c>
      <c r="P348" s="10">
        <f t="shared" si="93"/>
        <v>0</v>
      </c>
      <c r="Q348" s="10">
        <f t="shared" si="94"/>
        <v>0</v>
      </c>
      <c r="R348" s="10">
        <f t="shared" si="95"/>
        <v>0</v>
      </c>
      <c r="S348" s="10">
        <f t="shared" si="96"/>
        <v>0</v>
      </c>
      <c r="T348" s="10">
        <f t="shared" si="97"/>
        <v>0</v>
      </c>
      <c r="U348" s="10">
        <f t="shared" si="98"/>
        <v>0</v>
      </c>
      <c r="V348" s="10">
        <f>SUM(Table2[[#This Row],[filter kmers2]:[identify kmers B10]])</f>
        <v>0</v>
      </c>
      <c r="W348" s="5" t="e">
        <f t="shared" si="99"/>
        <v>#DIV/0!</v>
      </c>
      <c r="X348" s="5" t="e">
        <f t="shared" si="100"/>
        <v>#DIV/0!</v>
      </c>
      <c r="Y348" s="5" t="e">
        <f t="shared" si="101"/>
        <v>#DIV/0!</v>
      </c>
      <c r="Z348" s="5" t="e">
        <f t="shared" si="102"/>
        <v>#DIV/0!</v>
      </c>
      <c r="AA348" s="5" t="e">
        <f t="shared" si="103"/>
        <v>#DIV/0!</v>
      </c>
      <c r="AB348" s="5" t="e">
        <f t="shared" si="104"/>
        <v>#DIV/0!</v>
      </c>
      <c r="AC348" s="5" t="e">
        <f t="shared" si="105"/>
        <v>#DIV/0!</v>
      </c>
      <c r="AD348" s="5" t="e">
        <f t="shared" si="106"/>
        <v>#DIV/0!</v>
      </c>
      <c r="AE348" s="5" t="e">
        <f t="shared" si="107"/>
        <v>#DIV/0!</v>
      </c>
      <c r="AF348" s="20" t="e">
        <f>Table2[[#This Row],[filter kmers2]]/Table2[[#This Row],[bp]]*1000000</f>
        <v>#DIV/0!</v>
      </c>
      <c r="AG348" s="20" t="e">
        <f>Table2[[#This Row],[collapse kmers3]]/Table2[[#This Row],[bp]]*1000000</f>
        <v>#DIV/0!</v>
      </c>
      <c r="AH348" s="20" t="e">
        <f>Table2[[#This Row],[calculate distances4]]/Table2[[#This Row],[bp]]*1000000</f>
        <v>#DIV/0!</v>
      </c>
      <c r="AI348" s="20" t="e">
        <f>Table2[[#This Row],[Find N A5]]/Table2[[#This Row],[bp]]*1000000</f>
        <v>#DIV/0!</v>
      </c>
      <c r="AJ348" s="20" t="e">
        <f>Table2[[#This Row],[Find N B6]]/Table2[[#This Row],[bp]]*1000000</f>
        <v>#DIV/0!</v>
      </c>
      <c r="AK348" s="20" t="e">
        <f>Table2[[#This Row],[Find N C7]]/Table2[[#This Row],[bp]]*1000000</f>
        <v>#DIV/0!</v>
      </c>
      <c r="AL348" s="20" t="e">
        <f>Table2[[#This Row],[Find N D8]]/Table2[[#This Row],[bp]]*1000000</f>
        <v>#DIV/0!</v>
      </c>
      <c r="AM348" s="20" t="e">
        <f>Table2[[#This Row],[identify kmers A9]]/Table2[[#This Row],[bp]]*1000000</f>
        <v>#DIV/0!</v>
      </c>
      <c r="AN348" s="20" t="e">
        <f>Table2[[#This Row],[identify kmers B10]]/Table2[[#This Row],[bp]]*1000000</f>
        <v>#DIV/0!</v>
      </c>
    </row>
    <row r="349" spans="1:40" x14ac:dyDescent="0.45">
      <c r="A349" s="1"/>
      <c r="M349" s="10">
        <f t="shared" si="90"/>
        <v>0</v>
      </c>
      <c r="N349" s="10">
        <f t="shared" si="91"/>
        <v>0</v>
      </c>
      <c r="O349" s="10">
        <f t="shared" si="92"/>
        <v>0</v>
      </c>
      <c r="P349" s="10">
        <f t="shared" si="93"/>
        <v>0</v>
      </c>
      <c r="Q349" s="10">
        <f t="shared" si="94"/>
        <v>0</v>
      </c>
      <c r="R349" s="10">
        <f t="shared" si="95"/>
        <v>0</v>
      </c>
      <c r="S349" s="10">
        <f t="shared" si="96"/>
        <v>0</v>
      </c>
      <c r="T349" s="10">
        <f t="shared" si="97"/>
        <v>0</v>
      </c>
      <c r="U349" s="10">
        <f t="shared" si="98"/>
        <v>0</v>
      </c>
      <c r="V349" s="10">
        <f>SUM(Table2[[#This Row],[filter kmers2]:[identify kmers B10]])</f>
        <v>0</v>
      </c>
      <c r="W349" s="5" t="e">
        <f t="shared" si="99"/>
        <v>#DIV/0!</v>
      </c>
      <c r="X349" s="5" t="e">
        <f t="shared" si="100"/>
        <v>#DIV/0!</v>
      </c>
      <c r="Y349" s="5" t="e">
        <f t="shared" si="101"/>
        <v>#DIV/0!</v>
      </c>
      <c r="Z349" s="5" t="e">
        <f t="shared" si="102"/>
        <v>#DIV/0!</v>
      </c>
      <c r="AA349" s="5" t="e">
        <f t="shared" si="103"/>
        <v>#DIV/0!</v>
      </c>
      <c r="AB349" s="5" t="e">
        <f t="shared" si="104"/>
        <v>#DIV/0!</v>
      </c>
      <c r="AC349" s="5" t="e">
        <f t="shared" si="105"/>
        <v>#DIV/0!</v>
      </c>
      <c r="AD349" s="5" t="e">
        <f t="shared" si="106"/>
        <v>#DIV/0!</v>
      </c>
      <c r="AE349" s="5" t="e">
        <f t="shared" si="107"/>
        <v>#DIV/0!</v>
      </c>
      <c r="AF349" s="20" t="e">
        <f>Table2[[#This Row],[filter kmers2]]/Table2[[#This Row],[bp]]*1000000</f>
        <v>#DIV/0!</v>
      </c>
      <c r="AG349" s="20" t="e">
        <f>Table2[[#This Row],[collapse kmers3]]/Table2[[#This Row],[bp]]*1000000</f>
        <v>#DIV/0!</v>
      </c>
      <c r="AH349" s="20" t="e">
        <f>Table2[[#This Row],[calculate distances4]]/Table2[[#This Row],[bp]]*1000000</f>
        <v>#DIV/0!</v>
      </c>
      <c r="AI349" s="20" t="e">
        <f>Table2[[#This Row],[Find N A5]]/Table2[[#This Row],[bp]]*1000000</f>
        <v>#DIV/0!</v>
      </c>
      <c r="AJ349" s="20" t="e">
        <f>Table2[[#This Row],[Find N B6]]/Table2[[#This Row],[bp]]*1000000</f>
        <v>#DIV/0!</v>
      </c>
      <c r="AK349" s="20" t="e">
        <f>Table2[[#This Row],[Find N C7]]/Table2[[#This Row],[bp]]*1000000</f>
        <v>#DIV/0!</v>
      </c>
      <c r="AL349" s="20" t="e">
        <f>Table2[[#This Row],[Find N D8]]/Table2[[#This Row],[bp]]*1000000</f>
        <v>#DIV/0!</v>
      </c>
      <c r="AM349" s="20" t="e">
        <f>Table2[[#This Row],[identify kmers A9]]/Table2[[#This Row],[bp]]*1000000</f>
        <v>#DIV/0!</v>
      </c>
      <c r="AN349" s="20" t="e">
        <f>Table2[[#This Row],[identify kmers B10]]/Table2[[#This Row],[bp]]*1000000</f>
        <v>#DIV/0!</v>
      </c>
    </row>
    <row r="350" spans="1:40" x14ac:dyDescent="0.45">
      <c r="A350" s="1"/>
      <c r="M350" s="10">
        <f t="shared" si="90"/>
        <v>0</v>
      </c>
      <c r="N350" s="10">
        <f t="shared" si="91"/>
        <v>0</v>
      </c>
      <c r="O350" s="10">
        <f t="shared" si="92"/>
        <v>0</v>
      </c>
      <c r="P350" s="10">
        <f t="shared" si="93"/>
        <v>0</v>
      </c>
      <c r="Q350" s="10">
        <f t="shared" si="94"/>
        <v>0</v>
      </c>
      <c r="R350" s="10">
        <f t="shared" si="95"/>
        <v>0</v>
      </c>
      <c r="S350" s="10">
        <f t="shared" si="96"/>
        <v>0</v>
      </c>
      <c r="T350" s="10">
        <f t="shared" si="97"/>
        <v>0</v>
      </c>
      <c r="U350" s="10">
        <f t="shared" si="98"/>
        <v>0</v>
      </c>
      <c r="V350" s="10">
        <f>SUM(Table2[[#This Row],[filter kmers2]:[identify kmers B10]])</f>
        <v>0</v>
      </c>
      <c r="W350" s="5" t="e">
        <f t="shared" si="99"/>
        <v>#DIV/0!</v>
      </c>
      <c r="X350" s="5" t="e">
        <f t="shared" si="100"/>
        <v>#DIV/0!</v>
      </c>
      <c r="Y350" s="5" t="e">
        <f t="shared" si="101"/>
        <v>#DIV/0!</v>
      </c>
      <c r="Z350" s="5" t="e">
        <f t="shared" si="102"/>
        <v>#DIV/0!</v>
      </c>
      <c r="AA350" s="5" t="e">
        <f t="shared" si="103"/>
        <v>#DIV/0!</v>
      </c>
      <c r="AB350" s="5" t="e">
        <f t="shared" si="104"/>
        <v>#DIV/0!</v>
      </c>
      <c r="AC350" s="5" t="e">
        <f t="shared" si="105"/>
        <v>#DIV/0!</v>
      </c>
      <c r="AD350" s="5" t="e">
        <f t="shared" si="106"/>
        <v>#DIV/0!</v>
      </c>
      <c r="AE350" s="5" t="e">
        <f t="shared" si="107"/>
        <v>#DIV/0!</v>
      </c>
      <c r="AF350" s="20" t="e">
        <f>Table2[[#This Row],[filter kmers2]]/Table2[[#This Row],[bp]]*1000000</f>
        <v>#DIV/0!</v>
      </c>
      <c r="AG350" s="20" t="e">
        <f>Table2[[#This Row],[collapse kmers3]]/Table2[[#This Row],[bp]]*1000000</f>
        <v>#DIV/0!</v>
      </c>
      <c r="AH350" s="20" t="e">
        <f>Table2[[#This Row],[calculate distances4]]/Table2[[#This Row],[bp]]*1000000</f>
        <v>#DIV/0!</v>
      </c>
      <c r="AI350" s="20" t="e">
        <f>Table2[[#This Row],[Find N A5]]/Table2[[#This Row],[bp]]*1000000</f>
        <v>#DIV/0!</v>
      </c>
      <c r="AJ350" s="20" t="e">
        <f>Table2[[#This Row],[Find N B6]]/Table2[[#This Row],[bp]]*1000000</f>
        <v>#DIV/0!</v>
      </c>
      <c r="AK350" s="20" t="e">
        <f>Table2[[#This Row],[Find N C7]]/Table2[[#This Row],[bp]]*1000000</f>
        <v>#DIV/0!</v>
      </c>
      <c r="AL350" s="20" t="e">
        <f>Table2[[#This Row],[Find N D8]]/Table2[[#This Row],[bp]]*1000000</f>
        <v>#DIV/0!</v>
      </c>
      <c r="AM350" s="20" t="e">
        <f>Table2[[#This Row],[identify kmers A9]]/Table2[[#This Row],[bp]]*1000000</f>
        <v>#DIV/0!</v>
      </c>
      <c r="AN350" s="20" t="e">
        <f>Table2[[#This Row],[identify kmers B10]]/Table2[[#This Row],[bp]]*1000000</f>
        <v>#DIV/0!</v>
      </c>
    </row>
    <row r="351" spans="1:40" x14ac:dyDescent="0.45">
      <c r="A351" s="1"/>
      <c r="M351" s="10">
        <f t="shared" si="90"/>
        <v>0</v>
      </c>
      <c r="N351" s="10">
        <f t="shared" si="91"/>
        <v>0</v>
      </c>
      <c r="O351" s="10">
        <f t="shared" si="92"/>
        <v>0</v>
      </c>
      <c r="P351" s="10">
        <f t="shared" si="93"/>
        <v>0</v>
      </c>
      <c r="Q351" s="10">
        <f t="shared" si="94"/>
        <v>0</v>
      </c>
      <c r="R351" s="10">
        <f t="shared" si="95"/>
        <v>0</v>
      </c>
      <c r="S351" s="10">
        <f t="shared" si="96"/>
        <v>0</v>
      </c>
      <c r="T351" s="10">
        <f t="shared" si="97"/>
        <v>0</v>
      </c>
      <c r="U351" s="10">
        <f t="shared" si="98"/>
        <v>0</v>
      </c>
      <c r="V351" s="10">
        <f>SUM(Table2[[#This Row],[filter kmers2]:[identify kmers B10]])</f>
        <v>0</v>
      </c>
      <c r="W351" s="5" t="e">
        <f t="shared" si="99"/>
        <v>#DIV/0!</v>
      </c>
      <c r="X351" s="5" t="e">
        <f t="shared" si="100"/>
        <v>#DIV/0!</v>
      </c>
      <c r="Y351" s="5" t="e">
        <f t="shared" si="101"/>
        <v>#DIV/0!</v>
      </c>
      <c r="Z351" s="5" t="e">
        <f t="shared" si="102"/>
        <v>#DIV/0!</v>
      </c>
      <c r="AA351" s="5" t="e">
        <f t="shared" si="103"/>
        <v>#DIV/0!</v>
      </c>
      <c r="AB351" s="5" t="e">
        <f t="shared" si="104"/>
        <v>#DIV/0!</v>
      </c>
      <c r="AC351" s="5" t="e">
        <f t="shared" si="105"/>
        <v>#DIV/0!</v>
      </c>
      <c r="AD351" s="5" t="e">
        <f t="shared" si="106"/>
        <v>#DIV/0!</v>
      </c>
      <c r="AE351" s="5" t="e">
        <f t="shared" si="107"/>
        <v>#DIV/0!</v>
      </c>
      <c r="AF351" s="20" t="e">
        <f>Table2[[#This Row],[filter kmers2]]/Table2[[#This Row],[bp]]*1000000</f>
        <v>#DIV/0!</v>
      </c>
      <c r="AG351" s="20" t="e">
        <f>Table2[[#This Row],[collapse kmers3]]/Table2[[#This Row],[bp]]*1000000</f>
        <v>#DIV/0!</v>
      </c>
      <c r="AH351" s="20" t="e">
        <f>Table2[[#This Row],[calculate distances4]]/Table2[[#This Row],[bp]]*1000000</f>
        <v>#DIV/0!</v>
      </c>
      <c r="AI351" s="20" t="e">
        <f>Table2[[#This Row],[Find N A5]]/Table2[[#This Row],[bp]]*1000000</f>
        <v>#DIV/0!</v>
      </c>
      <c r="AJ351" s="20" t="e">
        <f>Table2[[#This Row],[Find N B6]]/Table2[[#This Row],[bp]]*1000000</f>
        <v>#DIV/0!</v>
      </c>
      <c r="AK351" s="20" t="e">
        <f>Table2[[#This Row],[Find N C7]]/Table2[[#This Row],[bp]]*1000000</f>
        <v>#DIV/0!</v>
      </c>
      <c r="AL351" s="20" t="e">
        <f>Table2[[#This Row],[Find N D8]]/Table2[[#This Row],[bp]]*1000000</f>
        <v>#DIV/0!</v>
      </c>
      <c r="AM351" s="20" t="e">
        <f>Table2[[#This Row],[identify kmers A9]]/Table2[[#This Row],[bp]]*1000000</f>
        <v>#DIV/0!</v>
      </c>
      <c r="AN351" s="20" t="e">
        <f>Table2[[#This Row],[identify kmers B10]]/Table2[[#This Row],[bp]]*1000000</f>
        <v>#DIV/0!</v>
      </c>
    </row>
    <row r="352" spans="1:40" x14ac:dyDescent="0.45">
      <c r="A352" s="1"/>
      <c r="M352" s="10">
        <f t="shared" si="90"/>
        <v>0</v>
      </c>
      <c r="N352" s="10">
        <f t="shared" si="91"/>
        <v>0</v>
      </c>
      <c r="O352" s="10">
        <f t="shared" si="92"/>
        <v>0</v>
      </c>
      <c r="P352" s="10">
        <f t="shared" si="93"/>
        <v>0</v>
      </c>
      <c r="Q352" s="10">
        <f t="shared" si="94"/>
        <v>0</v>
      </c>
      <c r="R352" s="10">
        <f t="shared" si="95"/>
        <v>0</v>
      </c>
      <c r="S352" s="10">
        <f t="shared" si="96"/>
        <v>0</v>
      </c>
      <c r="T352" s="10">
        <f t="shared" si="97"/>
        <v>0</v>
      </c>
      <c r="U352" s="10">
        <f t="shared" si="98"/>
        <v>0</v>
      </c>
      <c r="V352" s="10">
        <f>SUM(Table2[[#This Row],[filter kmers2]:[identify kmers B10]])</f>
        <v>0</v>
      </c>
      <c r="W352" s="5" t="e">
        <f t="shared" si="99"/>
        <v>#DIV/0!</v>
      </c>
      <c r="X352" s="5" t="e">
        <f t="shared" si="100"/>
        <v>#DIV/0!</v>
      </c>
      <c r="Y352" s="5" t="e">
        <f t="shared" si="101"/>
        <v>#DIV/0!</v>
      </c>
      <c r="Z352" s="5" t="e">
        <f t="shared" si="102"/>
        <v>#DIV/0!</v>
      </c>
      <c r="AA352" s="5" t="e">
        <f t="shared" si="103"/>
        <v>#DIV/0!</v>
      </c>
      <c r="AB352" s="5" t="e">
        <f t="shared" si="104"/>
        <v>#DIV/0!</v>
      </c>
      <c r="AC352" s="5" t="e">
        <f t="shared" si="105"/>
        <v>#DIV/0!</v>
      </c>
      <c r="AD352" s="5" t="e">
        <f t="shared" si="106"/>
        <v>#DIV/0!</v>
      </c>
      <c r="AE352" s="5" t="e">
        <f t="shared" si="107"/>
        <v>#DIV/0!</v>
      </c>
      <c r="AF352" s="20" t="e">
        <f>Table2[[#This Row],[filter kmers2]]/Table2[[#This Row],[bp]]*1000000</f>
        <v>#DIV/0!</v>
      </c>
      <c r="AG352" s="20" t="e">
        <f>Table2[[#This Row],[collapse kmers3]]/Table2[[#This Row],[bp]]*1000000</f>
        <v>#DIV/0!</v>
      </c>
      <c r="AH352" s="20" t="e">
        <f>Table2[[#This Row],[calculate distances4]]/Table2[[#This Row],[bp]]*1000000</f>
        <v>#DIV/0!</v>
      </c>
      <c r="AI352" s="20" t="e">
        <f>Table2[[#This Row],[Find N A5]]/Table2[[#This Row],[bp]]*1000000</f>
        <v>#DIV/0!</v>
      </c>
      <c r="AJ352" s="20" t="e">
        <f>Table2[[#This Row],[Find N B6]]/Table2[[#This Row],[bp]]*1000000</f>
        <v>#DIV/0!</v>
      </c>
      <c r="AK352" s="20" t="e">
        <f>Table2[[#This Row],[Find N C7]]/Table2[[#This Row],[bp]]*1000000</f>
        <v>#DIV/0!</v>
      </c>
      <c r="AL352" s="20" t="e">
        <f>Table2[[#This Row],[Find N D8]]/Table2[[#This Row],[bp]]*1000000</f>
        <v>#DIV/0!</v>
      </c>
      <c r="AM352" s="20" t="e">
        <f>Table2[[#This Row],[identify kmers A9]]/Table2[[#This Row],[bp]]*1000000</f>
        <v>#DIV/0!</v>
      </c>
      <c r="AN352" s="20" t="e">
        <f>Table2[[#This Row],[identify kmers B10]]/Table2[[#This Row],[bp]]*1000000</f>
        <v>#DIV/0!</v>
      </c>
    </row>
    <row r="353" spans="1:40" x14ac:dyDescent="0.45">
      <c r="A353" s="1"/>
      <c r="M353" s="10">
        <f t="shared" si="90"/>
        <v>0</v>
      </c>
      <c r="N353" s="10">
        <f t="shared" si="91"/>
        <v>0</v>
      </c>
      <c r="O353" s="10">
        <f t="shared" si="92"/>
        <v>0</v>
      </c>
      <c r="P353" s="10">
        <f t="shared" si="93"/>
        <v>0</v>
      </c>
      <c r="Q353" s="10">
        <f t="shared" si="94"/>
        <v>0</v>
      </c>
      <c r="R353" s="10">
        <f t="shared" si="95"/>
        <v>0</v>
      </c>
      <c r="S353" s="10">
        <f t="shared" si="96"/>
        <v>0</v>
      </c>
      <c r="T353" s="10">
        <f t="shared" si="97"/>
        <v>0</v>
      </c>
      <c r="U353" s="10">
        <f t="shared" si="98"/>
        <v>0</v>
      </c>
      <c r="V353" s="10">
        <f>SUM(Table2[[#This Row],[filter kmers2]:[identify kmers B10]])</f>
        <v>0</v>
      </c>
      <c r="W353" s="5" t="e">
        <f t="shared" si="99"/>
        <v>#DIV/0!</v>
      </c>
      <c r="X353" s="5" t="e">
        <f t="shared" si="100"/>
        <v>#DIV/0!</v>
      </c>
      <c r="Y353" s="5" t="e">
        <f t="shared" si="101"/>
        <v>#DIV/0!</v>
      </c>
      <c r="Z353" s="5" t="e">
        <f t="shared" si="102"/>
        <v>#DIV/0!</v>
      </c>
      <c r="AA353" s="5" t="e">
        <f t="shared" si="103"/>
        <v>#DIV/0!</v>
      </c>
      <c r="AB353" s="5" t="e">
        <f t="shared" si="104"/>
        <v>#DIV/0!</v>
      </c>
      <c r="AC353" s="5" t="e">
        <f t="shared" si="105"/>
        <v>#DIV/0!</v>
      </c>
      <c r="AD353" s="5" t="e">
        <f t="shared" si="106"/>
        <v>#DIV/0!</v>
      </c>
      <c r="AE353" s="5" t="e">
        <f t="shared" si="107"/>
        <v>#DIV/0!</v>
      </c>
      <c r="AF353" s="20" t="e">
        <f>Table2[[#This Row],[filter kmers2]]/Table2[[#This Row],[bp]]*1000000</f>
        <v>#DIV/0!</v>
      </c>
      <c r="AG353" s="20" t="e">
        <f>Table2[[#This Row],[collapse kmers3]]/Table2[[#This Row],[bp]]*1000000</f>
        <v>#DIV/0!</v>
      </c>
      <c r="AH353" s="20" t="e">
        <f>Table2[[#This Row],[calculate distances4]]/Table2[[#This Row],[bp]]*1000000</f>
        <v>#DIV/0!</v>
      </c>
      <c r="AI353" s="20" t="e">
        <f>Table2[[#This Row],[Find N A5]]/Table2[[#This Row],[bp]]*1000000</f>
        <v>#DIV/0!</v>
      </c>
      <c r="AJ353" s="20" t="e">
        <f>Table2[[#This Row],[Find N B6]]/Table2[[#This Row],[bp]]*1000000</f>
        <v>#DIV/0!</v>
      </c>
      <c r="AK353" s="20" t="e">
        <f>Table2[[#This Row],[Find N C7]]/Table2[[#This Row],[bp]]*1000000</f>
        <v>#DIV/0!</v>
      </c>
      <c r="AL353" s="20" t="e">
        <f>Table2[[#This Row],[Find N D8]]/Table2[[#This Row],[bp]]*1000000</f>
        <v>#DIV/0!</v>
      </c>
      <c r="AM353" s="20" t="e">
        <f>Table2[[#This Row],[identify kmers A9]]/Table2[[#This Row],[bp]]*1000000</f>
        <v>#DIV/0!</v>
      </c>
      <c r="AN353" s="20" t="e">
        <f>Table2[[#This Row],[identify kmers B10]]/Table2[[#This Row],[bp]]*1000000</f>
        <v>#DIV/0!</v>
      </c>
    </row>
    <row r="354" spans="1:40" x14ac:dyDescent="0.45">
      <c r="A354" s="1"/>
      <c r="M354" s="10">
        <f t="shared" si="90"/>
        <v>0</v>
      </c>
      <c r="N354" s="10">
        <f t="shared" si="91"/>
        <v>0</v>
      </c>
      <c r="O354" s="10">
        <f t="shared" si="92"/>
        <v>0</v>
      </c>
      <c r="P354" s="10">
        <f t="shared" si="93"/>
        <v>0</v>
      </c>
      <c r="Q354" s="10">
        <f t="shared" si="94"/>
        <v>0</v>
      </c>
      <c r="R354" s="10">
        <f t="shared" si="95"/>
        <v>0</v>
      </c>
      <c r="S354" s="10">
        <f t="shared" si="96"/>
        <v>0</v>
      </c>
      <c r="T354" s="10">
        <f t="shared" si="97"/>
        <v>0</v>
      </c>
      <c r="U354" s="10">
        <f t="shared" si="98"/>
        <v>0</v>
      </c>
      <c r="V354" s="10">
        <f>SUM(Table2[[#This Row],[filter kmers2]:[identify kmers B10]])</f>
        <v>0</v>
      </c>
      <c r="W354" s="5" t="e">
        <f t="shared" si="99"/>
        <v>#DIV/0!</v>
      </c>
      <c r="X354" s="5" t="e">
        <f t="shared" si="100"/>
        <v>#DIV/0!</v>
      </c>
      <c r="Y354" s="5" t="e">
        <f t="shared" si="101"/>
        <v>#DIV/0!</v>
      </c>
      <c r="Z354" s="5" t="e">
        <f t="shared" si="102"/>
        <v>#DIV/0!</v>
      </c>
      <c r="AA354" s="5" t="e">
        <f t="shared" si="103"/>
        <v>#DIV/0!</v>
      </c>
      <c r="AB354" s="5" t="e">
        <f t="shared" si="104"/>
        <v>#DIV/0!</v>
      </c>
      <c r="AC354" s="5" t="e">
        <f t="shared" si="105"/>
        <v>#DIV/0!</v>
      </c>
      <c r="AD354" s="5" t="e">
        <f t="shared" si="106"/>
        <v>#DIV/0!</v>
      </c>
      <c r="AE354" s="5" t="e">
        <f t="shared" si="107"/>
        <v>#DIV/0!</v>
      </c>
      <c r="AF354" s="20" t="e">
        <f>Table2[[#This Row],[filter kmers2]]/Table2[[#This Row],[bp]]*1000000</f>
        <v>#DIV/0!</v>
      </c>
      <c r="AG354" s="20" t="e">
        <f>Table2[[#This Row],[collapse kmers3]]/Table2[[#This Row],[bp]]*1000000</f>
        <v>#DIV/0!</v>
      </c>
      <c r="AH354" s="20" t="e">
        <f>Table2[[#This Row],[calculate distances4]]/Table2[[#This Row],[bp]]*1000000</f>
        <v>#DIV/0!</v>
      </c>
      <c r="AI354" s="20" t="e">
        <f>Table2[[#This Row],[Find N A5]]/Table2[[#This Row],[bp]]*1000000</f>
        <v>#DIV/0!</v>
      </c>
      <c r="AJ354" s="20" t="e">
        <f>Table2[[#This Row],[Find N B6]]/Table2[[#This Row],[bp]]*1000000</f>
        <v>#DIV/0!</v>
      </c>
      <c r="AK354" s="20" t="e">
        <f>Table2[[#This Row],[Find N C7]]/Table2[[#This Row],[bp]]*1000000</f>
        <v>#DIV/0!</v>
      </c>
      <c r="AL354" s="20" t="e">
        <f>Table2[[#This Row],[Find N D8]]/Table2[[#This Row],[bp]]*1000000</f>
        <v>#DIV/0!</v>
      </c>
      <c r="AM354" s="20" t="e">
        <f>Table2[[#This Row],[identify kmers A9]]/Table2[[#This Row],[bp]]*1000000</f>
        <v>#DIV/0!</v>
      </c>
      <c r="AN354" s="20" t="e">
        <f>Table2[[#This Row],[identify kmers B10]]/Table2[[#This Row],[bp]]*1000000</f>
        <v>#DIV/0!</v>
      </c>
    </row>
    <row r="355" spans="1:40" x14ac:dyDescent="0.45">
      <c r="A355" s="1"/>
      <c r="M355" s="10">
        <f t="shared" si="90"/>
        <v>0</v>
      </c>
      <c r="N355" s="10">
        <f t="shared" si="91"/>
        <v>0</v>
      </c>
      <c r="O355" s="10">
        <f t="shared" si="92"/>
        <v>0</v>
      </c>
      <c r="P355" s="10">
        <f t="shared" si="93"/>
        <v>0</v>
      </c>
      <c r="Q355" s="10">
        <f t="shared" si="94"/>
        <v>0</v>
      </c>
      <c r="R355" s="10">
        <f t="shared" si="95"/>
        <v>0</v>
      </c>
      <c r="S355" s="10">
        <f t="shared" si="96"/>
        <v>0</v>
      </c>
      <c r="T355" s="10">
        <f t="shared" si="97"/>
        <v>0</v>
      </c>
      <c r="U355" s="10">
        <f t="shared" si="98"/>
        <v>0</v>
      </c>
      <c r="V355" s="10">
        <f>SUM(Table2[[#This Row],[filter kmers2]:[identify kmers B10]])</f>
        <v>0</v>
      </c>
      <c r="W355" s="5" t="e">
        <f t="shared" si="99"/>
        <v>#DIV/0!</v>
      </c>
      <c r="X355" s="5" t="e">
        <f t="shared" si="100"/>
        <v>#DIV/0!</v>
      </c>
      <c r="Y355" s="5" t="e">
        <f t="shared" si="101"/>
        <v>#DIV/0!</v>
      </c>
      <c r="Z355" s="5" t="e">
        <f t="shared" si="102"/>
        <v>#DIV/0!</v>
      </c>
      <c r="AA355" s="5" t="e">
        <f t="shared" si="103"/>
        <v>#DIV/0!</v>
      </c>
      <c r="AB355" s="5" t="e">
        <f t="shared" si="104"/>
        <v>#DIV/0!</v>
      </c>
      <c r="AC355" s="5" t="e">
        <f t="shared" si="105"/>
        <v>#DIV/0!</v>
      </c>
      <c r="AD355" s="5" t="e">
        <f t="shared" si="106"/>
        <v>#DIV/0!</v>
      </c>
      <c r="AE355" s="5" t="e">
        <f t="shared" si="107"/>
        <v>#DIV/0!</v>
      </c>
      <c r="AF355" s="20" t="e">
        <f>Table2[[#This Row],[filter kmers2]]/Table2[[#This Row],[bp]]*1000000</f>
        <v>#DIV/0!</v>
      </c>
      <c r="AG355" s="20" t="e">
        <f>Table2[[#This Row],[collapse kmers3]]/Table2[[#This Row],[bp]]*1000000</f>
        <v>#DIV/0!</v>
      </c>
      <c r="AH355" s="20" t="e">
        <f>Table2[[#This Row],[calculate distances4]]/Table2[[#This Row],[bp]]*1000000</f>
        <v>#DIV/0!</v>
      </c>
      <c r="AI355" s="20" t="e">
        <f>Table2[[#This Row],[Find N A5]]/Table2[[#This Row],[bp]]*1000000</f>
        <v>#DIV/0!</v>
      </c>
      <c r="AJ355" s="20" t="e">
        <f>Table2[[#This Row],[Find N B6]]/Table2[[#This Row],[bp]]*1000000</f>
        <v>#DIV/0!</v>
      </c>
      <c r="AK355" s="20" t="e">
        <f>Table2[[#This Row],[Find N C7]]/Table2[[#This Row],[bp]]*1000000</f>
        <v>#DIV/0!</v>
      </c>
      <c r="AL355" s="20" t="e">
        <f>Table2[[#This Row],[Find N D8]]/Table2[[#This Row],[bp]]*1000000</f>
        <v>#DIV/0!</v>
      </c>
      <c r="AM355" s="20" t="e">
        <f>Table2[[#This Row],[identify kmers A9]]/Table2[[#This Row],[bp]]*1000000</f>
        <v>#DIV/0!</v>
      </c>
      <c r="AN355" s="20" t="e">
        <f>Table2[[#This Row],[identify kmers B10]]/Table2[[#This Row],[bp]]*1000000</f>
        <v>#DIV/0!</v>
      </c>
    </row>
    <row r="356" spans="1:40" x14ac:dyDescent="0.45">
      <c r="A356" s="1"/>
      <c r="M356" s="10">
        <f t="shared" si="90"/>
        <v>0</v>
      </c>
      <c r="N356" s="10">
        <f t="shared" si="91"/>
        <v>0</v>
      </c>
      <c r="O356" s="10">
        <f t="shared" si="92"/>
        <v>0</v>
      </c>
      <c r="P356" s="10">
        <f t="shared" si="93"/>
        <v>0</v>
      </c>
      <c r="Q356" s="10">
        <f t="shared" si="94"/>
        <v>0</v>
      </c>
      <c r="R356" s="10">
        <f t="shared" si="95"/>
        <v>0</v>
      </c>
      <c r="S356" s="10">
        <f t="shared" si="96"/>
        <v>0</v>
      </c>
      <c r="T356" s="10">
        <f t="shared" si="97"/>
        <v>0</v>
      </c>
      <c r="U356" s="10">
        <f t="shared" si="98"/>
        <v>0</v>
      </c>
      <c r="V356" s="10">
        <f>SUM(Table2[[#This Row],[filter kmers2]:[identify kmers B10]])</f>
        <v>0</v>
      </c>
      <c r="W356" s="5" t="e">
        <f t="shared" si="99"/>
        <v>#DIV/0!</v>
      </c>
      <c r="X356" s="5" t="e">
        <f t="shared" si="100"/>
        <v>#DIV/0!</v>
      </c>
      <c r="Y356" s="5" t="e">
        <f t="shared" si="101"/>
        <v>#DIV/0!</v>
      </c>
      <c r="Z356" s="5" t="e">
        <f t="shared" si="102"/>
        <v>#DIV/0!</v>
      </c>
      <c r="AA356" s="5" t="e">
        <f t="shared" si="103"/>
        <v>#DIV/0!</v>
      </c>
      <c r="AB356" s="5" t="e">
        <f t="shared" si="104"/>
        <v>#DIV/0!</v>
      </c>
      <c r="AC356" s="5" t="e">
        <f t="shared" si="105"/>
        <v>#DIV/0!</v>
      </c>
      <c r="AD356" s="5" t="e">
        <f t="shared" si="106"/>
        <v>#DIV/0!</v>
      </c>
      <c r="AE356" s="5" t="e">
        <f t="shared" si="107"/>
        <v>#DIV/0!</v>
      </c>
      <c r="AF356" s="20" t="e">
        <f>Table2[[#This Row],[filter kmers2]]/Table2[[#This Row],[bp]]*1000000</f>
        <v>#DIV/0!</v>
      </c>
      <c r="AG356" s="20" t="e">
        <f>Table2[[#This Row],[collapse kmers3]]/Table2[[#This Row],[bp]]*1000000</f>
        <v>#DIV/0!</v>
      </c>
      <c r="AH356" s="20" t="e">
        <f>Table2[[#This Row],[calculate distances4]]/Table2[[#This Row],[bp]]*1000000</f>
        <v>#DIV/0!</v>
      </c>
      <c r="AI356" s="20" t="e">
        <f>Table2[[#This Row],[Find N A5]]/Table2[[#This Row],[bp]]*1000000</f>
        <v>#DIV/0!</v>
      </c>
      <c r="AJ356" s="20" t="e">
        <f>Table2[[#This Row],[Find N B6]]/Table2[[#This Row],[bp]]*1000000</f>
        <v>#DIV/0!</v>
      </c>
      <c r="AK356" s="20" t="e">
        <f>Table2[[#This Row],[Find N C7]]/Table2[[#This Row],[bp]]*1000000</f>
        <v>#DIV/0!</v>
      </c>
      <c r="AL356" s="20" t="e">
        <f>Table2[[#This Row],[Find N D8]]/Table2[[#This Row],[bp]]*1000000</f>
        <v>#DIV/0!</v>
      </c>
      <c r="AM356" s="20" t="e">
        <f>Table2[[#This Row],[identify kmers A9]]/Table2[[#This Row],[bp]]*1000000</f>
        <v>#DIV/0!</v>
      </c>
      <c r="AN356" s="20" t="e">
        <f>Table2[[#This Row],[identify kmers B10]]/Table2[[#This Row],[bp]]*1000000</f>
        <v>#DIV/0!</v>
      </c>
    </row>
    <row r="357" spans="1:40" x14ac:dyDescent="0.45">
      <c r="A357" s="1"/>
      <c r="M357" s="10">
        <f t="shared" si="90"/>
        <v>0</v>
      </c>
      <c r="N357" s="10">
        <f t="shared" si="91"/>
        <v>0</v>
      </c>
      <c r="O357" s="10">
        <f t="shared" si="92"/>
        <v>0</v>
      </c>
      <c r="P357" s="10">
        <f t="shared" si="93"/>
        <v>0</v>
      </c>
      <c r="Q357" s="10">
        <f t="shared" si="94"/>
        <v>0</v>
      </c>
      <c r="R357" s="10">
        <f t="shared" si="95"/>
        <v>0</v>
      </c>
      <c r="S357" s="10">
        <f t="shared" si="96"/>
        <v>0</v>
      </c>
      <c r="T357" s="10">
        <f t="shared" si="97"/>
        <v>0</v>
      </c>
      <c r="U357" s="10">
        <f t="shared" si="98"/>
        <v>0</v>
      </c>
      <c r="V357" s="10">
        <f>SUM(Table2[[#This Row],[filter kmers2]:[identify kmers B10]])</f>
        <v>0</v>
      </c>
      <c r="W357" s="5" t="e">
        <f t="shared" si="99"/>
        <v>#DIV/0!</v>
      </c>
      <c r="X357" s="5" t="e">
        <f t="shared" si="100"/>
        <v>#DIV/0!</v>
      </c>
      <c r="Y357" s="5" t="e">
        <f t="shared" si="101"/>
        <v>#DIV/0!</v>
      </c>
      <c r="Z357" s="5" t="e">
        <f t="shared" si="102"/>
        <v>#DIV/0!</v>
      </c>
      <c r="AA357" s="5" t="e">
        <f t="shared" si="103"/>
        <v>#DIV/0!</v>
      </c>
      <c r="AB357" s="5" t="e">
        <f t="shared" si="104"/>
        <v>#DIV/0!</v>
      </c>
      <c r="AC357" s="5" t="e">
        <f t="shared" si="105"/>
        <v>#DIV/0!</v>
      </c>
      <c r="AD357" s="5" t="e">
        <f t="shared" si="106"/>
        <v>#DIV/0!</v>
      </c>
      <c r="AE357" s="5" t="e">
        <f t="shared" si="107"/>
        <v>#DIV/0!</v>
      </c>
      <c r="AF357" s="20" t="e">
        <f>Table2[[#This Row],[filter kmers2]]/Table2[[#This Row],[bp]]*1000000</f>
        <v>#DIV/0!</v>
      </c>
      <c r="AG357" s="20" t="e">
        <f>Table2[[#This Row],[collapse kmers3]]/Table2[[#This Row],[bp]]*1000000</f>
        <v>#DIV/0!</v>
      </c>
      <c r="AH357" s="20" t="e">
        <f>Table2[[#This Row],[calculate distances4]]/Table2[[#This Row],[bp]]*1000000</f>
        <v>#DIV/0!</v>
      </c>
      <c r="AI357" s="20" t="e">
        <f>Table2[[#This Row],[Find N A5]]/Table2[[#This Row],[bp]]*1000000</f>
        <v>#DIV/0!</v>
      </c>
      <c r="AJ357" s="20" t="e">
        <f>Table2[[#This Row],[Find N B6]]/Table2[[#This Row],[bp]]*1000000</f>
        <v>#DIV/0!</v>
      </c>
      <c r="AK357" s="20" t="e">
        <f>Table2[[#This Row],[Find N C7]]/Table2[[#This Row],[bp]]*1000000</f>
        <v>#DIV/0!</v>
      </c>
      <c r="AL357" s="20" t="e">
        <f>Table2[[#This Row],[Find N D8]]/Table2[[#This Row],[bp]]*1000000</f>
        <v>#DIV/0!</v>
      </c>
      <c r="AM357" s="20" t="e">
        <f>Table2[[#This Row],[identify kmers A9]]/Table2[[#This Row],[bp]]*1000000</f>
        <v>#DIV/0!</v>
      </c>
      <c r="AN357" s="20" t="e">
        <f>Table2[[#This Row],[identify kmers B10]]/Table2[[#This Row],[bp]]*1000000</f>
        <v>#DIV/0!</v>
      </c>
    </row>
    <row r="358" spans="1:40" x14ac:dyDescent="0.45">
      <c r="A358" s="1"/>
      <c r="M358" s="10">
        <f t="shared" si="90"/>
        <v>0</v>
      </c>
      <c r="N358" s="10">
        <f t="shared" si="91"/>
        <v>0</v>
      </c>
      <c r="O358" s="10">
        <f t="shared" si="92"/>
        <v>0</v>
      </c>
      <c r="P358" s="10">
        <f t="shared" si="93"/>
        <v>0</v>
      </c>
      <c r="Q358" s="10">
        <f t="shared" si="94"/>
        <v>0</v>
      </c>
      <c r="R358" s="10">
        <f t="shared" si="95"/>
        <v>0</v>
      </c>
      <c r="S358" s="10">
        <f t="shared" si="96"/>
        <v>0</v>
      </c>
      <c r="T358" s="10">
        <f t="shared" si="97"/>
        <v>0</v>
      </c>
      <c r="U358" s="10">
        <f t="shared" si="98"/>
        <v>0</v>
      </c>
      <c r="V358" s="10">
        <f>SUM(Table2[[#This Row],[filter kmers2]:[identify kmers B10]])</f>
        <v>0</v>
      </c>
      <c r="W358" s="5" t="e">
        <f t="shared" si="99"/>
        <v>#DIV/0!</v>
      </c>
      <c r="X358" s="5" t="e">
        <f t="shared" si="100"/>
        <v>#DIV/0!</v>
      </c>
      <c r="Y358" s="5" t="e">
        <f t="shared" si="101"/>
        <v>#DIV/0!</v>
      </c>
      <c r="Z358" s="5" t="e">
        <f t="shared" si="102"/>
        <v>#DIV/0!</v>
      </c>
      <c r="AA358" s="5" t="e">
        <f t="shared" si="103"/>
        <v>#DIV/0!</v>
      </c>
      <c r="AB358" s="5" t="e">
        <f t="shared" si="104"/>
        <v>#DIV/0!</v>
      </c>
      <c r="AC358" s="5" t="e">
        <f t="shared" si="105"/>
        <v>#DIV/0!</v>
      </c>
      <c r="AD358" s="5" t="e">
        <f t="shared" si="106"/>
        <v>#DIV/0!</v>
      </c>
      <c r="AE358" s="5" t="e">
        <f t="shared" si="107"/>
        <v>#DIV/0!</v>
      </c>
      <c r="AF358" s="20" t="e">
        <f>Table2[[#This Row],[filter kmers2]]/Table2[[#This Row],[bp]]*1000000</f>
        <v>#DIV/0!</v>
      </c>
      <c r="AG358" s="20" t="e">
        <f>Table2[[#This Row],[collapse kmers3]]/Table2[[#This Row],[bp]]*1000000</f>
        <v>#DIV/0!</v>
      </c>
      <c r="AH358" s="20" t="e">
        <f>Table2[[#This Row],[calculate distances4]]/Table2[[#This Row],[bp]]*1000000</f>
        <v>#DIV/0!</v>
      </c>
      <c r="AI358" s="20" t="e">
        <f>Table2[[#This Row],[Find N A5]]/Table2[[#This Row],[bp]]*1000000</f>
        <v>#DIV/0!</v>
      </c>
      <c r="AJ358" s="20" t="e">
        <f>Table2[[#This Row],[Find N B6]]/Table2[[#This Row],[bp]]*1000000</f>
        <v>#DIV/0!</v>
      </c>
      <c r="AK358" s="20" t="e">
        <f>Table2[[#This Row],[Find N C7]]/Table2[[#This Row],[bp]]*1000000</f>
        <v>#DIV/0!</v>
      </c>
      <c r="AL358" s="20" t="e">
        <f>Table2[[#This Row],[Find N D8]]/Table2[[#This Row],[bp]]*1000000</f>
        <v>#DIV/0!</v>
      </c>
      <c r="AM358" s="20" t="e">
        <f>Table2[[#This Row],[identify kmers A9]]/Table2[[#This Row],[bp]]*1000000</f>
        <v>#DIV/0!</v>
      </c>
      <c r="AN358" s="20" t="e">
        <f>Table2[[#This Row],[identify kmers B10]]/Table2[[#This Row],[bp]]*1000000</f>
        <v>#DIV/0!</v>
      </c>
    </row>
    <row r="359" spans="1:40" x14ac:dyDescent="0.45">
      <c r="A359" s="1"/>
      <c r="M359" s="10">
        <f t="shared" si="90"/>
        <v>0</v>
      </c>
      <c r="N359" s="10">
        <f t="shared" si="91"/>
        <v>0</v>
      </c>
      <c r="O359" s="10">
        <f t="shared" si="92"/>
        <v>0</v>
      </c>
      <c r="P359" s="10">
        <f t="shared" si="93"/>
        <v>0</v>
      </c>
      <c r="Q359" s="10">
        <f t="shared" si="94"/>
        <v>0</v>
      </c>
      <c r="R359" s="10">
        <f t="shared" si="95"/>
        <v>0</v>
      </c>
      <c r="S359" s="10">
        <f t="shared" si="96"/>
        <v>0</v>
      </c>
      <c r="T359" s="10">
        <f t="shared" si="97"/>
        <v>0</v>
      </c>
      <c r="U359" s="10">
        <f t="shared" si="98"/>
        <v>0</v>
      </c>
      <c r="V359" s="10">
        <f>SUM(Table2[[#This Row],[filter kmers2]:[identify kmers B10]])</f>
        <v>0</v>
      </c>
      <c r="W359" s="5" t="e">
        <f t="shared" si="99"/>
        <v>#DIV/0!</v>
      </c>
      <c r="X359" s="5" t="e">
        <f t="shared" si="100"/>
        <v>#DIV/0!</v>
      </c>
      <c r="Y359" s="5" t="e">
        <f t="shared" si="101"/>
        <v>#DIV/0!</v>
      </c>
      <c r="Z359" s="5" t="e">
        <f t="shared" si="102"/>
        <v>#DIV/0!</v>
      </c>
      <c r="AA359" s="5" t="e">
        <f t="shared" si="103"/>
        <v>#DIV/0!</v>
      </c>
      <c r="AB359" s="5" t="e">
        <f t="shared" si="104"/>
        <v>#DIV/0!</v>
      </c>
      <c r="AC359" s="5" t="e">
        <f t="shared" si="105"/>
        <v>#DIV/0!</v>
      </c>
      <c r="AD359" s="5" t="e">
        <f t="shared" si="106"/>
        <v>#DIV/0!</v>
      </c>
      <c r="AE359" s="5" t="e">
        <f t="shared" si="107"/>
        <v>#DIV/0!</v>
      </c>
      <c r="AF359" s="20" t="e">
        <f>Table2[[#This Row],[filter kmers2]]/Table2[[#This Row],[bp]]*1000000</f>
        <v>#DIV/0!</v>
      </c>
      <c r="AG359" s="20" t="e">
        <f>Table2[[#This Row],[collapse kmers3]]/Table2[[#This Row],[bp]]*1000000</f>
        <v>#DIV/0!</v>
      </c>
      <c r="AH359" s="20" t="e">
        <f>Table2[[#This Row],[calculate distances4]]/Table2[[#This Row],[bp]]*1000000</f>
        <v>#DIV/0!</v>
      </c>
      <c r="AI359" s="20" t="e">
        <f>Table2[[#This Row],[Find N A5]]/Table2[[#This Row],[bp]]*1000000</f>
        <v>#DIV/0!</v>
      </c>
      <c r="AJ359" s="20" t="e">
        <f>Table2[[#This Row],[Find N B6]]/Table2[[#This Row],[bp]]*1000000</f>
        <v>#DIV/0!</v>
      </c>
      <c r="AK359" s="20" t="e">
        <f>Table2[[#This Row],[Find N C7]]/Table2[[#This Row],[bp]]*1000000</f>
        <v>#DIV/0!</v>
      </c>
      <c r="AL359" s="20" t="e">
        <f>Table2[[#This Row],[Find N D8]]/Table2[[#This Row],[bp]]*1000000</f>
        <v>#DIV/0!</v>
      </c>
      <c r="AM359" s="20" t="e">
        <f>Table2[[#This Row],[identify kmers A9]]/Table2[[#This Row],[bp]]*1000000</f>
        <v>#DIV/0!</v>
      </c>
      <c r="AN359" s="20" t="e">
        <f>Table2[[#This Row],[identify kmers B10]]/Table2[[#This Row],[bp]]*1000000</f>
        <v>#DIV/0!</v>
      </c>
    </row>
    <row r="360" spans="1:40" x14ac:dyDescent="0.45">
      <c r="A360" s="1"/>
      <c r="M360" s="10">
        <f t="shared" si="90"/>
        <v>0</v>
      </c>
      <c r="N360" s="10">
        <f t="shared" si="91"/>
        <v>0</v>
      </c>
      <c r="O360" s="10">
        <f t="shared" si="92"/>
        <v>0</v>
      </c>
      <c r="P360" s="10">
        <f t="shared" si="93"/>
        <v>0</v>
      </c>
      <c r="Q360" s="10">
        <f t="shared" si="94"/>
        <v>0</v>
      </c>
      <c r="R360" s="10">
        <f t="shared" si="95"/>
        <v>0</v>
      </c>
      <c r="S360" s="10">
        <f t="shared" si="96"/>
        <v>0</v>
      </c>
      <c r="T360" s="10">
        <f t="shared" si="97"/>
        <v>0</v>
      </c>
      <c r="U360" s="10">
        <f t="shared" si="98"/>
        <v>0</v>
      </c>
      <c r="V360" s="10">
        <f>SUM(Table2[[#This Row],[filter kmers2]:[identify kmers B10]])</f>
        <v>0</v>
      </c>
      <c r="W360" s="5" t="e">
        <f t="shared" si="99"/>
        <v>#DIV/0!</v>
      </c>
      <c r="X360" s="5" t="e">
        <f t="shared" si="100"/>
        <v>#DIV/0!</v>
      </c>
      <c r="Y360" s="5" t="e">
        <f t="shared" si="101"/>
        <v>#DIV/0!</v>
      </c>
      <c r="Z360" s="5" t="e">
        <f t="shared" si="102"/>
        <v>#DIV/0!</v>
      </c>
      <c r="AA360" s="5" t="e">
        <f t="shared" si="103"/>
        <v>#DIV/0!</v>
      </c>
      <c r="AB360" s="5" t="e">
        <f t="shared" si="104"/>
        <v>#DIV/0!</v>
      </c>
      <c r="AC360" s="5" t="e">
        <f t="shared" si="105"/>
        <v>#DIV/0!</v>
      </c>
      <c r="AD360" s="5" t="e">
        <f t="shared" si="106"/>
        <v>#DIV/0!</v>
      </c>
      <c r="AE360" s="5" t="e">
        <f t="shared" si="107"/>
        <v>#DIV/0!</v>
      </c>
      <c r="AF360" s="20" t="e">
        <f>Table2[[#This Row],[filter kmers2]]/Table2[[#This Row],[bp]]*1000000</f>
        <v>#DIV/0!</v>
      </c>
      <c r="AG360" s="20" t="e">
        <f>Table2[[#This Row],[collapse kmers3]]/Table2[[#This Row],[bp]]*1000000</f>
        <v>#DIV/0!</v>
      </c>
      <c r="AH360" s="20" t="e">
        <f>Table2[[#This Row],[calculate distances4]]/Table2[[#This Row],[bp]]*1000000</f>
        <v>#DIV/0!</v>
      </c>
      <c r="AI360" s="20" t="e">
        <f>Table2[[#This Row],[Find N A5]]/Table2[[#This Row],[bp]]*1000000</f>
        <v>#DIV/0!</v>
      </c>
      <c r="AJ360" s="20" t="e">
        <f>Table2[[#This Row],[Find N B6]]/Table2[[#This Row],[bp]]*1000000</f>
        <v>#DIV/0!</v>
      </c>
      <c r="AK360" s="20" t="e">
        <f>Table2[[#This Row],[Find N C7]]/Table2[[#This Row],[bp]]*1000000</f>
        <v>#DIV/0!</v>
      </c>
      <c r="AL360" s="20" t="e">
        <f>Table2[[#This Row],[Find N D8]]/Table2[[#This Row],[bp]]*1000000</f>
        <v>#DIV/0!</v>
      </c>
      <c r="AM360" s="20" t="e">
        <f>Table2[[#This Row],[identify kmers A9]]/Table2[[#This Row],[bp]]*1000000</f>
        <v>#DIV/0!</v>
      </c>
      <c r="AN360" s="20" t="e">
        <f>Table2[[#This Row],[identify kmers B10]]/Table2[[#This Row],[bp]]*1000000</f>
        <v>#DIV/0!</v>
      </c>
    </row>
    <row r="361" spans="1:40" x14ac:dyDescent="0.45">
      <c r="A361" s="1"/>
      <c r="M361" s="10">
        <f t="shared" si="90"/>
        <v>0</v>
      </c>
      <c r="N361" s="10">
        <f t="shared" si="91"/>
        <v>0</v>
      </c>
      <c r="O361" s="10">
        <f t="shared" si="92"/>
        <v>0</v>
      </c>
      <c r="P361" s="10">
        <f t="shared" si="93"/>
        <v>0</v>
      </c>
      <c r="Q361" s="10">
        <f t="shared" si="94"/>
        <v>0</v>
      </c>
      <c r="R361" s="10">
        <f t="shared" si="95"/>
        <v>0</v>
      </c>
      <c r="S361" s="10">
        <f t="shared" si="96"/>
        <v>0</v>
      </c>
      <c r="T361" s="10">
        <f t="shared" si="97"/>
        <v>0</v>
      </c>
      <c r="U361" s="10">
        <f t="shared" si="98"/>
        <v>0</v>
      </c>
      <c r="V361" s="10">
        <f>SUM(Table2[[#This Row],[filter kmers2]:[identify kmers B10]])</f>
        <v>0</v>
      </c>
      <c r="W361" s="5" t="e">
        <f t="shared" si="99"/>
        <v>#DIV/0!</v>
      </c>
      <c r="X361" s="5" t="e">
        <f t="shared" si="100"/>
        <v>#DIV/0!</v>
      </c>
      <c r="Y361" s="5" t="e">
        <f t="shared" si="101"/>
        <v>#DIV/0!</v>
      </c>
      <c r="Z361" s="5" t="e">
        <f t="shared" si="102"/>
        <v>#DIV/0!</v>
      </c>
      <c r="AA361" s="5" t="e">
        <f t="shared" si="103"/>
        <v>#DIV/0!</v>
      </c>
      <c r="AB361" s="5" t="e">
        <f t="shared" si="104"/>
        <v>#DIV/0!</v>
      </c>
      <c r="AC361" s="5" t="e">
        <f t="shared" si="105"/>
        <v>#DIV/0!</v>
      </c>
      <c r="AD361" s="5" t="e">
        <f t="shared" si="106"/>
        <v>#DIV/0!</v>
      </c>
      <c r="AE361" s="5" t="e">
        <f t="shared" si="107"/>
        <v>#DIV/0!</v>
      </c>
      <c r="AF361" s="20" t="e">
        <f>Table2[[#This Row],[filter kmers2]]/Table2[[#This Row],[bp]]*1000000</f>
        <v>#DIV/0!</v>
      </c>
      <c r="AG361" s="20" t="e">
        <f>Table2[[#This Row],[collapse kmers3]]/Table2[[#This Row],[bp]]*1000000</f>
        <v>#DIV/0!</v>
      </c>
      <c r="AH361" s="20" t="e">
        <f>Table2[[#This Row],[calculate distances4]]/Table2[[#This Row],[bp]]*1000000</f>
        <v>#DIV/0!</v>
      </c>
      <c r="AI361" s="20" t="e">
        <f>Table2[[#This Row],[Find N A5]]/Table2[[#This Row],[bp]]*1000000</f>
        <v>#DIV/0!</v>
      </c>
      <c r="AJ361" s="20" t="e">
        <f>Table2[[#This Row],[Find N B6]]/Table2[[#This Row],[bp]]*1000000</f>
        <v>#DIV/0!</v>
      </c>
      <c r="AK361" s="20" t="e">
        <f>Table2[[#This Row],[Find N C7]]/Table2[[#This Row],[bp]]*1000000</f>
        <v>#DIV/0!</v>
      </c>
      <c r="AL361" s="20" t="e">
        <f>Table2[[#This Row],[Find N D8]]/Table2[[#This Row],[bp]]*1000000</f>
        <v>#DIV/0!</v>
      </c>
      <c r="AM361" s="20" t="e">
        <f>Table2[[#This Row],[identify kmers A9]]/Table2[[#This Row],[bp]]*1000000</f>
        <v>#DIV/0!</v>
      </c>
      <c r="AN361" s="20" t="e">
        <f>Table2[[#This Row],[identify kmers B10]]/Table2[[#This Row],[bp]]*1000000</f>
        <v>#DIV/0!</v>
      </c>
    </row>
    <row r="362" spans="1:40" x14ac:dyDescent="0.45">
      <c r="A362" s="1"/>
      <c r="M362" s="10">
        <f t="shared" si="90"/>
        <v>0</v>
      </c>
      <c r="N362" s="10">
        <f t="shared" si="91"/>
        <v>0</v>
      </c>
      <c r="O362" s="10">
        <f t="shared" si="92"/>
        <v>0</v>
      </c>
      <c r="P362" s="10">
        <f t="shared" si="93"/>
        <v>0</v>
      </c>
      <c r="Q362" s="10">
        <f t="shared" si="94"/>
        <v>0</v>
      </c>
      <c r="R362" s="10">
        <f t="shared" si="95"/>
        <v>0</v>
      </c>
      <c r="S362" s="10">
        <f t="shared" si="96"/>
        <v>0</v>
      </c>
      <c r="T362" s="10">
        <f t="shared" si="97"/>
        <v>0</v>
      </c>
      <c r="U362" s="10">
        <f t="shared" si="98"/>
        <v>0</v>
      </c>
      <c r="V362" s="10">
        <f>SUM(Table2[[#This Row],[filter kmers2]:[identify kmers B10]])</f>
        <v>0</v>
      </c>
      <c r="W362" s="5" t="e">
        <f t="shared" si="99"/>
        <v>#DIV/0!</v>
      </c>
      <c r="X362" s="5" t="e">
        <f t="shared" si="100"/>
        <v>#DIV/0!</v>
      </c>
      <c r="Y362" s="5" t="e">
        <f t="shared" si="101"/>
        <v>#DIV/0!</v>
      </c>
      <c r="Z362" s="5" t="e">
        <f t="shared" si="102"/>
        <v>#DIV/0!</v>
      </c>
      <c r="AA362" s="5" t="e">
        <f t="shared" si="103"/>
        <v>#DIV/0!</v>
      </c>
      <c r="AB362" s="5" t="e">
        <f t="shared" si="104"/>
        <v>#DIV/0!</v>
      </c>
      <c r="AC362" s="5" t="e">
        <f t="shared" si="105"/>
        <v>#DIV/0!</v>
      </c>
      <c r="AD362" s="5" t="e">
        <f t="shared" si="106"/>
        <v>#DIV/0!</v>
      </c>
      <c r="AE362" s="5" t="e">
        <f t="shared" si="107"/>
        <v>#DIV/0!</v>
      </c>
      <c r="AF362" s="20" t="e">
        <f>Table2[[#This Row],[filter kmers2]]/Table2[[#This Row],[bp]]*1000000</f>
        <v>#DIV/0!</v>
      </c>
      <c r="AG362" s="20" t="e">
        <f>Table2[[#This Row],[collapse kmers3]]/Table2[[#This Row],[bp]]*1000000</f>
        <v>#DIV/0!</v>
      </c>
      <c r="AH362" s="20" t="e">
        <f>Table2[[#This Row],[calculate distances4]]/Table2[[#This Row],[bp]]*1000000</f>
        <v>#DIV/0!</v>
      </c>
      <c r="AI362" s="20" t="e">
        <f>Table2[[#This Row],[Find N A5]]/Table2[[#This Row],[bp]]*1000000</f>
        <v>#DIV/0!</v>
      </c>
      <c r="AJ362" s="20" t="e">
        <f>Table2[[#This Row],[Find N B6]]/Table2[[#This Row],[bp]]*1000000</f>
        <v>#DIV/0!</v>
      </c>
      <c r="AK362" s="20" t="e">
        <f>Table2[[#This Row],[Find N C7]]/Table2[[#This Row],[bp]]*1000000</f>
        <v>#DIV/0!</v>
      </c>
      <c r="AL362" s="20" t="e">
        <f>Table2[[#This Row],[Find N D8]]/Table2[[#This Row],[bp]]*1000000</f>
        <v>#DIV/0!</v>
      </c>
      <c r="AM362" s="20" t="e">
        <f>Table2[[#This Row],[identify kmers A9]]/Table2[[#This Row],[bp]]*1000000</f>
        <v>#DIV/0!</v>
      </c>
      <c r="AN362" s="20" t="e">
        <f>Table2[[#This Row],[identify kmers B10]]/Table2[[#This Row],[bp]]*1000000</f>
        <v>#DIV/0!</v>
      </c>
    </row>
    <row r="363" spans="1:40" x14ac:dyDescent="0.45">
      <c r="A363" s="1"/>
      <c r="M363" s="10">
        <f t="shared" si="90"/>
        <v>0</v>
      </c>
      <c r="N363" s="10">
        <f t="shared" si="91"/>
        <v>0</v>
      </c>
      <c r="O363" s="10">
        <f t="shared" si="92"/>
        <v>0</v>
      </c>
      <c r="P363" s="10">
        <f t="shared" si="93"/>
        <v>0</v>
      </c>
      <c r="Q363" s="10">
        <f t="shared" si="94"/>
        <v>0</v>
      </c>
      <c r="R363" s="10">
        <f t="shared" si="95"/>
        <v>0</v>
      </c>
      <c r="S363" s="10">
        <f t="shared" si="96"/>
        <v>0</v>
      </c>
      <c r="T363" s="10">
        <f t="shared" si="97"/>
        <v>0</v>
      </c>
      <c r="U363" s="10">
        <f t="shared" si="98"/>
        <v>0</v>
      </c>
      <c r="V363" s="10">
        <f>SUM(Table2[[#This Row],[filter kmers2]:[identify kmers B10]])</f>
        <v>0</v>
      </c>
      <c r="W363" s="5" t="e">
        <f t="shared" si="99"/>
        <v>#DIV/0!</v>
      </c>
      <c r="X363" s="5" t="e">
        <f t="shared" si="100"/>
        <v>#DIV/0!</v>
      </c>
      <c r="Y363" s="5" t="e">
        <f t="shared" si="101"/>
        <v>#DIV/0!</v>
      </c>
      <c r="Z363" s="5" t="e">
        <f t="shared" si="102"/>
        <v>#DIV/0!</v>
      </c>
      <c r="AA363" s="5" t="e">
        <f t="shared" si="103"/>
        <v>#DIV/0!</v>
      </c>
      <c r="AB363" s="5" t="e">
        <f t="shared" si="104"/>
        <v>#DIV/0!</v>
      </c>
      <c r="AC363" s="5" t="e">
        <f t="shared" si="105"/>
        <v>#DIV/0!</v>
      </c>
      <c r="AD363" s="5" t="e">
        <f t="shared" si="106"/>
        <v>#DIV/0!</v>
      </c>
      <c r="AE363" s="5" t="e">
        <f t="shared" si="107"/>
        <v>#DIV/0!</v>
      </c>
      <c r="AF363" s="20" t="e">
        <f>Table2[[#This Row],[filter kmers2]]/Table2[[#This Row],[bp]]*1000000</f>
        <v>#DIV/0!</v>
      </c>
      <c r="AG363" s="20" t="e">
        <f>Table2[[#This Row],[collapse kmers3]]/Table2[[#This Row],[bp]]*1000000</f>
        <v>#DIV/0!</v>
      </c>
      <c r="AH363" s="20" t="e">
        <f>Table2[[#This Row],[calculate distances4]]/Table2[[#This Row],[bp]]*1000000</f>
        <v>#DIV/0!</v>
      </c>
      <c r="AI363" s="20" t="e">
        <f>Table2[[#This Row],[Find N A5]]/Table2[[#This Row],[bp]]*1000000</f>
        <v>#DIV/0!</v>
      </c>
      <c r="AJ363" s="20" t="e">
        <f>Table2[[#This Row],[Find N B6]]/Table2[[#This Row],[bp]]*1000000</f>
        <v>#DIV/0!</v>
      </c>
      <c r="AK363" s="20" t="e">
        <f>Table2[[#This Row],[Find N C7]]/Table2[[#This Row],[bp]]*1000000</f>
        <v>#DIV/0!</v>
      </c>
      <c r="AL363" s="20" t="e">
        <f>Table2[[#This Row],[Find N D8]]/Table2[[#This Row],[bp]]*1000000</f>
        <v>#DIV/0!</v>
      </c>
      <c r="AM363" s="20" t="e">
        <f>Table2[[#This Row],[identify kmers A9]]/Table2[[#This Row],[bp]]*1000000</f>
        <v>#DIV/0!</v>
      </c>
      <c r="AN363" s="20" t="e">
        <f>Table2[[#This Row],[identify kmers B10]]/Table2[[#This Row],[bp]]*1000000</f>
        <v>#DIV/0!</v>
      </c>
    </row>
    <row r="364" spans="1:40" x14ac:dyDescent="0.45">
      <c r="A364" s="1"/>
      <c r="M364" s="10">
        <f t="shared" si="90"/>
        <v>0</v>
      </c>
      <c r="N364" s="10">
        <f t="shared" si="91"/>
        <v>0</v>
      </c>
      <c r="O364" s="10">
        <f t="shared" si="92"/>
        <v>0</v>
      </c>
      <c r="P364" s="10">
        <f t="shared" si="93"/>
        <v>0</v>
      </c>
      <c r="Q364" s="10">
        <f t="shared" si="94"/>
        <v>0</v>
      </c>
      <c r="R364" s="10">
        <f t="shared" si="95"/>
        <v>0</v>
      </c>
      <c r="S364" s="10">
        <f t="shared" si="96"/>
        <v>0</v>
      </c>
      <c r="T364" s="10">
        <f t="shared" si="97"/>
        <v>0</v>
      </c>
      <c r="U364" s="10">
        <f t="shared" si="98"/>
        <v>0</v>
      </c>
      <c r="V364" s="10">
        <f>SUM(Table2[[#This Row],[filter kmers2]:[identify kmers B10]])</f>
        <v>0</v>
      </c>
      <c r="W364" s="5" t="e">
        <f t="shared" si="99"/>
        <v>#DIV/0!</v>
      </c>
      <c r="X364" s="5" t="e">
        <f t="shared" si="100"/>
        <v>#DIV/0!</v>
      </c>
      <c r="Y364" s="5" t="e">
        <f t="shared" si="101"/>
        <v>#DIV/0!</v>
      </c>
      <c r="Z364" s="5" t="e">
        <f t="shared" si="102"/>
        <v>#DIV/0!</v>
      </c>
      <c r="AA364" s="5" t="e">
        <f t="shared" si="103"/>
        <v>#DIV/0!</v>
      </c>
      <c r="AB364" s="5" t="e">
        <f t="shared" si="104"/>
        <v>#DIV/0!</v>
      </c>
      <c r="AC364" s="5" t="e">
        <f t="shared" si="105"/>
        <v>#DIV/0!</v>
      </c>
      <c r="AD364" s="5" t="e">
        <f t="shared" si="106"/>
        <v>#DIV/0!</v>
      </c>
      <c r="AE364" s="5" t="e">
        <f t="shared" si="107"/>
        <v>#DIV/0!</v>
      </c>
      <c r="AF364" s="20" t="e">
        <f>Table2[[#This Row],[filter kmers2]]/Table2[[#This Row],[bp]]*1000000</f>
        <v>#DIV/0!</v>
      </c>
      <c r="AG364" s="20" t="e">
        <f>Table2[[#This Row],[collapse kmers3]]/Table2[[#This Row],[bp]]*1000000</f>
        <v>#DIV/0!</v>
      </c>
      <c r="AH364" s="20" t="e">
        <f>Table2[[#This Row],[calculate distances4]]/Table2[[#This Row],[bp]]*1000000</f>
        <v>#DIV/0!</v>
      </c>
      <c r="AI364" s="20" t="e">
        <f>Table2[[#This Row],[Find N A5]]/Table2[[#This Row],[bp]]*1000000</f>
        <v>#DIV/0!</v>
      </c>
      <c r="AJ364" s="20" t="e">
        <f>Table2[[#This Row],[Find N B6]]/Table2[[#This Row],[bp]]*1000000</f>
        <v>#DIV/0!</v>
      </c>
      <c r="AK364" s="20" t="e">
        <f>Table2[[#This Row],[Find N C7]]/Table2[[#This Row],[bp]]*1000000</f>
        <v>#DIV/0!</v>
      </c>
      <c r="AL364" s="20" t="e">
        <f>Table2[[#This Row],[Find N D8]]/Table2[[#This Row],[bp]]*1000000</f>
        <v>#DIV/0!</v>
      </c>
      <c r="AM364" s="20" t="e">
        <f>Table2[[#This Row],[identify kmers A9]]/Table2[[#This Row],[bp]]*1000000</f>
        <v>#DIV/0!</v>
      </c>
      <c r="AN364" s="20" t="e">
        <f>Table2[[#This Row],[identify kmers B10]]/Table2[[#This Row],[bp]]*1000000</f>
        <v>#DIV/0!</v>
      </c>
    </row>
    <row r="365" spans="1:40" x14ac:dyDescent="0.45">
      <c r="A365" s="1"/>
      <c r="M365" s="10">
        <f t="shared" si="90"/>
        <v>0</v>
      </c>
      <c r="N365" s="10">
        <f t="shared" si="91"/>
        <v>0</v>
      </c>
      <c r="O365" s="10">
        <f t="shared" si="92"/>
        <v>0</v>
      </c>
      <c r="P365" s="10">
        <f t="shared" si="93"/>
        <v>0</v>
      </c>
      <c r="Q365" s="10">
        <f t="shared" si="94"/>
        <v>0</v>
      </c>
      <c r="R365" s="10">
        <f t="shared" si="95"/>
        <v>0</v>
      </c>
      <c r="S365" s="10">
        <f t="shared" si="96"/>
        <v>0</v>
      </c>
      <c r="T365" s="10">
        <f t="shared" si="97"/>
        <v>0</v>
      </c>
      <c r="U365" s="10">
        <f t="shared" si="98"/>
        <v>0</v>
      </c>
      <c r="V365" s="10">
        <f>SUM(Table2[[#This Row],[filter kmers2]:[identify kmers B10]])</f>
        <v>0</v>
      </c>
      <c r="W365" s="5" t="e">
        <f t="shared" si="99"/>
        <v>#DIV/0!</v>
      </c>
      <c r="X365" s="5" t="e">
        <f t="shared" si="100"/>
        <v>#DIV/0!</v>
      </c>
      <c r="Y365" s="5" t="e">
        <f t="shared" si="101"/>
        <v>#DIV/0!</v>
      </c>
      <c r="Z365" s="5" t="e">
        <f t="shared" si="102"/>
        <v>#DIV/0!</v>
      </c>
      <c r="AA365" s="5" t="e">
        <f t="shared" si="103"/>
        <v>#DIV/0!</v>
      </c>
      <c r="AB365" s="5" t="e">
        <f t="shared" si="104"/>
        <v>#DIV/0!</v>
      </c>
      <c r="AC365" s="5" t="e">
        <f t="shared" si="105"/>
        <v>#DIV/0!</v>
      </c>
      <c r="AD365" s="5" t="e">
        <f t="shared" si="106"/>
        <v>#DIV/0!</v>
      </c>
      <c r="AE365" s="5" t="e">
        <f t="shared" si="107"/>
        <v>#DIV/0!</v>
      </c>
      <c r="AF365" s="20" t="e">
        <f>Table2[[#This Row],[filter kmers2]]/Table2[[#This Row],[bp]]*1000000</f>
        <v>#DIV/0!</v>
      </c>
      <c r="AG365" s="20" t="e">
        <f>Table2[[#This Row],[collapse kmers3]]/Table2[[#This Row],[bp]]*1000000</f>
        <v>#DIV/0!</v>
      </c>
      <c r="AH365" s="20" t="e">
        <f>Table2[[#This Row],[calculate distances4]]/Table2[[#This Row],[bp]]*1000000</f>
        <v>#DIV/0!</v>
      </c>
      <c r="AI365" s="20" t="e">
        <f>Table2[[#This Row],[Find N A5]]/Table2[[#This Row],[bp]]*1000000</f>
        <v>#DIV/0!</v>
      </c>
      <c r="AJ365" s="20" t="e">
        <f>Table2[[#This Row],[Find N B6]]/Table2[[#This Row],[bp]]*1000000</f>
        <v>#DIV/0!</v>
      </c>
      <c r="AK365" s="20" t="e">
        <f>Table2[[#This Row],[Find N C7]]/Table2[[#This Row],[bp]]*1000000</f>
        <v>#DIV/0!</v>
      </c>
      <c r="AL365" s="20" t="e">
        <f>Table2[[#This Row],[Find N D8]]/Table2[[#This Row],[bp]]*1000000</f>
        <v>#DIV/0!</v>
      </c>
      <c r="AM365" s="20" t="e">
        <f>Table2[[#This Row],[identify kmers A9]]/Table2[[#This Row],[bp]]*1000000</f>
        <v>#DIV/0!</v>
      </c>
      <c r="AN365" s="20" t="e">
        <f>Table2[[#This Row],[identify kmers B10]]/Table2[[#This Row],[bp]]*1000000</f>
        <v>#DIV/0!</v>
      </c>
    </row>
    <row r="366" spans="1:40" x14ac:dyDescent="0.45">
      <c r="A366" s="1"/>
      <c r="M366" s="10">
        <f t="shared" si="90"/>
        <v>0</v>
      </c>
      <c r="N366" s="10">
        <f t="shared" si="91"/>
        <v>0</v>
      </c>
      <c r="O366" s="10">
        <f t="shared" si="92"/>
        <v>0</v>
      </c>
      <c r="P366" s="10">
        <f t="shared" si="93"/>
        <v>0</v>
      </c>
      <c r="Q366" s="10">
        <f t="shared" si="94"/>
        <v>0</v>
      </c>
      <c r="R366" s="10">
        <f t="shared" si="95"/>
        <v>0</v>
      </c>
      <c r="S366" s="10">
        <f t="shared" si="96"/>
        <v>0</v>
      </c>
      <c r="T366" s="10">
        <f t="shared" si="97"/>
        <v>0</v>
      </c>
      <c r="U366" s="10">
        <f t="shared" si="98"/>
        <v>0</v>
      </c>
      <c r="V366" s="10">
        <f>SUM(Table2[[#This Row],[filter kmers2]:[identify kmers B10]])</f>
        <v>0</v>
      </c>
      <c r="W366" s="5" t="e">
        <f t="shared" si="99"/>
        <v>#DIV/0!</v>
      </c>
      <c r="X366" s="5" t="e">
        <f t="shared" si="100"/>
        <v>#DIV/0!</v>
      </c>
      <c r="Y366" s="5" t="e">
        <f t="shared" si="101"/>
        <v>#DIV/0!</v>
      </c>
      <c r="Z366" s="5" t="e">
        <f t="shared" si="102"/>
        <v>#DIV/0!</v>
      </c>
      <c r="AA366" s="5" t="e">
        <f t="shared" si="103"/>
        <v>#DIV/0!</v>
      </c>
      <c r="AB366" s="5" t="e">
        <f t="shared" si="104"/>
        <v>#DIV/0!</v>
      </c>
      <c r="AC366" s="5" t="e">
        <f t="shared" si="105"/>
        <v>#DIV/0!</v>
      </c>
      <c r="AD366" s="5" t="e">
        <f t="shared" si="106"/>
        <v>#DIV/0!</v>
      </c>
      <c r="AE366" s="5" t="e">
        <f t="shared" si="107"/>
        <v>#DIV/0!</v>
      </c>
      <c r="AF366" s="20" t="e">
        <f>Table2[[#This Row],[filter kmers2]]/Table2[[#This Row],[bp]]*1000000</f>
        <v>#DIV/0!</v>
      </c>
      <c r="AG366" s="20" t="e">
        <f>Table2[[#This Row],[collapse kmers3]]/Table2[[#This Row],[bp]]*1000000</f>
        <v>#DIV/0!</v>
      </c>
      <c r="AH366" s="20" t="e">
        <f>Table2[[#This Row],[calculate distances4]]/Table2[[#This Row],[bp]]*1000000</f>
        <v>#DIV/0!</v>
      </c>
      <c r="AI366" s="20" t="e">
        <f>Table2[[#This Row],[Find N A5]]/Table2[[#This Row],[bp]]*1000000</f>
        <v>#DIV/0!</v>
      </c>
      <c r="AJ366" s="20" t="e">
        <f>Table2[[#This Row],[Find N B6]]/Table2[[#This Row],[bp]]*1000000</f>
        <v>#DIV/0!</v>
      </c>
      <c r="AK366" s="20" t="e">
        <f>Table2[[#This Row],[Find N C7]]/Table2[[#This Row],[bp]]*1000000</f>
        <v>#DIV/0!</v>
      </c>
      <c r="AL366" s="20" t="e">
        <f>Table2[[#This Row],[Find N D8]]/Table2[[#This Row],[bp]]*1000000</f>
        <v>#DIV/0!</v>
      </c>
      <c r="AM366" s="20" t="e">
        <f>Table2[[#This Row],[identify kmers A9]]/Table2[[#This Row],[bp]]*1000000</f>
        <v>#DIV/0!</v>
      </c>
      <c r="AN366" s="20" t="e">
        <f>Table2[[#This Row],[identify kmers B10]]/Table2[[#This Row],[bp]]*1000000</f>
        <v>#DIV/0!</v>
      </c>
    </row>
    <row r="367" spans="1:40" x14ac:dyDescent="0.45">
      <c r="A367" s="1"/>
      <c r="M367" s="10">
        <f t="shared" si="90"/>
        <v>0</v>
      </c>
      <c r="N367" s="10">
        <f t="shared" si="91"/>
        <v>0</v>
      </c>
      <c r="O367" s="10">
        <f t="shared" si="92"/>
        <v>0</v>
      </c>
      <c r="P367" s="10">
        <f t="shared" si="93"/>
        <v>0</v>
      </c>
      <c r="Q367" s="10">
        <f t="shared" si="94"/>
        <v>0</v>
      </c>
      <c r="R367" s="10">
        <f t="shared" si="95"/>
        <v>0</v>
      </c>
      <c r="S367" s="10">
        <f t="shared" si="96"/>
        <v>0</v>
      </c>
      <c r="T367" s="10">
        <f t="shared" si="97"/>
        <v>0</v>
      </c>
      <c r="U367" s="10">
        <f t="shared" si="98"/>
        <v>0</v>
      </c>
      <c r="V367" s="10">
        <f>SUM(Table2[[#This Row],[filter kmers2]:[identify kmers B10]])</f>
        <v>0</v>
      </c>
      <c r="W367" s="5" t="e">
        <f t="shared" si="99"/>
        <v>#DIV/0!</v>
      </c>
      <c r="X367" s="5" t="e">
        <f t="shared" si="100"/>
        <v>#DIV/0!</v>
      </c>
      <c r="Y367" s="5" t="e">
        <f t="shared" si="101"/>
        <v>#DIV/0!</v>
      </c>
      <c r="Z367" s="5" t="e">
        <f t="shared" si="102"/>
        <v>#DIV/0!</v>
      </c>
      <c r="AA367" s="5" t="e">
        <f t="shared" si="103"/>
        <v>#DIV/0!</v>
      </c>
      <c r="AB367" s="5" t="e">
        <f t="shared" si="104"/>
        <v>#DIV/0!</v>
      </c>
      <c r="AC367" s="5" t="e">
        <f t="shared" si="105"/>
        <v>#DIV/0!</v>
      </c>
      <c r="AD367" s="5" t="e">
        <f t="shared" si="106"/>
        <v>#DIV/0!</v>
      </c>
      <c r="AE367" s="5" t="e">
        <f t="shared" si="107"/>
        <v>#DIV/0!</v>
      </c>
      <c r="AF367" s="20" t="e">
        <f>Table2[[#This Row],[filter kmers2]]/Table2[[#This Row],[bp]]*1000000</f>
        <v>#DIV/0!</v>
      </c>
      <c r="AG367" s="20" t="e">
        <f>Table2[[#This Row],[collapse kmers3]]/Table2[[#This Row],[bp]]*1000000</f>
        <v>#DIV/0!</v>
      </c>
      <c r="AH367" s="20" t="e">
        <f>Table2[[#This Row],[calculate distances4]]/Table2[[#This Row],[bp]]*1000000</f>
        <v>#DIV/0!</v>
      </c>
      <c r="AI367" s="20" t="e">
        <f>Table2[[#This Row],[Find N A5]]/Table2[[#This Row],[bp]]*1000000</f>
        <v>#DIV/0!</v>
      </c>
      <c r="AJ367" s="20" t="e">
        <f>Table2[[#This Row],[Find N B6]]/Table2[[#This Row],[bp]]*1000000</f>
        <v>#DIV/0!</v>
      </c>
      <c r="AK367" s="20" t="e">
        <f>Table2[[#This Row],[Find N C7]]/Table2[[#This Row],[bp]]*1000000</f>
        <v>#DIV/0!</v>
      </c>
      <c r="AL367" s="20" t="e">
        <f>Table2[[#This Row],[Find N D8]]/Table2[[#This Row],[bp]]*1000000</f>
        <v>#DIV/0!</v>
      </c>
      <c r="AM367" s="20" t="e">
        <f>Table2[[#This Row],[identify kmers A9]]/Table2[[#This Row],[bp]]*1000000</f>
        <v>#DIV/0!</v>
      </c>
      <c r="AN367" s="20" t="e">
        <f>Table2[[#This Row],[identify kmers B10]]/Table2[[#This Row],[bp]]*1000000</f>
        <v>#DIV/0!</v>
      </c>
    </row>
    <row r="368" spans="1:40" x14ac:dyDescent="0.45">
      <c r="A368" s="1"/>
      <c r="M368" s="10">
        <f t="shared" si="90"/>
        <v>0</v>
      </c>
      <c r="N368" s="10">
        <f t="shared" si="91"/>
        <v>0</v>
      </c>
      <c r="O368" s="10">
        <f t="shared" si="92"/>
        <v>0</v>
      </c>
      <c r="P368" s="10">
        <f t="shared" si="93"/>
        <v>0</v>
      </c>
      <c r="Q368" s="10">
        <f t="shared" si="94"/>
        <v>0</v>
      </c>
      <c r="R368" s="10">
        <f t="shared" si="95"/>
        <v>0</v>
      </c>
      <c r="S368" s="10">
        <f t="shared" si="96"/>
        <v>0</v>
      </c>
      <c r="T368" s="10">
        <f t="shared" si="97"/>
        <v>0</v>
      </c>
      <c r="U368" s="10">
        <f t="shared" si="98"/>
        <v>0</v>
      </c>
      <c r="V368" s="10">
        <f>SUM(Table2[[#This Row],[filter kmers2]:[identify kmers B10]])</f>
        <v>0</v>
      </c>
      <c r="W368" s="5" t="e">
        <f t="shared" si="99"/>
        <v>#DIV/0!</v>
      </c>
      <c r="X368" s="5" t="e">
        <f t="shared" si="100"/>
        <v>#DIV/0!</v>
      </c>
      <c r="Y368" s="5" t="e">
        <f t="shared" si="101"/>
        <v>#DIV/0!</v>
      </c>
      <c r="Z368" s="5" t="e">
        <f t="shared" si="102"/>
        <v>#DIV/0!</v>
      </c>
      <c r="AA368" s="5" t="e">
        <f t="shared" si="103"/>
        <v>#DIV/0!</v>
      </c>
      <c r="AB368" s="5" t="e">
        <f t="shared" si="104"/>
        <v>#DIV/0!</v>
      </c>
      <c r="AC368" s="5" t="e">
        <f t="shared" si="105"/>
        <v>#DIV/0!</v>
      </c>
      <c r="AD368" s="5" t="e">
        <f t="shared" si="106"/>
        <v>#DIV/0!</v>
      </c>
      <c r="AE368" s="5" t="e">
        <f t="shared" si="107"/>
        <v>#DIV/0!</v>
      </c>
      <c r="AF368" s="20" t="e">
        <f>Table2[[#This Row],[filter kmers2]]/Table2[[#This Row],[bp]]*1000000</f>
        <v>#DIV/0!</v>
      </c>
      <c r="AG368" s="20" t="e">
        <f>Table2[[#This Row],[collapse kmers3]]/Table2[[#This Row],[bp]]*1000000</f>
        <v>#DIV/0!</v>
      </c>
      <c r="AH368" s="20" t="e">
        <f>Table2[[#This Row],[calculate distances4]]/Table2[[#This Row],[bp]]*1000000</f>
        <v>#DIV/0!</v>
      </c>
      <c r="AI368" s="20" t="e">
        <f>Table2[[#This Row],[Find N A5]]/Table2[[#This Row],[bp]]*1000000</f>
        <v>#DIV/0!</v>
      </c>
      <c r="AJ368" s="20" t="e">
        <f>Table2[[#This Row],[Find N B6]]/Table2[[#This Row],[bp]]*1000000</f>
        <v>#DIV/0!</v>
      </c>
      <c r="AK368" s="20" t="e">
        <f>Table2[[#This Row],[Find N C7]]/Table2[[#This Row],[bp]]*1000000</f>
        <v>#DIV/0!</v>
      </c>
      <c r="AL368" s="20" t="e">
        <f>Table2[[#This Row],[Find N D8]]/Table2[[#This Row],[bp]]*1000000</f>
        <v>#DIV/0!</v>
      </c>
      <c r="AM368" s="20" t="e">
        <f>Table2[[#This Row],[identify kmers A9]]/Table2[[#This Row],[bp]]*1000000</f>
        <v>#DIV/0!</v>
      </c>
      <c r="AN368" s="20" t="e">
        <f>Table2[[#This Row],[identify kmers B10]]/Table2[[#This Row],[bp]]*1000000</f>
        <v>#DIV/0!</v>
      </c>
    </row>
    <row r="369" spans="1:40" x14ac:dyDescent="0.45">
      <c r="A369" s="1"/>
      <c r="M369" s="10">
        <f t="shared" si="90"/>
        <v>0</v>
      </c>
      <c r="N369" s="10">
        <f t="shared" si="91"/>
        <v>0</v>
      </c>
      <c r="O369" s="10">
        <f t="shared" si="92"/>
        <v>0</v>
      </c>
      <c r="P369" s="10">
        <f t="shared" si="93"/>
        <v>0</v>
      </c>
      <c r="Q369" s="10">
        <f t="shared" si="94"/>
        <v>0</v>
      </c>
      <c r="R369" s="10">
        <f t="shared" si="95"/>
        <v>0</v>
      </c>
      <c r="S369" s="10">
        <f t="shared" si="96"/>
        <v>0</v>
      </c>
      <c r="T369" s="10">
        <f t="shared" si="97"/>
        <v>0</v>
      </c>
      <c r="U369" s="10">
        <f t="shared" si="98"/>
        <v>0</v>
      </c>
      <c r="V369" s="10">
        <f>SUM(Table2[[#This Row],[filter kmers2]:[identify kmers B10]])</f>
        <v>0</v>
      </c>
      <c r="W369" s="5" t="e">
        <f t="shared" si="99"/>
        <v>#DIV/0!</v>
      </c>
      <c r="X369" s="5" t="e">
        <f t="shared" si="100"/>
        <v>#DIV/0!</v>
      </c>
      <c r="Y369" s="5" t="e">
        <f t="shared" si="101"/>
        <v>#DIV/0!</v>
      </c>
      <c r="Z369" s="5" t="e">
        <f t="shared" si="102"/>
        <v>#DIV/0!</v>
      </c>
      <c r="AA369" s="5" t="e">
        <f t="shared" si="103"/>
        <v>#DIV/0!</v>
      </c>
      <c r="AB369" s="5" t="e">
        <f t="shared" si="104"/>
        <v>#DIV/0!</v>
      </c>
      <c r="AC369" s="5" t="e">
        <f t="shared" si="105"/>
        <v>#DIV/0!</v>
      </c>
      <c r="AD369" s="5" t="e">
        <f t="shared" si="106"/>
        <v>#DIV/0!</v>
      </c>
      <c r="AE369" s="5" t="e">
        <f t="shared" si="107"/>
        <v>#DIV/0!</v>
      </c>
      <c r="AF369" s="20" t="e">
        <f>Table2[[#This Row],[filter kmers2]]/Table2[[#This Row],[bp]]*1000000</f>
        <v>#DIV/0!</v>
      </c>
      <c r="AG369" s="20" t="e">
        <f>Table2[[#This Row],[collapse kmers3]]/Table2[[#This Row],[bp]]*1000000</f>
        <v>#DIV/0!</v>
      </c>
      <c r="AH369" s="20" t="e">
        <f>Table2[[#This Row],[calculate distances4]]/Table2[[#This Row],[bp]]*1000000</f>
        <v>#DIV/0!</v>
      </c>
      <c r="AI369" s="20" t="e">
        <f>Table2[[#This Row],[Find N A5]]/Table2[[#This Row],[bp]]*1000000</f>
        <v>#DIV/0!</v>
      </c>
      <c r="AJ369" s="20" t="e">
        <f>Table2[[#This Row],[Find N B6]]/Table2[[#This Row],[bp]]*1000000</f>
        <v>#DIV/0!</v>
      </c>
      <c r="AK369" s="20" t="e">
        <f>Table2[[#This Row],[Find N C7]]/Table2[[#This Row],[bp]]*1000000</f>
        <v>#DIV/0!</v>
      </c>
      <c r="AL369" s="20" t="e">
        <f>Table2[[#This Row],[Find N D8]]/Table2[[#This Row],[bp]]*1000000</f>
        <v>#DIV/0!</v>
      </c>
      <c r="AM369" s="20" t="e">
        <f>Table2[[#This Row],[identify kmers A9]]/Table2[[#This Row],[bp]]*1000000</f>
        <v>#DIV/0!</v>
      </c>
      <c r="AN369" s="20" t="e">
        <f>Table2[[#This Row],[identify kmers B10]]/Table2[[#This Row],[bp]]*1000000</f>
        <v>#DIV/0!</v>
      </c>
    </row>
    <row r="370" spans="1:40" x14ac:dyDescent="0.45">
      <c r="A370" s="1"/>
      <c r="M370" s="10">
        <f t="shared" si="90"/>
        <v>0</v>
      </c>
      <c r="N370" s="10">
        <f t="shared" si="91"/>
        <v>0</v>
      </c>
      <c r="O370" s="10">
        <f t="shared" si="92"/>
        <v>0</v>
      </c>
      <c r="P370" s="10">
        <f t="shared" si="93"/>
        <v>0</v>
      </c>
      <c r="Q370" s="10">
        <f t="shared" si="94"/>
        <v>0</v>
      </c>
      <c r="R370" s="10">
        <f t="shared" si="95"/>
        <v>0</v>
      </c>
      <c r="S370" s="10">
        <f t="shared" si="96"/>
        <v>0</v>
      </c>
      <c r="T370" s="10">
        <f t="shared" si="97"/>
        <v>0</v>
      </c>
      <c r="U370" s="10">
        <f t="shared" si="98"/>
        <v>0</v>
      </c>
      <c r="V370" s="10">
        <f>SUM(Table2[[#This Row],[filter kmers2]:[identify kmers B10]])</f>
        <v>0</v>
      </c>
      <c r="W370" s="5" t="e">
        <f t="shared" si="99"/>
        <v>#DIV/0!</v>
      </c>
      <c r="X370" s="5" t="e">
        <f t="shared" si="100"/>
        <v>#DIV/0!</v>
      </c>
      <c r="Y370" s="5" t="e">
        <f t="shared" si="101"/>
        <v>#DIV/0!</v>
      </c>
      <c r="Z370" s="5" t="e">
        <f t="shared" si="102"/>
        <v>#DIV/0!</v>
      </c>
      <c r="AA370" s="5" t="e">
        <f t="shared" si="103"/>
        <v>#DIV/0!</v>
      </c>
      <c r="AB370" s="5" t="e">
        <f t="shared" si="104"/>
        <v>#DIV/0!</v>
      </c>
      <c r="AC370" s="5" t="e">
        <f t="shared" si="105"/>
        <v>#DIV/0!</v>
      </c>
      <c r="AD370" s="5" t="e">
        <f t="shared" si="106"/>
        <v>#DIV/0!</v>
      </c>
      <c r="AE370" s="5" t="e">
        <f t="shared" si="107"/>
        <v>#DIV/0!</v>
      </c>
      <c r="AF370" s="20" t="e">
        <f>Table2[[#This Row],[filter kmers2]]/Table2[[#This Row],[bp]]*1000000</f>
        <v>#DIV/0!</v>
      </c>
      <c r="AG370" s="20" t="e">
        <f>Table2[[#This Row],[collapse kmers3]]/Table2[[#This Row],[bp]]*1000000</f>
        <v>#DIV/0!</v>
      </c>
      <c r="AH370" s="20" t="e">
        <f>Table2[[#This Row],[calculate distances4]]/Table2[[#This Row],[bp]]*1000000</f>
        <v>#DIV/0!</v>
      </c>
      <c r="AI370" s="20" t="e">
        <f>Table2[[#This Row],[Find N A5]]/Table2[[#This Row],[bp]]*1000000</f>
        <v>#DIV/0!</v>
      </c>
      <c r="AJ370" s="20" t="e">
        <f>Table2[[#This Row],[Find N B6]]/Table2[[#This Row],[bp]]*1000000</f>
        <v>#DIV/0!</v>
      </c>
      <c r="AK370" s="20" t="e">
        <f>Table2[[#This Row],[Find N C7]]/Table2[[#This Row],[bp]]*1000000</f>
        <v>#DIV/0!</v>
      </c>
      <c r="AL370" s="20" t="e">
        <f>Table2[[#This Row],[Find N D8]]/Table2[[#This Row],[bp]]*1000000</f>
        <v>#DIV/0!</v>
      </c>
      <c r="AM370" s="20" t="e">
        <f>Table2[[#This Row],[identify kmers A9]]/Table2[[#This Row],[bp]]*1000000</f>
        <v>#DIV/0!</v>
      </c>
      <c r="AN370" s="20" t="e">
        <f>Table2[[#This Row],[identify kmers B10]]/Table2[[#This Row],[bp]]*1000000</f>
        <v>#DIV/0!</v>
      </c>
    </row>
    <row r="371" spans="1:40" x14ac:dyDescent="0.45">
      <c r="A371" s="1"/>
      <c r="M371" s="10">
        <f t="shared" si="90"/>
        <v>0</v>
      </c>
      <c r="N371" s="10">
        <f t="shared" si="91"/>
        <v>0</v>
      </c>
      <c r="O371" s="10">
        <f t="shared" si="92"/>
        <v>0</v>
      </c>
      <c r="P371" s="10">
        <f t="shared" si="93"/>
        <v>0</v>
      </c>
      <c r="Q371" s="10">
        <f t="shared" si="94"/>
        <v>0</v>
      </c>
      <c r="R371" s="10">
        <f t="shared" si="95"/>
        <v>0</v>
      </c>
      <c r="S371" s="10">
        <f t="shared" si="96"/>
        <v>0</v>
      </c>
      <c r="T371" s="10">
        <f t="shared" si="97"/>
        <v>0</v>
      </c>
      <c r="U371" s="10">
        <f t="shared" si="98"/>
        <v>0</v>
      </c>
      <c r="V371" s="10">
        <f>SUM(Table2[[#This Row],[filter kmers2]:[identify kmers B10]])</f>
        <v>0</v>
      </c>
      <c r="W371" s="5" t="e">
        <f t="shared" si="99"/>
        <v>#DIV/0!</v>
      </c>
      <c r="X371" s="5" t="e">
        <f t="shared" si="100"/>
        <v>#DIV/0!</v>
      </c>
      <c r="Y371" s="5" t="e">
        <f t="shared" si="101"/>
        <v>#DIV/0!</v>
      </c>
      <c r="Z371" s="5" t="e">
        <f t="shared" si="102"/>
        <v>#DIV/0!</v>
      </c>
      <c r="AA371" s="5" t="e">
        <f t="shared" si="103"/>
        <v>#DIV/0!</v>
      </c>
      <c r="AB371" s="5" t="e">
        <f t="shared" si="104"/>
        <v>#DIV/0!</v>
      </c>
      <c r="AC371" s="5" t="e">
        <f t="shared" si="105"/>
        <v>#DIV/0!</v>
      </c>
      <c r="AD371" s="5" t="e">
        <f t="shared" si="106"/>
        <v>#DIV/0!</v>
      </c>
      <c r="AE371" s="5" t="e">
        <f t="shared" si="107"/>
        <v>#DIV/0!</v>
      </c>
      <c r="AF371" s="20" t="e">
        <f>Table2[[#This Row],[filter kmers2]]/Table2[[#This Row],[bp]]*1000000</f>
        <v>#DIV/0!</v>
      </c>
      <c r="AG371" s="20" t="e">
        <f>Table2[[#This Row],[collapse kmers3]]/Table2[[#This Row],[bp]]*1000000</f>
        <v>#DIV/0!</v>
      </c>
      <c r="AH371" s="20" t="e">
        <f>Table2[[#This Row],[calculate distances4]]/Table2[[#This Row],[bp]]*1000000</f>
        <v>#DIV/0!</v>
      </c>
      <c r="AI371" s="20" t="e">
        <f>Table2[[#This Row],[Find N A5]]/Table2[[#This Row],[bp]]*1000000</f>
        <v>#DIV/0!</v>
      </c>
      <c r="AJ371" s="20" t="e">
        <f>Table2[[#This Row],[Find N B6]]/Table2[[#This Row],[bp]]*1000000</f>
        <v>#DIV/0!</v>
      </c>
      <c r="AK371" s="20" t="e">
        <f>Table2[[#This Row],[Find N C7]]/Table2[[#This Row],[bp]]*1000000</f>
        <v>#DIV/0!</v>
      </c>
      <c r="AL371" s="20" t="e">
        <f>Table2[[#This Row],[Find N D8]]/Table2[[#This Row],[bp]]*1000000</f>
        <v>#DIV/0!</v>
      </c>
      <c r="AM371" s="20" t="e">
        <f>Table2[[#This Row],[identify kmers A9]]/Table2[[#This Row],[bp]]*1000000</f>
        <v>#DIV/0!</v>
      </c>
      <c r="AN371" s="20" t="e">
        <f>Table2[[#This Row],[identify kmers B10]]/Table2[[#This Row],[bp]]*1000000</f>
        <v>#DIV/0!</v>
      </c>
    </row>
    <row r="372" spans="1:40" x14ac:dyDescent="0.45">
      <c r="A372" s="1"/>
      <c r="M372" s="10">
        <f t="shared" si="90"/>
        <v>0</v>
      </c>
      <c r="N372" s="10">
        <f t="shared" si="91"/>
        <v>0</v>
      </c>
      <c r="O372" s="10">
        <f t="shared" si="92"/>
        <v>0</v>
      </c>
      <c r="P372" s="10">
        <f t="shared" si="93"/>
        <v>0</v>
      </c>
      <c r="Q372" s="10">
        <f t="shared" si="94"/>
        <v>0</v>
      </c>
      <c r="R372" s="10">
        <f t="shared" si="95"/>
        <v>0</v>
      </c>
      <c r="S372" s="10">
        <f t="shared" si="96"/>
        <v>0</v>
      </c>
      <c r="T372" s="10">
        <f t="shared" si="97"/>
        <v>0</v>
      </c>
      <c r="U372" s="10">
        <f t="shared" si="98"/>
        <v>0</v>
      </c>
      <c r="V372" s="10">
        <f>SUM(Table2[[#This Row],[filter kmers2]:[identify kmers B10]])</f>
        <v>0</v>
      </c>
      <c r="W372" s="5" t="e">
        <f t="shared" si="99"/>
        <v>#DIV/0!</v>
      </c>
      <c r="X372" s="5" t="e">
        <f t="shared" si="100"/>
        <v>#DIV/0!</v>
      </c>
      <c r="Y372" s="5" t="e">
        <f t="shared" si="101"/>
        <v>#DIV/0!</v>
      </c>
      <c r="Z372" s="5" t="e">
        <f t="shared" si="102"/>
        <v>#DIV/0!</v>
      </c>
      <c r="AA372" s="5" t="e">
        <f t="shared" si="103"/>
        <v>#DIV/0!</v>
      </c>
      <c r="AB372" s="5" t="e">
        <f t="shared" si="104"/>
        <v>#DIV/0!</v>
      </c>
      <c r="AC372" s="5" t="e">
        <f t="shared" si="105"/>
        <v>#DIV/0!</v>
      </c>
      <c r="AD372" s="5" t="e">
        <f t="shared" si="106"/>
        <v>#DIV/0!</v>
      </c>
      <c r="AE372" s="5" t="e">
        <f t="shared" si="107"/>
        <v>#DIV/0!</v>
      </c>
      <c r="AF372" s="20" t="e">
        <f>Table2[[#This Row],[filter kmers2]]/Table2[[#This Row],[bp]]*1000000</f>
        <v>#DIV/0!</v>
      </c>
      <c r="AG372" s="20" t="e">
        <f>Table2[[#This Row],[collapse kmers3]]/Table2[[#This Row],[bp]]*1000000</f>
        <v>#DIV/0!</v>
      </c>
      <c r="AH372" s="20" t="e">
        <f>Table2[[#This Row],[calculate distances4]]/Table2[[#This Row],[bp]]*1000000</f>
        <v>#DIV/0!</v>
      </c>
      <c r="AI372" s="20" t="e">
        <f>Table2[[#This Row],[Find N A5]]/Table2[[#This Row],[bp]]*1000000</f>
        <v>#DIV/0!</v>
      </c>
      <c r="AJ372" s="20" t="e">
        <f>Table2[[#This Row],[Find N B6]]/Table2[[#This Row],[bp]]*1000000</f>
        <v>#DIV/0!</v>
      </c>
      <c r="AK372" s="20" t="e">
        <f>Table2[[#This Row],[Find N C7]]/Table2[[#This Row],[bp]]*1000000</f>
        <v>#DIV/0!</v>
      </c>
      <c r="AL372" s="20" t="e">
        <f>Table2[[#This Row],[Find N D8]]/Table2[[#This Row],[bp]]*1000000</f>
        <v>#DIV/0!</v>
      </c>
      <c r="AM372" s="20" t="e">
        <f>Table2[[#This Row],[identify kmers A9]]/Table2[[#This Row],[bp]]*1000000</f>
        <v>#DIV/0!</v>
      </c>
      <c r="AN372" s="20" t="e">
        <f>Table2[[#This Row],[identify kmers B10]]/Table2[[#This Row],[bp]]*1000000</f>
        <v>#DIV/0!</v>
      </c>
    </row>
    <row r="373" spans="1:40" x14ac:dyDescent="0.45">
      <c r="A373" s="1"/>
      <c r="M373" s="10">
        <f t="shared" si="90"/>
        <v>0</v>
      </c>
      <c r="N373" s="10">
        <f t="shared" si="91"/>
        <v>0</v>
      </c>
      <c r="O373" s="10">
        <f t="shared" si="92"/>
        <v>0</v>
      </c>
      <c r="P373" s="10">
        <f t="shared" si="93"/>
        <v>0</v>
      </c>
      <c r="Q373" s="10">
        <f t="shared" si="94"/>
        <v>0</v>
      </c>
      <c r="R373" s="10">
        <f t="shared" si="95"/>
        <v>0</v>
      </c>
      <c r="S373" s="10">
        <f t="shared" si="96"/>
        <v>0</v>
      </c>
      <c r="T373" s="10">
        <f t="shared" si="97"/>
        <v>0</v>
      </c>
      <c r="U373" s="10">
        <f t="shared" si="98"/>
        <v>0</v>
      </c>
      <c r="V373" s="10">
        <f>SUM(Table2[[#This Row],[filter kmers2]:[identify kmers B10]])</f>
        <v>0</v>
      </c>
      <c r="W373" s="5" t="e">
        <f t="shared" si="99"/>
        <v>#DIV/0!</v>
      </c>
      <c r="X373" s="5" t="e">
        <f t="shared" si="100"/>
        <v>#DIV/0!</v>
      </c>
      <c r="Y373" s="5" t="e">
        <f t="shared" si="101"/>
        <v>#DIV/0!</v>
      </c>
      <c r="Z373" s="5" t="e">
        <f t="shared" si="102"/>
        <v>#DIV/0!</v>
      </c>
      <c r="AA373" s="5" t="e">
        <f t="shared" si="103"/>
        <v>#DIV/0!</v>
      </c>
      <c r="AB373" s="5" t="e">
        <f t="shared" si="104"/>
        <v>#DIV/0!</v>
      </c>
      <c r="AC373" s="5" t="e">
        <f t="shared" si="105"/>
        <v>#DIV/0!</v>
      </c>
      <c r="AD373" s="5" t="e">
        <f t="shared" si="106"/>
        <v>#DIV/0!</v>
      </c>
      <c r="AE373" s="5" t="e">
        <f t="shared" si="107"/>
        <v>#DIV/0!</v>
      </c>
      <c r="AF373" s="20" t="e">
        <f>Table2[[#This Row],[filter kmers2]]/Table2[[#This Row],[bp]]*1000000</f>
        <v>#DIV/0!</v>
      </c>
      <c r="AG373" s="20" t="e">
        <f>Table2[[#This Row],[collapse kmers3]]/Table2[[#This Row],[bp]]*1000000</f>
        <v>#DIV/0!</v>
      </c>
      <c r="AH373" s="20" t="e">
        <f>Table2[[#This Row],[calculate distances4]]/Table2[[#This Row],[bp]]*1000000</f>
        <v>#DIV/0!</v>
      </c>
      <c r="AI373" s="20" t="e">
        <f>Table2[[#This Row],[Find N A5]]/Table2[[#This Row],[bp]]*1000000</f>
        <v>#DIV/0!</v>
      </c>
      <c r="AJ373" s="20" t="e">
        <f>Table2[[#This Row],[Find N B6]]/Table2[[#This Row],[bp]]*1000000</f>
        <v>#DIV/0!</v>
      </c>
      <c r="AK373" s="20" t="e">
        <f>Table2[[#This Row],[Find N C7]]/Table2[[#This Row],[bp]]*1000000</f>
        <v>#DIV/0!</v>
      </c>
      <c r="AL373" s="20" t="e">
        <f>Table2[[#This Row],[Find N D8]]/Table2[[#This Row],[bp]]*1000000</f>
        <v>#DIV/0!</v>
      </c>
      <c r="AM373" s="20" t="e">
        <f>Table2[[#This Row],[identify kmers A9]]/Table2[[#This Row],[bp]]*1000000</f>
        <v>#DIV/0!</v>
      </c>
      <c r="AN373" s="20" t="e">
        <f>Table2[[#This Row],[identify kmers B10]]/Table2[[#This Row],[bp]]*1000000</f>
        <v>#DIV/0!</v>
      </c>
    </row>
    <row r="374" spans="1:40" x14ac:dyDescent="0.45">
      <c r="A374" s="1"/>
      <c r="M374" s="10">
        <f t="shared" si="90"/>
        <v>0</v>
      </c>
      <c r="N374" s="10">
        <f t="shared" si="91"/>
        <v>0</v>
      </c>
      <c r="O374" s="10">
        <f t="shared" si="92"/>
        <v>0</v>
      </c>
      <c r="P374" s="10">
        <f t="shared" si="93"/>
        <v>0</v>
      </c>
      <c r="Q374" s="10">
        <f t="shared" si="94"/>
        <v>0</v>
      </c>
      <c r="R374" s="10">
        <f t="shared" si="95"/>
        <v>0</v>
      </c>
      <c r="S374" s="10">
        <f t="shared" si="96"/>
        <v>0</v>
      </c>
      <c r="T374" s="10">
        <f t="shared" si="97"/>
        <v>0</v>
      </c>
      <c r="U374" s="10">
        <f t="shared" si="98"/>
        <v>0</v>
      </c>
      <c r="V374" s="10">
        <f>SUM(Table2[[#This Row],[filter kmers2]:[identify kmers B10]])</f>
        <v>0</v>
      </c>
      <c r="W374" s="5" t="e">
        <f t="shared" si="99"/>
        <v>#DIV/0!</v>
      </c>
      <c r="X374" s="5" t="e">
        <f t="shared" si="100"/>
        <v>#DIV/0!</v>
      </c>
      <c r="Y374" s="5" t="e">
        <f t="shared" si="101"/>
        <v>#DIV/0!</v>
      </c>
      <c r="Z374" s="5" t="e">
        <f t="shared" si="102"/>
        <v>#DIV/0!</v>
      </c>
      <c r="AA374" s="5" t="e">
        <f t="shared" si="103"/>
        <v>#DIV/0!</v>
      </c>
      <c r="AB374" s="5" t="e">
        <f t="shared" si="104"/>
        <v>#DIV/0!</v>
      </c>
      <c r="AC374" s="5" t="e">
        <f t="shared" si="105"/>
        <v>#DIV/0!</v>
      </c>
      <c r="AD374" s="5" t="e">
        <f t="shared" si="106"/>
        <v>#DIV/0!</v>
      </c>
      <c r="AE374" s="5" t="e">
        <f t="shared" si="107"/>
        <v>#DIV/0!</v>
      </c>
      <c r="AF374" s="20" t="e">
        <f>Table2[[#This Row],[filter kmers2]]/Table2[[#This Row],[bp]]*1000000</f>
        <v>#DIV/0!</v>
      </c>
      <c r="AG374" s="20" t="e">
        <f>Table2[[#This Row],[collapse kmers3]]/Table2[[#This Row],[bp]]*1000000</f>
        <v>#DIV/0!</v>
      </c>
      <c r="AH374" s="20" t="e">
        <f>Table2[[#This Row],[calculate distances4]]/Table2[[#This Row],[bp]]*1000000</f>
        <v>#DIV/0!</v>
      </c>
      <c r="AI374" s="20" t="e">
        <f>Table2[[#This Row],[Find N A5]]/Table2[[#This Row],[bp]]*1000000</f>
        <v>#DIV/0!</v>
      </c>
      <c r="AJ374" s="20" t="e">
        <f>Table2[[#This Row],[Find N B6]]/Table2[[#This Row],[bp]]*1000000</f>
        <v>#DIV/0!</v>
      </c>
      <c r="AK374" s="20" t="e">
        <f>Table2[[#This Row],[Find N C7]]/Table2[[#This Row],[bp]]*1000000</f>
        <v>#DIV/0!</v>
      </c>
      <c r="AL374" s="20" t="e">
        <f>Table2[[#This Row],[Find N D8]]/Table2[[#This Row],[bp]]*1000000</f>
        <v>#DIV/0!</v>
      </c>
      <c r="AM374" s="20" t="e">
        <f>Table2[[#This Row],[identify kmers A9]]/Table2[[#This Row],[bp]]*1000000</f>
        <v>#DIV/0!</v>
      </c>
      <c r="AN374" s="20" t="e">
        <f>Table2[[#This Row],[identify kmers B10]]/Table2[[#This Row],[bp]]*1000000</f>
        <v>#DIV/0!</v>
      </c>
    </row>
    <row r="375" spans="1:40" x14ac:dyDescent="0.45">
      <c r="A375" s="1"/>
      <c r="M375" s="10">
        <f t="shared" si="90"/>
        <v>0</v>
      </c>
      <c r="N375" s="10">
        <f t="shared" si="91"/>
        <v>0</v>
      </c>
      <c r="O375" s="10">
        <f t="shared" si="92"/>
        <v>0</v>
      </c>
      <c r="P375" s="10">
        <f t="shared" si="93"/>
        <v>0</v>
      </c>
      <c r="Q375" s="10">
        <f t="shared" si="94"/>
        <v>0</v>
      </c>
      <c r="R375" s="10">
        <f t="shared" si="95"/>
        <v>0</v>
      </c>
      <c r="S375" s="10">
        <f t="shared" si="96"/>
        <v>0</v>
      </c>
      <c r="T375" s="10">
        <f t="shared" si="97"/>
        <v>0</v>
      </c>
      <c r="U375" s="10">
        <f t="shared" si="98"/>
        <v>0</v>
      </c>
      <c r="V375" s="10">
        <f>SUM(Table2[[#This Row],[filter kmers2]:[identify kmers B10]])</f>
        <v>0</v>
      </c>
      <c r="W375" s="5" t="e">
        <f t="shared" si="99"/>
        <v>#DIV/0!</v>
      </c>
      <c r="X375" s="5" t="e">
        <f t="shared" si="100"/>
        <v>#DIV/0!</v>
      </c>
      <c r="Y375" s="5" t="e">
        <f t="shared" si="101"/>
        <v>#DIV/0!</v>
      </c>
      <c r="Z375" s="5" t="e">
        <f t="shared" si="102"/>
        <v>#DIV/0!</v>
      </c>
      <c r="AA375" s="5" t="e">
        <f t="shared" si="103"/>
        <v>#DIV/0!</v>
      </c>
      <c r="AB375" s="5" t="e">
        <f t="shared" si="104"/>
        <v>#DIV/0!</v>
      </c>
      <c r="AC375" s="5" t="e">
        <f t="shared" si="105"/>
        <v>#DIV/0!</v>
      </c>
      <c r="AD375" s="5" t="e">
        <f t="shared" si="106"/>
        <v>#DIV/0!</v>
      </c>
      <c r="AE375" s="5" t="e">
        <f t="shared" si="107"/>
        <v>#DIV/0!</v>
      </c>
      <c r="AF375" s="20" t="e">
        <f>Table2[[#This Row],[filter kmers2]]/Table2[[#This Row],[bp]]*1000000</f>
        <v>#DIV/0!</v>
      </c>
      <c r="AG375" s="20" t="e">
        <f>Table2[[#This Row],[collapse kmers3]]/Table2[[#This Row],[bp]]*1000000</f>
        <v>#DIV/0!</v>
      </c>
      <c r="AH375" s="20" t="e">
        <f>Table2[[#This Row],[calculate distances4]]/Table2[[#This Row],[bp]]*1000000</f>
        <v>#DIV/0!</v>
      </c>
      <c r="AI375" s="20" t="e">
        <f>Table2[[#This Row],[Find N A5]]/Table2[[#This Row],[bp]]*1000000</f>
        <v>#DIV/0!</v>
      </c>
      <c r="AJ375" s="20" t="e">
        <f>Table2[[#This Row],[Find N B6]]/Table2[[#This Row],[bp]]*1000000</f>
        <v>#DIV/0!</v>
      </c>
      <c r="AK375" s="20" t="e">
        <f>Table2[[#This Row],[Find N C7]]/Table2[[#This Row],[bp]]*1000000</f>
        <v>#DIV/0!</v>
      </c>
      <c r="AL375" s="20" t="e">
        <f>Table2[[#This Row],[Find N D8]]/Table2[[#This Row],[bp]]*1000000</f>
        <v>#DIV/0!</v>
      </c>
      <c r="AM375" s="20" t="e">
        <f>Table2[[#This Row],[identify kmers A9]]/Table2[[#This Row],[bp]]*1000000</f>
        <v>#DIV/0!</v>
      </c>
      <c r="AN375" s="20" t="e">
        <f>Table2[[#This Row],[identify kmers B10]]/Table2[[#This Row],[bp]]*1000000</f>
        <v>#DIV/0!</v>
      </c>
    </row>
    <row r="376" spans="1:40" x14ac:dyDescent="0.45">
      <c r="A376" s="1"/>
      <c r="M376" s="10">
        <f t="shared" si="90"/>
        <v>0</v>
      </c>
      <c r="N376" s="10">
        <f t="shared" si="91"/>
        <v>0</v>
      </c>
      <c r="O376" s="10">
        <f t="shared" si="92"/>
        <v>0</v>
      </c>
      <c r="P376" s="10">
        <f t="shared" si="93"/>
        <v>0</v>
      </c>
      <c r="Q376" s="10">
        <f t="shared" si="94"/>
        <v>0</v>
      </c>
      <c r="R376" s="10">
        <f t="shared" si="95"/>
        <v>0</v>
      </c>
      <c r="S376" s="10">
        <f t="shared" si="96"/>
        <v>0</v>
      </c>
      <c r="T376" s="10">
        <f t="shared" si="97"/>
        <v>0</v>
      </c>
      <c r="U376" s="10">
        <f t="shared" si="98"/>
        <v>0</v>
      </c>
      <c r="V376" s="10">
        <f>SUM(Table2[[#This Row],[filter kmers2]:[identify kmers B10]])</f>
        <v>0</v>
      </c>
      <c r="W376" s="5" t="e">
        <f t="shared" si="99"/>
        <v>#DIV/0!</v>
      </c>
      <c r="X376" s="5" t="e">
        <f t="shared" si="100"/>
        <v>#DIV/0!</v>
      </c>
      <c r="Y376" s="5" t="e">
        <f t="shared" si="101"/>
        <v>#DIV/0!</v>
      </c>
      <c r="Z376" s="5" t="e">
        <f t="shared" si="102"/>
        <v>#DIV/0!</v>
      </c>
      <c r="AA376" s="5" t="e">
        <f t="shared" si="103"/>
        <v>#DIV/0!</v>
      </c>
      <c r="AB376" s="5" t="e">
        <f t="shared" si="104"/>
        <v>#DIV/0!</v>
      </c>
      <c r="AC376" s="5" t="e">
        <f t="shared" si="105"/>
        <v>#DIV/0!</v>
      </c>
      <c r="AD376" s="5" t="e">
        <f t="shared" si="106"/>
        <v>#DIV/0!</v>
      </c>
      <c r="AE376" s="5" t="e">
        <f t="shared" si="107"/>
        <v>#DIV/0!</v>
      </c>
      <c r="AF376" s="20" t="e">
        <f>Table2[[#This Row],[filter kmers2]]/Table2[[#This Row],[bp]]*1000000</f>
        <v>#DIV/0!</v>
      </c>
      <c r="AG376" s="20" t="e">
        <f>Table2[[#This Row],[collapse kmers3]]/Table2[[#This Row],[bp]]*1000000</f>
        <v>#DIV/0!</v>
      </c>
      <c r="AH376" s="20" t="e">
        <f>Table2[[#This Row],[calculate distances4]]/Table2[[#This Row],[bp]]*1000000</f>
        <v>#DIV/0!</v>
      </c>
      <c r="AI376" s="20" t="e">
        <f>Table2[[#This Row],[Find N A5]]/Table2[[#This Row],[bp]]*1000000</f>
        <v>#DIV/0!</v>
      </c>
      <c r="AJ376" s="20" t="e">
        <f>Table2[[#This Row],[Find N B6]]/Table2[[#This Row],[bp]]*1000000</f>
        <v>#DIV/0!</v>
      </c>
      <c r="AK376" s="20" t="e">
        <f>Table2[[#This Row],[Find N C7]]/Table2[[#This Row],[bp]]*1000000</f>
        <v>#DIV/0!</v>
      </c>
      <c r="AL376" s="20" t="e">
        <f>Table2[[#This Row],[Find N D8]]/Table2[[#This Row],[bp]]*1000000</f>
        <v>#DIV/0!</v>
      </c>
      <c r="AM376" s="20" t="e">
        <f>Table2[[#This Row],[identify kmers A9]]/Table2[[#This Row],[bp]]*1000000</f>
        <v>#DIV/0!</v>
      </c>
      <c r="AN376" s="20" t="e">
        <f>Table2[[#This Row],[identify kmers B10]]/Table2[[#This Row],[bp]]*1000000</f>
        <v>#DIV/0!</v>
      </c>
    </row>
    <row r="377" spans="1:40" x14ac:dyDescent="0.45">
      <c r="A377" s="1"/>
      <c r="M377" s="10">
        <f t="shared" si="90"/>
        <v>0</v>
      </c>
      <c r="N377" s="10">
        <f t="shared" si="91"/>
        <v>0</v>
      </c>
      <c r="O377" s="10">
        <f t="shared" si="92"/>
        <v>0</v>
      </c>
      <c r="P377" s="10">
        <f t="shared" si="93"/>
        <v>0</v>
      </c>
      <c r="Q377" s="10">
        <f t="shared" si="94"/>
        <v>0</v>
      </c>
      <c r="R377" s="10">
        <f t="shared" si="95"/>
        <v>0</v>
      </c>
      <c r="S377" s="10">
        <f t="shared" si="96"/>
        <v>0</v>
      </c>
      <c r="T377" s="10">
        <f t="shared" si="97"/>
        <v>0</v>
      </c>
      <c r="U377" s="10">
        <f t="shared" si="98"/>
        <v>0</v>
      </c>
      <c r="V377" s="10">
        <f>SUM(Table2[[#This Row],[filter kmers2]:[identify kmers B10]])</f>
        <v>0</v>
      </c>
      <c r="W377" s="5" t="e">
        <f t="shared" si="99"/>
        <v>#DIV/0!</v>
      </c>
      <c r="X377" s="5" t="e">
        <f t="shared" si="100"/>
        <v>#DIV/0!</v>
      </c>
      <c r="Y377" s="5" t="e">
        <f t="shared" si="101"/>
        <v>#DIV/0!</v>
      </c>
      <c r="Z377" s="5" t="e">
        <f t="shared" si="102"/>
        <v>#DIV/0!</v>
      </c>
      <c r="AA377" s="5" t="e">
        <f t="shared" si="103"/>
        <v>#DIV/0!</v>
      </c>
      <c r="AB377" s="5" t="e">
        <f t="shared" si="104"/>
        <v>#DIV/0!</v>
      </c>
      <c r="AC377" s="5" t="e">
        <f t="shared" si="105"/>
        <v>#DIV/0!</v>
      </c>
      <c r="AD377" s="5" t="e">
        <f t="shared" si="106"/>
        <v>#DIV/0!</v>
      </c>
      <c r="AE377" s="5" t="e">
        <f t="shared" si="107"/>
        <v>#DIV/0!</v>
      </c>
      <c r="AF377" s="20" t="e">
        <f>Table2[[#This Row],[filter kmers2]]/Table2[[#This Row],[bp]]*1000000</f>
        <v>#DIV/0!</v>
      </c>
      <c r="AG377" s="20" t="e">
        <f>Table2[[#This Row],[collapse kmers3]]/Table2[[#This Row],[bp]]*1000000</f>
        <v>#DIV/0!</v>
      </c>
      <c r="AH377" s="20" t="e">
        <f>Table2[[#This Row],[calculate distances4]]/Table2[[#This Row],[bp]]*1000000</f>
        <v>#DIV/0!</v>
      </c>
      <c r="AI377" s="20" t="e">
        <f>Table2[[#This Row],[Find N A5]]/Table2[[#This Row],[bp]]*1000000</f>
        <v>#DIV/0!</v>
      </c>
      <c r="AJ377" s="20" t="e">
        <f>Table2[[#This Row],[Find N B6]]/Table2[[#This Row],[bp]]*1000000</f>
        <v>#DIV/0!</v>
      </c>
      <c r="AK377" s="20" t="e">
        <f>Table2[[#This Row],[Find N C7]]/Table2[[#This Row],[bp]]*1000000</f>
        <v>#DIV/0!</v>
      </c>
      <c r="AL377" s="20" t="e">
        <f>Table2[[#This Row],[Find N D8]]/Table2[[#This Row],[bp]]*1000000</f>
        <v>#DIV/0!</v>
      </c>
      <c r="AM377" s="20" t="e">
        <f>Table2[[#This Row],[identify kmers A9]]/Table2[[#This Row],[bp]]*1000000</f>
        <v>#DIV/0!</v>
      </c>
      <c r="AN377" s="20" t="e">
        <f>Table2[[#This Row],[identify kmers B10]]/Table2[[#This Row],[bp]]*1000000</f>
        <v>#DIV/0!</v>
      </c>
    </row>
    <row r="378" spans="1:40" x14ac:dyDescent="0.45">
      <c r="A378" s="1"/>
      <c r="M378" s="10">
        <f t="shared" si="90"/>
        <v>0</v>
      </c>
      <c r="N378" s="10">
        <f t="shared" si="91"/>
        <v>0</v>
      </c>
      <c r="O378" s="10">
        <f t="shared" si="92"/>
        <v>0</v>
      </c>
      <c r="P378" s="10">
        <f t="shared" si="93"/>
        <v>0</v>
      </c>
      <c r="Q378" s="10">
        <f t="shared" si="94"/>
        <v>0</v>
      </c>
      <c r="R378" s="10">
        <f t="shared" si="95"/>
        <v>0</v>
      </c>
      <c r="S378" s="10">
        <f t="shared" si="96"/>
        <v>0</v>
      </c>
      <c r="T378" s="10">
        <f t="shared" si="97"/>
        <v>0</v>
      </c>
      <c r="U378" s="10">
        <f t="shared" si="98"/>
        <v>0</v>
      </c>
      <c r="V378" s="10">
        <f>SUM(Table2[[#This Row],[filter kmers2]:[identify kmers B10]])</f>
        <v>0</v>
      </c>
      <c r="W378" s="5" t="e">
        <f t="shared" si="99"/>
        <v>#DIV/0!</v>
      </c>
      <c r="X378" s="5" t="e">
        <f t="shared" si="100"/>
        <v>#DIV/0!</v>
      </c>
      <c r="Y378" s="5" t="e">
        <f t="shared" si="101"/>
        <v>#DIV/0!</v>
      </c>
      <c r="Z378" s="5" t="e">
        <f t="shared" si="102"/>
        <v>#DIV/0!</v>
      </c>
      <c r="AA378" s="5" t="e">
        <f t="shared" si="103"/>
        <v>#DIV/0!</v>
      </c>
      <c r="AB378" s="5" t="e">
        <f t="shared" si="104"/>
        <v>#DIV/0!</v>
      </c>
      <c r="AC378" s="5" t="e">
        <f t="shared" si="105"/>
        <v>#DIV/0!</v>
      </c>
      <c r="AD378" s="5" t="e">
        <f t="shared" si="106"/>
        <v>#DIV/0!</v>
      </c>
      <c r="AE378" s="5" t="e">
        <f t="shared" si="107"/>
        <v>#DIV/0!</v>
      </c>
      <c r="AF378" s="20" t="e">
        <f>Table2[[#This Row],[filter kmers2]]/Table2[[#This Row],[bp]]*1000000</f>
        <v>#DIV/0!</v>
      </c>
      <c r="AG378" s="20" t="e">
        <f>Table2[[#This Row],[collapse kmers3]]/Table2[[#This Row],[bp]]*1000000</f>
        <v>#DIV/0!</v>
      </c>
      <c r="AH378" s="20" t="e">
        <f>Table2[[#This Row],[calculate distances4]]/Table2[[#This Row],[bp]]*1000000</f>
        <v>#DIV/0!</v>
      </c>
      <c r="AI378" s="20" t="e">
        <f>Table2[[#This Row],[Find N A5]]/Table2[[#This Row],[bp]]*1000000</f>
        <v>#DIV/0!</v>
      </c>
      <c r="AJ378" s="20" t="e">
        <f>Table2[[#This Row],[Find N B6]]/Table2[[#This Row],[bp]]*1000000</f>
        <v>#DIV/0!</v>
      </c>
      <c r="AK378" s="20" t="e">
        <f>Table2[[#This Row],[Find N C7]]/Table2[[#This Row],[bp]]*1000000</f>
        <v>#DIV/0!</v>
      </c>
      <c r="AL378" s="20" t="e">
        <f>Table2[[#This Row],[Find N D8]]/Table2[[#This Row],[bp]]*1000000</f>
        <v>#DIV/0!</v>
      </c>
      <c r="AM378" s="20" t="e">
        <f>Table2[[#This Row],[identify kmers A9]]/Table2[[#This Row],[bp]]*1000000</f>
        <v>#DIV/0!</v>
      </c>
      <c r="AN378" s="20" t="e">
        <f>Table2[[#This Row],[identify kmers B10]]/Table2[[#This Row],[bp]]*1000000</f>
        <v>#DIV/0!</v>
      </c>
    </row>
    <row r="379" spans="1:40" x14ac:dyDescent="0.45">
      <c r="A379" s="1"/>
      <c r="M379" s="10">
        <f t="shared" si="90"/>
        <v>0</v>
      </c>
      <c r="N379" s="10">
        <f t="shared" si="91"/>
        <v>0</v>
      </c>
      <c r="O379" s="10">
        <f t="shared" si="92"/>
        <v>0</v>
      </c>
      <c r="P379" s="10">
        <f t="shared" si="93"/>
        <v>0</v>
      </c>
      <c r="Q379" s="10">
        <f t="shared" si="94"/>
        <v>0</v>
      </c>
      <c r="R379" s="10">
        <f t="shared" si="95"/>
        <v>0</v>
      </c>
      <c r="S379" s="10">
        <f t="shared" si="96"/>
        <v>0</v>
      </c>
      <c r="T379" s="10">
        <f t="shared" si="97"/>
        <v>0</v>
      </c>
      <c r="U379" s="10">
        <f t="shared" si="98"/>
        <v>0</v>
      </c>
      <c r="V379" s="10">
        <f>SUM(Table2[[#This Row],[filter kmers2]:[identify kmers B10]])</f>
        <v>0</v>
      </c>
      <c r="W379" s="5" t="e">
        <f t="shared" si="99"/>
        <v>#DIV/0!</v>
      </c>
      <c r="X379" s="5" t="e">
        <f t="shared" si="100"/>
        <v>#DIV/0!</v>
      </c>
      <c r="Y379" s="5" t="e">
        <f t="shared" si="101"/>
        <v>#DIV/0!</v>
      </c>
      <c r="Z379" s="5" t="e">
        <f t="shared" si="102"/>
        <v>#DIV/0!</v>
      </c>
      <c r="AA379" s="5" t="e">
        <f t="shared" si="103"/>
        <v>#DIV/0!</v>
      </c>
      <c r="AB379" s="5" t="e">
        <f t="shared" si="104"/>
        <v>#DIV/0!</v>
      </c>
      <c r="AC379" s="5" t="e">
        <f t="shared" si="105"/>
        <v>#DIV/0!</v>
      </c>
      <c r="AD379" s="5" t="e">
        <f t="shared" si="106"/>
        <v>#DIV/0!</v>
      </c>
      <c r="AE379" s="5" t="e">
        <f t="shared" si="107"/>
        <v>#DIV/0!</v>
      </c>
      <c r="AF379" s="20" t="e">
        <f>Table2[[#This Row],[filter kmers2]]/Table2[[#This Row],[bp]]*1000000</f>
        <v>#DIV/0!</v>
      </c>
      <c r="AG379" s="20" t="e">
        <f>Table2[[#This Row],[collapse kmers3]]/Table2[[#This Row],[bp]]*1000000</f>
        <v>#DIV/0!</v>
      </c>
      <c r="AH379" s="20" t="e">
        <f>Table2[[#This Row],[calculate distances4]]/Table2[[#This Row],[bp]]*1000000</f>
        <v>#DIV/0!</v>
      </c>
      <c r="AI379" s="20" t="e">
        <f>Table2[[#This Row],[Find N A5]]/Table2[[#This Row],[bp]]*1000000</f>
        <v>#DIV/0!</v>
      </c>
      <c r="AJ379" s="20" t="e">
        <f>Table2[[#This Row],[Find N B6]]/Table2[[#This Row],[bp]]*1000000</f>
        <v>#DIV/0!</v>
      </c>
      <c r="AK379" s="20" t="e">
        <f>Table2[[#This Row],[Find N C7]]/Table2[[#This Row],[bp]]*1000000</f>
        <v>#DIV/0!</v>
      </c>
      <c r="AL379" s="20" t="e">
        <f>Table2[[#This Row],[Find N D8]]/Table2[[#This Row],[bp]]*1000000</f>
        <v>#DIV/0!</v>
      </c>
      <c r="AM379" s="20" t="e">
        <f>Table2[[#This Row],[identify kmers A9]]/Table2[[#This Row],[bp]]*1000000</f>
        <v>#DIV/0!</v>
      </c>
      <c r="AN379" s="20" t="e">
        <f>Table2[[#This Row],[identify kmers B10]]/Table2[[#This Row],[bp]]*1000000</f>
        <v>#DIV/0!</v>
      </c>
    </row>
    <row r="380" spans="1:40" x14ac:dyDescent="0.45">
      <c r="A380" s="1"/>
      <c r="M380" s="10">
        <f t="shared" si="90"/>
        <v>0</v>
      </c>
      <c r="N380" s="10">
        <f t="shared" si="91"/>
        <v>0</v>
      </c>
      <c r="O380" s="10">
        <f t="shared" si="92"/>
        <v>0</v>
      </c>
      <c r="P380" s="10">
        <f t="shared" si="93"/>
        <v>0</v>
      </c>
      <c r="Q380" s="10">
        <f t="shared" si="94"/>
        <v>0</v>
      </c>
      <c r="R380" s="10">
        <f t="shared" si="95"/>
        <v>0</v>
      </c>
      <c r="S380" s="10">
        <f t="shared" si="96"/>
        <v>0</v>
      </c>
      <c r="T380" s="10">
        <f t="shared" si="97"/>
        <v>0</v>
      </c>
      <c r="U380" s="10">
        <f t="shared" si="98"/>
        <v>0</v>
      </c>
      <c r="V380" s="10">
        <f>SUM(Table2[[#This Row],[filter kmers2]:[identify kmers B10]])</f>
        <v>0</v>
      </c>
      <c r="W380" s="5" t="e">
        <f t="shared" si="99"/>
        <v>#DIV/0!</v>
      </c>
      <c r="X380" s="5" t="e">
        <f t="shared" si="100"/>
        <v>#DIV/0!</v>
      </c>
      <c r="Y380" s="5" t="e">
        <f t="shared" si="101"/>
        <v>#DIV/0!</v>
      </c>
      <c r="Z380" s="5" t="e">
        <f t="shared" si="102"/>
        <v>#DIV/0!</v>
      </c>
      <c r="AA380" s="5" t="e">
        <f t="shared" si="103"/>
        <v>#DIV/0!</v>
      </c>
      <c r="AB380" s="5" t="e">
        <f t="shared" si="104"/>
        <v>#DIV/0!</v>
      </c>
      <c r="AC380" s="5" t="e">
        <f t="shared" si="105"/>
        <v>#DIV/0!</v>
      </c>
      <c r="AD380" s="5" t="e">
        <f t="shared" si="106"/>
        <v>#DIV/0!</v>
      </c>
      <c r="AE380" s="5" t="e">
        <f t="shared" si="107"/>
        <v>#DIV/0!</v>
      </c>
      <c r="AF380" s="20" t="e">
        <f>Table2[[#This Row],[filter kmers2]]/Table2[[#This Row],[bp]]*1000000</f>
        <v>#DIV/0!</v>
      </c>
      <c r="AG380" s="20" t="e">
        <f>Table2[[#This Row],[collapse kmers3]]/Table2[[#This Row],[bp]]*1000000</f>
        <v>#DIV/0!</v>
      </c>
      <c r="AH380" s="20" t="e">
        <f>Table2[[#This Row],[calculate distances4]]/Table2[[#This Row],[bp]]*1000000</f>
        <v>#DIV/0!</v>
      </c>
      <c r="AI380" s="20" t="e">
        <f>Table2[[#This Row],[Find N A5]]/Table2[[#This Row],[bp]]*1000000</f>
        <v>#DIV/0!</v>
      </c>
      <c r="AJ380" s="20" t="e">
        <f>Table2[[#This Row],[Find N B6]]/Table2[[#This Row],[bp]]*1000000</f>
        <v>#DIV/0!</v>
      </c>
      <c r="AK380" s="20" t="e">
        <f>Table2[[#This Row],[Find N C7]]/Table2[[#This Row],[bp]]*1000000</f>
        <v>#DIV/0!</v>
      </c>
      <c r="AL380" s="20" t="e">
        <f>Table2[[#This Row],[Find N D8]]/Table2[[#This Row],[bp]]*1000000</f>
        <v>#DIV/0!</v>
      </c>
      <c r="AM380" s="20" t="e">
        <f>Table2[[#This Row],[identify kmers A9]]/Table2[[#This Row],[bp]]*1000000</f>
        <v>#DIV/0!</v>
      </c>
      <c r="AN380" s="20" t="e">
        <f>Table2[[#This Row],[identify kmers B10]]/Table2[[#This Row],[bp]]*1000000</f>
        <v>#DIV/0!</v>
      </c>
    </row>
    <row r="381" spans="1:40" x14ac:dyDescent="0.45">
      <c r="A381" s="1"/>
      <c r="M381" s="10">
        <f t="shared" si="90"/>
        <v>0</v>
      </c>
      <c r="N381" s="10">
        <f t="shared" si="91"/>
        <v>0</v>
      </c>
      <c r="O381" s="10">
        <f t="shared" si="92"/>
        <v>0</v>
      </c>
      <c r="P381" s="10">
        <f t="shared" si="93"/>
        <v>0</v>
      </c>
      <c r="Q381" s="10">
        <f t="shared" si="94"/>
        <v>0</v>
      </c>
      <c r="R381" s="10">
        <f t="shared" si="95"/>
        <v>0</v>
      </c>
      <c r="S381" s="10">
        <f t="shared" si="96"/>
        <v>0</v>
      </c>
      <c r="T381" s="10">
        <f t="shared" si="97"/>
        <v>0</v>
      </c>
      <c r="U381" s="10">
        <f t="shared" si="98"/>
        <v>0</v>
      </c>
      <c r="V381" s="10">
        <f>SUM(Table2[[#This Row],[filter kmers2]:[identify kmers B10]])</f>
        <v>0</v>
      </c>
      <c r="W381" s="5" t="e">
        <f t="shared" si="99"/>
        <v>#DIV/0!</v>
      </c>
      <c r="X381" s="5" t="e">
        <f t="shared" si="100"/>
        <v>#DIV/0!</v>
      </c>
      <c r="Y381" s="5" t="e">
        <f t="shared" si="101"/>
        <v>#DIV/0!</v>
      </c>
      <c r="Z381" s="5" t="e">
        <f t="shared" si="102"/>
        <v>#DIV/0!</v>
      </c>
      <c r="AA381" s="5" t="e">
        <f t="shared" si="103"/>
        <v>#DIV/0!</v>
      </c>
      <c r="AB381" s="5" t="e">
        <f t="shared" si="104"/>
        <v>#DIV/0!</v>
      </c>
      <c r="AC381" s="5" t="e">
        <f t="shared" si="105"/>
        <v>#DIV/0!</v>
      </c>
      <c r="AD381" s="5" t="e">
        <f t="shared" si="106"/>
        <v>#DIV/0!</v>
      </c>
      <c r="AE381" s="5" t="e">
        <f t="shared" si="107"/>
        <v>#DIV/0!</v>
      </c>
      <c r="AF381" s="20" t="e">
        <f>Table2[[#This Row],[filter kmers2]]/Table2[[#This Row],[bp]]*1000000</f>
        <v>#DIV/0!</v>
      </c>
      <c r="AG381" s="20" t="e">
        <f>Table2[[#This Row],[collapse kmers3]]/Table2[[#This Row],[bp]]*1000000</f>
        <v>#DIV/0!</v>
      </c>
      <c r="AH381" s="20" t="e">
        <f>Table2[[#This Row],[calculate distances4]]/Table2[[#This Row],[bp]]*1000000</f>
        <v>#DIV/0!</v>
      </c>
      <c r="AI381" s="20" t="e">
        <f>Table2[[#This Row],[Find N A5]]/Table2[[#This Row],[bp]]*1000000</f>
        <v>#DIV/0!</v>
      </c>
      <c r="AJ381" s="20" t="e">
        <f>Table2[[#This Row],[Find N B6]]/Table2[[#This Row],[bp]]*1000000</f>
        <v>#DIV/0!</v>
      </c>
      <c r="AK381" s="20" t="e">
        <f>Table2[[#This Row],[Find N C7]]/Table2[[#This Row],[bp]]*1000000</f>
        <v>#DIV/0!</v>
      </c>
      <c r="AL381" s="20" t="e">
        <f>Table2[[#This Row],[Find N D8]]/Table2[[#This Row],[bp]]*1000000</f>
        <v>#DIV/0!</v>
      </c>
      <c r="AM381" s="20" t="e">
        <f>Table2[[#This Row],[identify kmers A9]]/Table2[[#This Row],[bp]]*1000000</f>
        <v>#DIV/0!</v>
      </c>
      <c r="AN381" s="20" t="e">
        <f>Table2[[#This Row],[identify kmers B10]]/Table2[[#This Row],[bp]]*1000000</f>
        <v>#DIV/0!</v>
      </c>
    </row>
    <row r="382" spans="1:40" x14ac:dyDescent="0.45">
      <c r="A382" s="1"/>
      <c r="M382" s="10">
        <f t="shared" si="90"/>
        <v>0</v>
      </c>
      <c r="N382" s="10">
        <f t="shared" si="91"/>
        <v>0</v>
      </c>
      <c r="O382" s="10">
        <f t="shared" si="92"/>
        <v>0</v>
      </c>
      <c r="P382" s="10">
        <f t="shared" si="93"/>
        <v>0</v>
      </c>
      <c r="Q382" s="10">
        <f t="shared" si="94"/>
        <v>0</v>
      </c>
      <c r="R382" s="10">
        <f t="shared" si="95"/>
        <v>0</v>
      </c>
      <c r="S382" s="10">
        <f t="shared" si="96"/>
        <v>0</v>
      </c>
      <c r="T382" s="10">
        <f t="shared" si="97"/>
        <v>0</v>
      </c>
      <c r="U382" s="10">
        <f t="shared" si="98"/>
        <v>0</v>
      </c>
      <c r="V382" s="10">
        <f>SUM(Table2[[#This Row],[filter kmers2]:[identify kmers B10]])</f>
        <v>0</v>
      </c>
      <c r="W382" s="5" t="e">
        <f t="shared" si="99"/>
        <v>#DIV/0!</v>
      </c>
      <c r="X382" s="5" t="e">
        <f t="shared" si="100"/>
        <v>#DIV/0!</v>
      </c>
      <c r="Y382" s="5" t="e">
        <f t="shared" si="101"/>
        <v>#DIV/0!</v>
      </c>
      <c r="Z382" s="5" t="e">
        <f t="shared" si="102"/>
        <v>#DIV/0!</v>
      </c>
      <c r="AA382" s="5" t="e">
        <f t="shared" si="103"/>
        <v>#DIV/0!</v>
      </c>
      <c r="AB382" s="5" t="e">
        <f t="shared" si="104"/>
        <v>#DIV/0!</v>
      </c>
      <c r="AC382" s="5" t="e">
        <f t="shared" si="105"/>
        <v>#DIV/0!</v>
      </c>
      <c r="AD382" s="5" t="e">
        <f t="shared" si="106"/>
        <v>#DIV/0!</v>
      </c>
      <c r="AE382" s="5" t="e">
        <f t="shared" si="107"/>
        <v>#DIV/0!</v>
      </c>
      <c r="AF382" s="20" t="e">
        <f>Table2[[#This Row],[filter kmers2]]/Table2[[#This Row],[bp]]*1000000</f>
        <v>#DIV/0!</v>
      </c>
      <c r="AG382" s="20" t="e">
        <f>Table2[[#This Row],[collapse kmers3]]/Table2[[#This Row],[bp]]*1000000</f>
        <v>#DIV/0!</v>
      </c>
      <c r="AH382" s="20" t="e">
        <f>Table2[[#This Row],[calculate distances4]]/Table2[[#This Row],[bp]]*1000000</f>
        <v>#DIV/0!</v>
      </c>
      <c r="AI382" s="20" t="e">
        <f>Table2[[#This Row],[Find N A5]]/Table2[[#This Row],[bp]]*1000000</f>
        <v>#DIV/0!</v>
      </c>
      <c r="AJ382" s="20" t="e">
        <f>Table2[[#This Row],[Find N B6]]/Table2[[#This Row],[bp]]*1000000</f>
        <v>#DIV/0!</v>
      </c>
      <c r="AK382" s="20" t="e">
        <f>Table2[[#This Row],[Find N C7]]/Table2[[#This Row],[bp]]*1000000</f>
        <v>#DIV/0!</v>
      </c>
      <c r="AL382" s="20" t="e">
        <f>Table2[[#This Row],[Find N D8]]/Table2[[#This Row],[bp]]*1000000</f>
        <v>#DIV/0!</v>
      </c>
      <c r="AM382" s="20" t="e">
        <f>Table2[[#This Row],[identify kmers A9]]/Table2[[#This Row],[bp]]*1000000</f>
        <v>#DIV/0!</v>
      </c>
      <c r="AN382" s="20" t="e">
        <f>Table2[[#This Row],[identify kmers B10]]/Table2[[#This Row],[bp]]*1000000</f>
        <v>#DIV/0!</v>
      </c>
    </row>
    <row r="383" spans="1:40" x14ac:dyDescent="0.45">
      <c r="A383" s="1"/>
      <c r="M383" s="10">
        <f t="shared" si="90"/>
        <v>0</v>
      </c>
      <c r="N383" s="10">
        <f t="shared" si="91"/>
        <v>0</v>
      </c>
      <c r="O383" s="10">
        <f t="shared" si="92"/>
        <v>0</v>
      </c>
      <c r="P383" s="10">
        <f t="shared" si="93"/>
        <v>0</v>
      </c>
      <c r="Q383" s="10">
        <f t="shared" si="94"/>
        <v>0</v>
      </c>
      <c r="R383" s="10">
        <f t="shared" si="95"/>
        <v>0</v>
      </c>
      <c r="S383" s="10">
        <f t="shared" si="96"/>
        <v>0</v>
      </c>
      <c r="T383" s="10">
        <f t="shared" si="97"/>
        <v>0</v>
      </c>
      <c r="U383" s="10">
        <f t="shared" si="98"/>
        <v>0</v>
      </c>
      <c r="V383" s="10">
        <f>SUM(Table2[[#This Row],[filter kmers2]:[identify kmers B10]])</f>
        <v>0</v>
      </c>
      <c r="W383" s="5" t="e">
        <f t="shared" si="99"/>
        <v>#DIV/0!</v>
      </c>
      <c r="X383" s="5" t="e">
        <f t="shared" si="100"/>
        <v>#DIV/0!</v>
      </c>
      <c r="Y383" s="5" t="e">
        <f t="shared" si="101"/>
        <v>#DIV/0!</v>
      </c>
      <c r="Z383" s="5" t="e">
        <f t="shared" si="102"/>
        <v>#DIV/0!</v>
      </c>
      <c r="AA383" s="5" t="e">
        <f t="shared" si="103"/>
        <v>#DIV/0!</v>
      </c>
      <c r="AB383" s="5" t="e">
        <f t="shared" si="104"/>
        <v>#DIV/0!</v>
      </c>
      <c r="AC383" s="5" t="e">
        <f t="shared" si="105"/>
        <v>#DIV/0!</v>
      </c>
      <c r="AD383" s="5" t="e">
        <f t="shared" si="106"/>
        <v>#DIV/0!</v>
      </c>
      <c r="AE383" s="5" t="e">
        <f t="shared" si="107"/>
        <v>#DIV/0!</v>
      </c>
      <c r="AF383" s="20" t="e">
        <f>Table2[[#This Row],[filter kmers2]]/Table2[[#This Row],[bp]]*1000000</f>
        <v>#DIV/0!</v>
      </c>
      <c r="AG383" s="20" t="e">
        <f>Table2[[#This Row],[collapse kmers3]]/Table2[[#This Row],[bp]]*1000000</f>
        <v>#DIV/0!</v>
      </c>
      <c r="AH383" s="20" t="e">
        <f>Table2[[#This Row],[calculate distances4]]/Table2[[#This Row],[bp]]*1000000</f>
        <v>#DIV/0!</v>
      </c>
      <c r="AI383" s="20" t="e">
        <f>Table2[[#This Row],[Find N A5]]/Table2[[#This Row],[bp]]*1000000</f>
        <v>#DIV/0!</v>
      </c>
      <c r="AJ383" s="20" t="e">
        <f>Table2[[#This Row],[Find N B6]]/Table2[[#This Row],[bp]]*1000000</f>
        <v>#DIV/0!</v>
      </c>
      <c r="AK383" s="20" t="e">
        <f>Table2[[#This Row],[Find N C7]]/Table2[[#This Row],[bp]]*1000000</f>
        <v>#DIV/0!</v>
      </c>
      <c r="AL383" s="20" t="e">
        <f>Table2[[#This Row],[Find N D8]]/Table2[[#This Row],[bp]]*1000000</f>
        <v>#DIV/0!</v>
      </c>
      <c r="AM383" s="20" t="e">
        <f>Table2[[#This Row],[identify kmers A9]]/Table2[[#This Row],[bp]]*1000000</f>
        <v>#DIV/0!</v>
      </c>
      <c r="AN383" s="20" t="e">
        <f>Table2[[#This Row],[identify kmers B10]]/Table2[[#This Row],[bp]]*1000000</f>
        <v>#DIV/0!</v>
      </c>
    </row>
    <row r="384" spans="1:40" x14ac:dyDescent="0.45">
      <c r="A384" s="1"/>
      <c r="M384" s="10">
        <f t="shared" si="90"/>
        <v>0</v>
      </c>
      <c r="N384" s="10">
        <f t="shared" si="91"/>
        <v>0</v>
      </c>
      <c r="O384" s="10">
        <f t="shared" si="92"/>
        <v>0</v>
      </c>
      <c r="P384" s="10">
        <f t="shared" si="93"/>
        <v>0</v>
      </c>
      <c r="Q384" s="10">
        <f t="shared" si="94"/>
        <v>0</v>
      </c>
      <c r="R384" s="10">
        <f t="shared" si="95"/>
        <v>0</v>
      </c>
      <c r="S384" s="10">
        <f t="shared" si="96"/>
        <v>0</v>
      </c>
      <c r="T384" s="10">
        <f t="shared" si="97"/>
        <v>0</v>
      </c>
      <c r="U384" s="10">
        <f t="shared" si="98"/>
        <v>0</v>
      </c>
      <c r="V384" s="10">
        <f>SUM(Table2[[#This Row],[filter kmers2]:[identify kmers B10]])</f>
        <v>0</v>
      </c>
      <c r="W384" s="5" t="e">
        <f t="shared" si="99"/>
        <v>#DIV/0!</v>
      </c>
      <c r="X384" s="5" t="e">
        <f t="shared" si="100"/>
        <v>#DIV/0!</v>
      </c>
      <c r="Y384" s="5" t="e">
        <f t="shared" si="101"/>
        <v>#DIV/0!</v>
      </c>
      <c r="Z384" s="5" t="e">
        <f t="shared" si="102"/>
        <v>#DIV/0!</v>
      </c>
      <c r="AA384" s="5" t="e">
        <f t="shared" si="103"/>
        <v>#DIV/0!</v>
      </c>
      <c r="AB384" s="5" t="e">
        <f t="shared" si="104"/>
        <v>#DIV/0!</v>
      </c>
      <c r="AC384" s="5" t="e">
        <f t="shared" si="105"/>
        <v>#DIV/0!</v>
      </c>
      <c r="AD384" s="5" t="e">
        <f t="shared" si="106"/>
        <v>#DIV/0!</v>
      </c>
      <c r="AE384" s="5" t="e">
        <f t="shared" si="107"/>
        <v>#DIV/0!</v>
      </c>
      <c r="AF384" s="20" t="e">
        <f>Table2[[#This Row],[filter kmers2]]/Table2[[#This Row],[bp]]*1000000</f>
        <v>#DIV/0!</v>
      </c>
      <c r="AG384" s="20" t="e">
        <f>Table2[[#This Row],[collapse kmers3]]/Table2[[#This Row],[bp]]*1000000</f>
        <v>#DIV/0!</v>
      </c>
      <c r="AH384" s="20" t="e">
        <f>Table2[[#This Row],[calculate distances4]]/Table2[[#This Row],[bp]]*1000000</f>
        <v>#DIV/0!</v>
      </c>
      <c r="AI384" s="20" t="e">
        <f>Table2[[#This Row],[Find N A5]]/Table2[[#This Row],[bp]]*1000000</f>
        <v>#DIV/0!</v>
      </c>
      <c r="AJ384" s="20" t="e">
        <f>Table2[[#This Row],[Find N B6]]/Table2[[#This Row],[bp]]*1000000</f>
        <v>#DIV/0!</v>
      </c>
      <c r="AK384" s="20" t="e">
        <f>Table2[[#This Row],[Find N C7]]/Table2[[#This Row],[bp]]*1000000</f>
        <v>#DIV/0!</v>
      </c>
      <c r="AL384" s="20" t="e">
        <f>Table2[[#This Row],[Find N D8]]/Table2[[#This Row],[bp]]*1000000</f>
        <v>#DIV/0!</v>
      </c>
      <c r="AM384" s="20" t="e">
        <f>Table2[[#This Row],[identify kmers A9]]/Table2[[#This Row],[bp]]*1000000</f>
        <v>#DIV/0!</v>
      </c>
      <c r="AN384" s="20" t="e">
        <f>Table2[[#This Row],[identify kmers B10]]/Table2[[#This Row],[bp]]*1000000</f>
        <v>#DIV/0!</v>
      </c>
    </row>
    <row r="385" spans="1:40" x14ac:dyDescent="0.45">
      <c r="A385" s="1"/>
      <c r="M385" s="10">
        <f t="shared" si="90"/>
        <v>0</v>
      </c>
      <c r="N385" s="10">
        <f t="shared" si="91"/>
        <v>0</v>
      </c>
      <c r="O385" s="10">
        <f t="shared" si="92"/>
        <v>0</v>
      </c>
      <c r="P385" s="10">
        <f t="shared" si="93"/>
        <v>0</v>
      </c>
      <c r="Q385" s="10">
        <f t="shared" si="94"/>
        <v>0</v>
      </c>
      <c r="R385" s="10">
        <f t="shared" si="95"/>
        <v>0</v>
      </c>
      <c r="S385" s="10">
        <f t="shared" si="96"/>
        <v>0</v>
      </c>
      <c r="T385" s="10">
        <f t="shared" si="97"/>
        <v>0</v>
      </c>
      <c r="U385" s="10">
        <f t="shared" si="98"/>
        <v>0</v>
      </c>
      <c r="V385" s="10">
        <f>SUM(Table2[[#This Row],[filter kmers2]:[identify kmers B10]])</f>
        <v>0</v>
      </c>
      <c r="W385" s="5" t="e">
        <f t="shared" si="99"/>
        <v>#DIV/0!</v>
      </c>
      <c r="X385" s="5" t="e">
        <f t="shared" si="100"/>
        <v>#DIV/0!</v>
      </c>
      <c r="Y385" s="5" t="e">
        <f t="shared" si="101"/>
        <v>#DIV/0!</v>
      </c>
      <c r="Z385" s="5" t="e">
        <f t="shared" si="102"/>
        <v>#DIV/0!</v>
      </c>
      <c r="AA385" s="5" t="e">
        <f t="shared" si="103"/>
        <v>#DIV/0!</v>
      </c>
      <c r="AB385" s="5" t="e">
        <f t="shared" si="104"/>
        <v>#DIV/0!</v>
      </c>
      <c r="AC385" s="5" t="e">
        <f t="shared" si="105"/>
        <v>#DIV/0!</v>
      </c>
      <c r="AD385" s="5" t="e">
        <f t="shared" si="106"/>
        <v>#DIV/0!</v>
      </c>
      <c r="AE385" s="5" t="e">
        <f t="shared" si="107"/>
        <v>#DIV/0!</v>
      </c>
      <c r="AF385" s="20" t="e">
        <f>Table2[[#This Row],[filter kmers2]]/Table2[[#This Row],[bp]]*1000000</f>
        <v>#DIV/0!</v>
      </c>
      <c r="AG385" s="20" t="e">
        <f>Table2[[#This Row],[collapse kmers3]]/Table2[[#This Row],[bp]]*1000000</f>
        <v>#DIV/0!</v>
      </c>
      <c r="AH385" s="20" t="e">
        <f>Table2[[#This Row],[calculate distances4]]/Table2[[#This Row],[bp]]*1000000</f>
        <v>#DIV/0!</v>
      </c>
      <c r="AI385" s="20" t="e">
        <f>Table2[[#This Row],[Find N A5]]/Table2[[#This Row],[bp]]*1000000</f>
        <v>#DIV/0!</v>
      </c>
      <c r="AJ385" s="20" t="e">
        <f>Table2[[#This Row],[Find N B6]]/Table2[[#This Row],[bp]]*1000000</f>
        <v>#DIV/0!</v>
      </c>
      <c r="AK385" s="20" t="e">
        <f>Table2[[#This Row],[Find N C7]]/Table2[[#This Row],[bp]]*1000000</f>
        <v>#DIV/0!</v>
      </c>
      <c r="AL385" s="20" t="e">
        <f>Table2[[#This Row],[Find N D8]]/Table2[[#This Row],[bp]]*1000000</f>
        <v>#DIV/0!</v>
      </c>
      <c r="AM385" s="20" t="e">
        <f>Table2[[#This Row],[identify kmers A9]]/Table2[[#This Row],[bp]]*1000000</f>
        <v>#DIV/0!</v>
      </c>
      <c r="AN385" s="20" t="e">
        <f>Table2[[#This Row],[identify kmers B10]]/Table2[[#This Row],[bp]]*1000000</f>
        <v>#DIV/0!</v>
      </c>
    </row>
    <row r="386" spans="1:40" x14ac:dyDescent="0.45">
      <c r="A386" s="1"/>
      <c r="M386" s="10">
        <f t="shared" ref="M386:M449" si="108">(D386-C386)</f>
        <v>0</v>
      </c>
      <c r="N386" s="10">
        <f t="shared" ref="N386:N449" si="109">(E386-D386)</f>
        <v>0</v>
      </c>
      <c r="O386" s="10">
        <f t="shared" ref="O386:O449" si="110">(F386-E386)</f>
        <v>0</v>
      </c>
      <c r="P386" s="10">
        <f t="shared" ref="P386:P449" si="111">(G386-F386)</f>
        <v>0</v>
      </c>
      <c r="Q386" s="10">
        <f t="shared" ref="Q386:Q449" si="112">(H386-G386)</f>
        <v>0</v>
      </c>
      <c r="R386" s="10">
        <f t="shared" ref="R386:R449" si="113">(I386-H386)</f>
        <v>0</v>
      </c>
      <c r="S386" s="10">
        <f t="shared" ref="S386:S449" si="114">(J386-I386)</f>
        <v>0</v>
      </c>
      <c r="T386" s="10">
        <f t="shared" ref="T386:T449" si="115">(K386-J386)</f>
        <v>0</v>
      </c>
      <c r="U386" s="10">
        <f t="shared" ref="U386:U449" si="116">(L386-K386)</f>
        <v>0</v>
      </c>
      <c r="V386" s="10">
        <f>SUM(Table2[[#This Row],[filter kmers2]:[identify kmers B10]])</f>
        <v>0</v>
      </c>
      <c r="W386" s="5" t="e">
        <f t="shared" ref="W386:W449" si="117">M386/(SUM($M386:$U386))</f>
        <v>#DIV/0!</v>
      </c>
      <c r="X386" s="5" t="e">
        <f t="shared" ref="X386:X449" si="118">N386/(SUM($M386:$U386))</f>
        <v>#DIV/0!</v>
      </c>
      <c r="Y386" s="5" t="e">
        <f t="shared" ref="Y386:Y449" si="119">O386/(SUM($M386:$U386))</f>
        <v>#DIV/0!</v>
      </c>
      <c r="Z386" s="5" t="e">
        <f t="shared" ref="Z386:Z449" si="120">P386/(SUM($M386:$U386))</f>
        <v>#DIV/0!</v>
      </c>
      <c r="AA386" s="5" t="e">
        <f t="shared" ref="AA386:AA449" si="121">Q386/(SUM($M386:$U386))</f>
        <v>#DIV/0!</v>
      </c>
      <c r="AB386" s="5" t="e">
        <f t="shared" ref="AB386:AB449" si="122">R386/(SUM($M386:$U386))</f>
        <v>#DIV/0!</v>
      </c>
      <c r="AC386" s="5" t="e">
        <f t="shared" ref="AC386:AC449" si="123">S386/(SUM($M386:$U386))</f>
        <v>#DIV/0!</v>
      </c>
      <c r="AD386" s="5" t="e">
        <f t="shared" ref="AD386:AD449" si="124">T386/(SUM($M386:$U386))</f>
        <v>#DIV/0!</v>
      </c>
      <c r="AE386" s="5" t="e">
        <f t="shared" ref="AE386:AE449" si="125">U386/(SUM($M386:$U386))</f>
        <v>#DIV/0!</v>
      </c>
      <c r="AF386" s="20" t="e">
        <f>Table2[[#This Row],[filter kmers2]]/Table2[[#This Row],[bp]]*1000000</f>
        <v>#DIV/0!</v>
      </c>
      <c r="AG386" s="20" t="e">
        <f>Table2[[#This Row],[collapse kmers3]]/Table2[[#This Row],[bp]]*1000000</f>
        <v>#DIV/0!</v>
      </c>
      <c r="AH386" s="20" t="e">
        <f>Table2[[#This Row],[calculate distances4]]/Table2[[#This Row],[bp]]*1000000</f>
        <v>#DIV/0!</v>
      </c>
      <c r="AI386" s="20" t="e">
        <f>Table2[[#This Row],[Find N A5]]/Table2[[#This Row],[bp]]*1000000</f>
        <v>#DIV/0!</v>
      </c>
      <c r="AJ386" s="20" t="e">
        <f>Table2[[#This Row],[Find N B6]]/Table2[[#This Row],[bp]]*1000000</f>
        <v>#DIV/0!</v>
      </c>
      <c r="AK386" s="20" t="e">
        <f>Table2[[#This Row],[Find N C7]]/Table2[[#This Row],[bp]]*1000000</f>
        <v>#DIV/0!</v>
      </c>
      <c r="AL386" s="20" t="e">
        <f>Table2[[#This Row],[Find N D8]]/Table2[[#This Row],[bp]]*1000000</f>
        <v>#DIV/0!</v>
      </c>
      <c r="AM386" s="20" t="e">
        <f>Table2[[#This Row],[identify kmers A9]]/Table2[[#This Row],[bp]]*1000000</f>
        <v>#DIV/0!</v>
      </c>
      <c r="AN386" s="20" t="e">
        <f>Table2[[#This Row],[identify kmers B10]]/Table2[[#This Row],[bp]]*1000000</f>
        <v>#DIV/0!</v>
      </c>
    </row>
    <row r="387" spans="1:40" x14ac:dyDescent="0.45">
      <c r="A387" s="1"/>
      <c r="M387" s="10">
        <f t="shared" si="108"/>
        <v>0</v>
      </c>
      <c r="N387" s="10">
        <f t="shared" si="109"/>
        <v>0</v>
      </c>
      <c r="O387" s="10">
        <f t="shared" si="110"/>
        <v>0</v>
      </c>
      <c r="P387" s="10">
        <f t="shared" si="111"/>
        <v>0</v>
      </c>
      <c r="Q387" s="10">
        <f t="shared" si="112"/>
        <v>0</v>
      </c>
      <c r="R387" s="10">
        <f t="shared" si="113"/>
        <v>0</v>
      </c>
      <c r="S387" s="10">
        <f t="shared" si="114"/>
        <v>0</v>
      </c>
      <c r="T387" s="10">
        <f t="shared" si="115"/>
        <v>0</v>
      </c>
      <c r="U387" s="10">
        <f t="shared" si="116"/>
        <v>0</v>
      </c>
      <c r="V387" s="10">
        <f>SUM(Table2[[#This Row],[filter kmers2]:[identify kmers B10]])</f>
        <v>0</v>
      </c>
      <c r="W387" s="5" t="e">
        <f t="shared" si="117"/>
        <v>#DIV/0!</v>
      </c>
      <c r="X387" s="5" t="e">
        <f t="shared" si="118"/>
        <v>#DIV/0!</v>
      </c>
      <c r="Y387" s="5" t="e">
        <f t="shared" si="119"/>
        <v>#DIV/0!</v>
      </c>
      <c r="Z387" s="5" t="e">
        <f t="shared" si="120"/>
        <v>#DIV/0!</v>
      </c>
      <c r="AA387" s="5" t="e">
        <f t="shared" si="121"/>
        <v>#DIV/0!</v>
      </c>
      <c r="AB387" s="5" t="e">
        <f t="shared" si="122"/>
        <v>#DIV/0!</v>
      </c>
      <c r="AC387" s="5" t="e">
        <f t="shared" si="123"/>
        <v>#DIV/0!</v>
      </c>
      <c r="AD387" s="5" t="e">
        <f t="shared" si="124"/>
        <v>#DIV/0!</v>
      </c>
      <c r="AE387" s="5" t="e">
        <f t="shared" si="125"/>
        <v>#DIV/0!</v>
      </c>
      <c r="AF387" s="20" t="e">
        <f>Table2[[#This Row],[filter kmers2]]/Table2[[#This Row],[bp]]*1000000</f>
        <v>#DIV/0!</v>
      </c>
      <c r="AG387" s="20" t="e">
        <f>Table2[[#This Row],[collapse kmers3]]/Table2[[#This Row],[bp]]*1000000</f>
        <v>#DIV/0!</v>
      </c>
      <c r="AH387" s="20" t="e">
        <f>Table2[[#This Row],[calculate distances4]]/Table2[[#This Row],[bp]]*1000000</f>
        <v>#DIV/0!</v>
      </c>
      <c r="AI387" s="20" t="e">
        <f>Table2[[#This Row],[Find N A5]]/Table2[[#This Row],[bp]]*1000000</f>
        <v>#DIV/0!</v>
      </c>
      <c r="AJ387" s="20" t="e">
        <f>Table2[[#This Row],[Find N B6]]/Table2[[#This Row],[bp]]*1000000</f>
        <v>#DIV/0!</v>
      </c>
      <c r="AK387" s="20" t="e">
        <f>Table2[[#This Row],[Find N C7]]/Table2[[#This Row],[bp]]*1000000</f>
        <v>#DIV/0!</v>
      </c>
      <c r="AL387" s="20" t="e">
        <f>Table2[[#This Row],[Find N D8]]/Table2[[#This Row],[bp]]*1000000</f>
        <v>#DIV/0!</v>
      </c>
      <c r="AM387" s="20" t="e">
        <f>Table2[[#This Row],[identify kmers A9]]/Table2[[#This Row],[bp]]*1000000</f>
        <v>#DIV/0!</v>
      </c>
      <c r="AN387" s="20" t="e">
        <f>Table2[[#This Row],[identify kmers B10]]/Table2[[#This Row],[bp]]*1000000</f>
        <v>#DIV/0!</v>
      </c>
    </row>
    <row r="388" spans="1:40" x14ac:dyDescent="0.45">
      <c r="A388" s="1"/>
      <c r="M388" s="10">
        <f t="shared" si="108"/>
        <v>0</v>
      </c>
      <c r="N388" s="10">
        <f t="shared" si="109"/>
        <v>0</v>
      </c>
      <c r="O388" s="10">
        <f t="shared" si="110"/>
        <v>0</v>
      </c>
      <c r="P388" s="10">
        <f t="shared" si="111"/>
        <v>0</v>
      </c>
      <c r="Q388" s="10">
        <f t="shared" si="112"/>
        <v>0</v>
      </c>
      <c r="R388" s="10">
        <f t="shared" si="113"/>
        <v>0</v>
      </c>
      <c r="S388" s="10">
        <f t="shared" si="114"/>
        <v>0</v>
      </c>
      <c r="T388" s="10">
        <f t="shared" si="115"/>
        <v>0</v>
      </c>
      <c r="U388" s="10">
        <f t="shared" si="116"/>
        <v>0</v>
      </c>
      <c r="V388" s="10">
        <f>SUM(Table2[[#This Row],[filter kmers2]:[identify kmers B10]])</f>
        <v>0</v>
      </c>
      <c r="W388" s="5" t="e">
        <f t="shared" si="117"/>
        <v>#DIV/0!</v>
      </c>
      <c r="X388" s="5" t="e">
        <f t="shared" si="118"/>
        <v>#DIV/0!</v>
      </c>
      <c r="Y388" s="5" t="e">
        <f t="shared" si="119"/>
        <v>#DIV/0!</v>
      </c>
      <c r="Z388" s="5" t="e">
        <f t="shared" si="120"/>
        <v>#DIV/0!</v>
      </c>
      <c r="AA388" s="5" t="e">
        <f t="shared" si="121"/>
        <v>#DIV/0!</v>
      </c>
      <c r="AB388" s="5" t="e">
        <f t="shared" si="122"/>
        <v>#DIV/0!</v>
      </c>
      <c r="AC388" s="5" t="e">
        <f t="shared" si="123"/>
        <v>#DIV/0!</v>
      </c>
      <c r="AD388" s="5" t="e">
        <f t="shared" si="124"/>
        <v>#DIV/0!</v>
      </c>
      <c r="AE388" s="5" t="e">
        <f t="shared" si="125"/>
        <v>#DIV/0!</v>
      </c>
      <c r="AF388" s="20" t="e">
        <f>Table2[[#This Row],[filter kmers2]]/Table2[[#This Row],[bp]]*1000000</f>
        <v>#DIV/0!</v>
      </c>
      <c r="AG388" s="20" t="e">
        <f>Table2[[#This Row],[collapse kmers3]]/Table2[[#This Row],[bp]]*1000000</f>
        <v>#DIV/0!</v>
      </c>
      <c r="AH388" s="20" t="e">
        <f>Table2[[#This Row],[calculate distances4]]/Table2[[#This Row],[bp]]*1000000</f>
        <v>#DIV/0!</v>
      </c>
      <c r="AI388" s="20" t="e">
        <f>Table2[[#This Row],[Find N A5]]/Table2[[#This Row],[bp]]*1000000</f>
        <v>#DIV/0!</v>
      </c>
      <c r="AJ388" s="20" t="e">
        <f>Table2[[#This Row],[Find N B6]]/Table2[[#This Row],[bp]]*1000000</f>
        <v>#DIV/0!</v>
      </c>
      <c r="AK388" s="20" t="e">
        <f>Table2[[#This Row],[Find N C7]]/Table2[[#This Row],[bp]]*1000000</f>
        <v>#DIV/0!</v>
      </c>
      <c r="AL388" s="20" t="e">
        <f>Table2[[#This Row],[Find N D8]]/Table2[[#This Row],[bp]]*1000000</f>
        <v>#DIV/0!</v>
      </c>
      <c r="AM388" s="20" t="e">
        <f>Table2[[#This Row],[identify kmers A9]]/Table2[[#This Row],[bp]]*1000000</f>
        <v>#DIV/0!</v>
      </c>
      <c r="AN388" s="20" t="e">
        <f>Table2[[#This Row],[identify kmers B10]]/Table2[[#This Row],[bp]]*1000000</f>
        <v>#DIV/0!</v>
      </c>
    </row>
    <row r="389" spans="1:40" x14ac:dyDescent="0.45">
      <c r="A389" s="1"/>
      <c r="M389" s="10">
        <f t="shared" si="108"/>
        <v>0</v>
      </c>
      <c r="N389" s="10">
        <f t="shared" si="109"/>
        <v>0</v>
      </c>
      <c r="O389" s="10">
        <f t="shared" si="110"/>
        <v>0</v>
      </c>
      <c r="P389" s="10">
        <f t="shared" si="111"/>
        <v>0</v>
      </c>
      <c r="Q389" s="10">
        <f t="shared" si="112"/>
        <v>0</v>
      </c>
      <c r="R389" s="10">
        <f t="shared" si="113"/>
        <v>0</v>
      </c>
      <c r="S389" s="10">
        <f t="shared" si="114"/>
        <v>0</v>
      </c>
      <c r="T389" s="10">
        <f t="shared" si="115"/>
        <v>0</v>
      </c>
      <c r="U389" s="10">
        <f t="shared" si="116"/>
        <v>0</v>
      </c>
      <c r="V389" s="10">
        <f>SUM(Table2[[#This Row],[filter kmers2]:[identify kmers B10]])</f>
        <v>0</v>
      </c>
      <c r="W389" s="5" t="e">
        <f t="shared" si="117"/>
        <v>#DIV/0!</v>
      </c>
      <c r="X389" s="5" t="e">
        <f t="shared" si="118"/>
        <v>#DIV/0!</v>
      </c>
      <c r="Y389" s="5" t="e">
        <f t="shared" si="119"/>
        <v>#DIV/0!</v>
      </c>
      <c r="Z389" s="5" t="e">
        <f t="shared" si="120"/>
        <v>#DIV/0!</v>
      </c>
      <c r="AA389" s="5" t="e">
        <f t="shared" si="121"/>
        <v>#DIV/0!</v>
      </c>
      <c r="AB389" s="5" t="e">
        <f t="shared" si="122"/>
        <v>#DIV/0!</v>
      </c>
      <c r="AC389" s="5" t="e">
        <f t="shared" si="123"/>
        <v>#DIV/0!</v>
      </c>
      <c r="AD389" s="5" t="e">
        <f t="shared" si="124"/>
        <v>#DIV/0!</v>
      </c>
      <c r="AE389" s="5" t="e">
        <f t="shared" si="125"/>
        <v>#DIV/0!</v>
      </c>
      <c r="AF389" s="20" t="e">
        <f>Table2[[#This Row],[filter kmers2]]/Table2[[#This Row],[bp]]*1000000</f>
        <v>#DIV/0!</v>
      </c>
      <c r="AG389" s="20" t="e">
        <f>Table2[[#This Row],[collapse kmers3]]/Table2[[#This Row],[bp]]*1000000</f>
        <v>#DIV/0!</v>
      </c>
      <c r="AH389" s="20" t="e">
        <f>Table2[[#This Row],[calculate distances4]]/Table2[[#This Row],[bp]]*1000000</f>
        <v>#DIV/0!</v>
      </c>
      <c r="AI389" s="20" t="e">
        <f>Table2[[#This Row],[Find N A5]]/Table2[[#This Row],[bp]]*1000000</f>
        <v>#DIV/0!</v>
      </c>
      <c r="AJ389" s="20" t="e">
        <f>Table2[[#This Row],[Find N B6]]/Table2[[#This Row],[bp]]*1000000</f>
        <v>#DIV/0!</v>
      </c>
      <c r="AK389" s="20" t="e">
        <f>Table2[[#This Row],[Find N C7]]/Table2[[#This Row],[bp]]*1000000</f>
        <v>#DIV/0!</v>
      </c>
      <c r="AL389" s="20" t="e">
        <f>Table2[[#This Row],[Find N D8]]/Table2[[#This Row],[bp]]*1000000</f>
        <v>#DIV/0!</v>
      </c>
      <c r="AM389" s="20" t="e">
        <f>Table2[[#This Row],[identify kmers A9]]/Table2[[#This Row],[bp]]*1000000</f>
        <v>#DIV/0!</v>
      </c>
      <c r="AN389" s="20" t="e">
        <f>Table2[[#This Row],[identify kmers B10]]/Table2[[#This Row],[bp]]*1000000</f>
        <v>#DIV/0!</v>
      </c>
    </row>
    <row r="390" spans="1:40" x14ac:dyDescent="0.45">
      <c r="A390" s="1"/>
      <c r="M390" s="10">
        <f t="shared" si="108"/>
        <v>0</v>
      </c>
      <c r="N390" s="10">
        <f t="shared" si="109"/>
        <v>0</v>
      </c>
      <c r="O390" s="10">
        <f t="shared" si="110"/>
        <v>0</v>
      </c>
      <c r="P390" s="10">
        <f t="shared" si="111"/>
        <v>0</v>
      </c>
      <c r="Q390" s="10">
        <f t="shared" si="112"/>
        <v>0</v>
      </c>
      <c r="R390" s="10">
        <f t="shared" si="113"/>
        <v>0</v>
      </c>
      <c r="S390" s="10">
        <f t="shared" si="114"/>
        <v>0</v>
      </c>
      <c r="T390" s="10">
        <f t="shared" si="115"/>
        <v>0</v>
      </c>
      <c r="U390" s="10">
        <f t="shared" si="116"/>
        <v>0</v>
      </c>
      <c r="V390" s="10">
        <f>SUM(Table2[[#This Row],[filter kmers2]:[identify kmers B10]])</f>
        <v>0</v>
      </c>
      <c r="W390" s="5" t="e">
        <f t="shared" si="117"/>
        <v>#DIV/0!</v>
      </c>
      <c r="X390" s="5" t="e">
        <f t="shared" si="118"/>
        <v>#DIV/0!</v>
      </c>
      <c r="Y390" s="5" t="e">
        <f t="shared" si="119"/>
        <v>#DIV/0!</v>
      </c>
      <c r="Z390" s="5" t="e">
        <f t="shared" si="120"/>
        <v>#DIV/0!</v>
      </c>
      <c r="AA390" s="5" t="e">
        <f t="shared" si="121"/>
        <v>#DIV/0!</v>
      </c>
      <c r="AB390" s="5" t="e">
        <f t="shared" si="122"/>
        <v>#DIV/0!</v>
      </c>
      <c r="AC390" s="5" t="e">
        <f t="shared" si="123"/>
        <v>#DIV/0!</v>
      </c>
      <c r="AD390" s="5" t="e">
        <f t="shared" si="124"/>
        <v>#DIV/0!</v>
      </c>
      <c r="AE390" s="5" t="e">
        <f t="shared" si="125"/>
        <v>#DIV/0!</v>
      </c>
      <c r="AF390" s="20" t="e">
        <f>Table2[[#This Row],[filter kmers2]]/Table2[[#This Row],[bp]]*1000000</f>
        <v>#DIV/0!</v>
      </c>
      <c r="AG390" s="20" t="e">
        <f>Table2[[#This Row],[collapse kmers3]]/Table2[[#This Row],[bp]]*1000000</f>
        <v>#DIV/0!</v>
      </c>
      <c r="AH390" s="20" t="e">
        <f>Table2[[#This Row],[calculate distances4]]/Table2[[#This Row],[bp]]*1000000</f>
        <v>#DIV/0!</v>
      </c>
      <c r="AI390" s="20" t="e">
        <f>Table2[[#This Row],[Find N A5]]/Table2[[#This Row],[bp]]*1000000</f>
        <v>#DIV/0!</v>
      </c>
      <c r="AJ390" s="20" t="e">
        <f>Table2[[#This Row],[Find N B6]]/Table2[[#This Row],[bp]]*1000000</f>
        <v>#DIV/0!</v>
      </c>
      <c r="AK390" s="20" t="e">
        <f>Table2[[#This Row],[Find N C7]]/Table2[[#This Row],[bp]]*1000000</f>
        <v>#DIV/0!</v>
      </c>
      <c r="AL390" s="20" t="e">
        <f>Table2[[#This Row],[Find N D8]]/Table2[[#This Row],[bp]]*1000000</f>
        <v>#DIV/0!</v>
      </c>
      <c r="AM390" s="20" t="e">
        <f>Table2[[#This Row],[identify kmers A9]]/Table2[[#This Row],[bp]]*1000000</f>
        <v>#DIV/0!</v>
      </c>
      <c r="AN390" s="20" t="e">
        <f>Table2[[#This Row],[identify kmers B10]]/Table2[[#This Row],[bp]]*1000000</f>
        <v>#DIV/0!</v>
      </c>
    </row>
    <row r="391" spans="1:40" x14ac:dyDescent="0.45">
      <c r="A391" s="1"/>
      <c r="M391" s="10">
        <f t="shared" si="108"/>
        <v>0</v>
      </c>
      <c r="N391" s="10">
        <f t="shared" si="109"/>
        <v>0</v>
      </c>
      <c r="O391" s="10">
        <f t="shared" si="110"/>
        <v>0</v>
      </c>
      <c r="P391" s="10">
        <f t="shared" si="111"/>
        <v>0</v>
      </c>
      <c r="Q391" s="10">
        <f t="shared" si="112"/>
        <v>0</v>
      </c>
      <c r="R391" s="10">
        <f t="shared" si="113"/>
        <v>0</v>
      </c>
      <c r="S391" s="10">
        <f t="shared" si="114"/>
        <v>0</v>
      </c>
      <c r="T391" s="10">
        <f t="shared" si="115"/>
        <v>0</v>
      </c>
      <c r="U391" s="10">
        <f t="shared" si="116"/>
        <v>0</v>
      </c>
      <c r="V391" s="10">
        <f>SUM(Table2[[#This Row],[filter kmers2]:[identify kmers B10]])</f>
        <v>0</v>
      </c>
      <c r="W391" s="5" t="e">
        <f t="shared" si="117"/>
        <v>#DIV/0!</v>
      </c>
      <c r="X391" s="5" t="e">
        <f t="shared" si="118"/>
        <v>#DIV/0!</v>
      </c>
      <c r="Y391" s="5" t="e">
        <f t="shared" si="119"/>
        <v>#DIV/0!</v>
      </c>
      <c r="Z391" s="5" t="e">
        <f t="shared" si="120"/>
        <v>#DIV/0!</v>
      </c>
      <c r="AA391" s="5" t="e">
        <f t="shared" si="121"/>
        <v>#DIV/0!</v>
      </c>
      <c r="AB391" s="5" t="e">
        <f t="shared" si="122"/>
        <v>#DIV/0!</v>
      </c>
      <c r="AC391" s="5" t="e">
        <f t="shared" si="123"/>
        <v>#DIV/0!</v>
      </c>
      <c r="AD391" s="5" t="e">
        <f t="shared" si="124"/>
        <v>#DIV/0!</v>
      </c>
      <c r="AE391" s="5" t="e">
        <f t="shared" si="125"/>
        <v>#DIV/0!</v>
      </c>
      <c r="AF391" s="20" t="e">
        <f>Table2[[#This Row],[filter kmers2]]/Table2[[#This Row],[bp]]*1000000</f>
        <v>#DIV/0!</v>
      </c>
      <c r="AG391" s="20" t="e">
        <f>Table2[[#This Row],[collapse kmers3]]/Table2[[#This Row],[bp]]*1000000</f>
        <v>#DIV/0!</v>
      </c>
      <c r="AH391" s="20" t="e">
        <f>Table2[[#This Row],[calculate distances4]]/Table2[[#This Row],[bp]]*1000000</f>
        <v>#DIV/0!</v>
      </c>
      <c r="AI391" s="20" t="e">
        <f>Table2[[#This Row],[Find N A5]]/Table2[[#This Row],[bp]]*1000000</f>
        <v>#DIV/0!</v>
      </c>
      <c r="AJ391" s="20" t="e">
        <f>Table2[[#This Row],[Find N B6]]/Table2[[#This Row],[bp]]*1000000</f>
        <v>#DIV/0!</v>
      </c>
      <c r="AK391" s="20" t="e">
        <f>Table2[[#This Row],[Find N C7]]/Table2[[#This Row],[bp]]*1000000</f>
        <v>#DIV/0!</v>
      </c>
      <c r="AL391" s="20" t="e">
        <f>Table2[[#This Row],[Find N D8]]/Table2[[#This Row],[bp]]*1000000</f>
        <v>#DIV/0!</v>
      </c>
      <c r="AM391" s="20" t="e">
        <f>Table2[[#This Row],[identify kmers A9]]/Table2[[#This Row],[bp]]*1000000</f>
        <v>#DIV/0!</v>
      </c>
      <c r="AN391" s="20" t="e">
        <f>Table2[[#This Row],[identify kmers B10]]/Table2[[#This Row],[bp]]*1000000</f>
        <v>#DIV/0!</v>
      </c>
    </row>
    <row r="392" spans="1:40" x14ac:dyDescent="0.45">
      <c r="A392" s="1"/>
      <c r="M392" s="10">
        <f t="shared" si="108"/>
        <v>0</v>
      </c>
      <c r="N392" s="10">
        <f t="shared" si="109"/>
        <v>0</v>
      </c>
      <c r="O392" s="10">
        <f t="shared" si="110"/>
        <v>0</v>
      </c>
      <c r="P392" s="10">
        <f t="shared" si="111"/>
        <v>0</v>
      </c>
      <c r="Q392" s="10">
        <f t="shared" si="112"/>
        <v>0</v>
      </c>
      <c r="R392" s="10">
        <f t="shared" si="113"/>
        <v>0</v>
      </c>
      <c r="S392" s="10">
        <f t="shared" si="114"/>
        <v>0</v>
      </c>
      <c r="T392" s="10">
        <f t="shared" si="115"/>
        <v>0</v>
      </c>
      <c r="U392" s="10">
        <f t="shared" si="116"/>
        <v>0</v>
      </c>
      <c r="V392" s="10">
        <f>SUM(Table2[[#This Row],[filter kmers2]:[identify kmers B10]])</f>
        <v>0</v>
      </c>
      <c r="W392" s="5" t="e">
        <f t="shared" si="117"/>
        <v>#DIV/0!</v>
      </c>
      <c r="X392" s="5" t="e">
        <f t="shared" si="118"/>
        <v>#DIV/0!</v>
      </c>
      <c r="Y392" s="5" t="e">
        <f t="shared" si="119"/>
        <v>#DIV/0!</v>
      </c>
      <c r="Z392" s="5" t="e">
        <f t="shared" si="120"/>
        <v>#DIV/0!</v>
      </c>
      <c r="AA392" s="5" t="e">
        <f t="shared" si="121"/>
        <v>#DIV/0!</v>
      </c>
      <c r="AB392" s="5" t="e">
        <f t="shared" si="122"/>
        <v>#DIV/0!</v>
      </c>
      <c r="AC392" s="5" t="e">
        <f t="shared" si="123"/>
        <v>#DIV/0!</v>
      </c>
      <c r="AD392" s="5" t="e">
        <f t="shared" si="124"/>
        <v>#DIV/0!</v>
      </c>
      <c r="AE392" s="5" t="e">
        <f t="shared" si="125"/>
        <v>#DIV/0!</v>
      </c>
      <c r="AF392" s="20" t="e">
        <f>Table2[[#This Row],[filter kmers2]]/Table2[[#This Row],[bp]]*1000000</f>
        <v>#DIV/0!</v>
      </c>
      <c r="AG392" s="20" t="e">
        <f>Table2[[#This Row],[collapse kmers3]]/Table2[[#This Row],[bp]]*1000000</f>
        <v>#DIV/0!</v>
      </c>
      <c r="AH392" s="20" t="e">
        <f>Table2[[#This Row],[calculate distances4]]/Table2[[#This Row],[bp]]*1000000</f>
        <v>#DIV/0!</v>
      </c>
      <c r="AI392" s="20" t="e">
        <f>Table2[[#This Row],[Find N A5]]/Table2[[#This Row],[bp]]*1000000</f>
        <v>#DIV/0!</v>
      </c>
      <c r="AJ392" s="20" t="e">
        <f>Table2[[#This Row],[Find N B6]]/Table2[[#This Row],[bp]]*1000000</f>
        <v>#DIV/0!</v>
      </c>
      <c r="AK392" s="20" t="e">
        <f>Table2[[#This Row],[Find N C7]]/Table2[[#This Row],[bp]]*1000000</f>
        <v>#DIV/0!</v>
      </c>
      <c r="AL392" s="20" t="e">
        <f>Table2[[#This Row],[Find N D8]]/Table2[[#This Row],[bp]]*1000000</f>
        <v>#DIV/0!</v>
      </c>
      <c r="AM392" s="20" t="e">
        <f>Table2[[#This Row],[identify kmers A9]]/Table2[[#This Row],[bp]]*1000000</f>
        <v>#DIV/0!</v>
      </c>
      <c r="AN392" s="20" t="e">
        <f>Table2[[#This Row],[identify kmers B10]]/Table2[[#This Row],[bp]]*1000000</f>
        <v>#DIV/0!</v>
      </c>
    </row>
    <row r="393" spans="1:40" x14ac:dyDescent="0.45">
      <c r="A393" s="1"/>
      <c r="M393" s="10">
        <f t="shared" si="108"/>
        <v>0</v>
      </c>
      <c r="N393" s="10">
        <f t="shared" si="109"/>
        <v>0</v>
      </c>
      <c r="O393" s="10">
        <f t="shared" si="110"/>
        <v>0</v>
      </c>
      <c r="P393" s="10">
        <f t="shared" si="111"/>
        <v>0</v>
      </c>
      <c r="Q393" s="10">
        <f t="shared" si="112"/>
        <v>0</v>
      </c>
      <c r="R393" s="10">
        <f t="shared" si="113"/>
        <v>0</v>
      </c>
      <c r="S393" s="10">
        <f t="shared" si="114"/>
        <v>0</v>
      </c>
      <c r="T393" s="10">
        <f t="shared" si="115"/>
        <v>0</v>
      </c>
      <c r="U393" s="10">
        <f t="shared" si="116"/>
        <v>0</v>
      </c>
      <c r="V393" s="10">
        <f>SUM(Table2[[#This Row],[filter kmers2]:[identify kmers B10]])</f>
        <v>0</v>
      </c>
      <c r="W393" s="5" t="e">
        <f t="shared" si="117"/>
        <v>#DIV/0!</v>
      </c>
      <c r="X393" s="5" t="e">
        <f t="shared" si="118"/>
        <v>#DIV/0!</v>
      </c>
      <c r="Y393" s="5" t="e">
        <f t="shared" si="119"/>
        <v>#DIV/0!</v>
      </c>
      <c r="Z393" s="5" t="e">
        <f t="shared" si="120"/>
        <v>#DIV/0!</v>
      </c>
      <c r="AA393" s="5" t="e">
        <f t="shared" si="121"/>
        <v>#DIV/0!</v>
      </c>
      <c r="AB393" s="5" t="e">
        <f t="shared" si="122"/>
        <v>#DIV/0!</v>
      </c>
      <c r="AC393" s="5" t="e">
        <f t="shared" si="123"/>
        <v>#DIV/0!</v>
      </c>
      <c r="AD393" s="5" t="e">
        <f t="shared" si="124"/>
        <v>#DIV/0!</v>
      </c>
      <c r="AE393" s="5" t="e">
        <f t="shared" si="125"/>
        <v>#DIV/0!</v>
      </c>
      <c r="AF393" s="20" t="e">
        <f>Table2[[#This Row],[filter kmers2]]/Table2[[#This Row],[bp]]*1000000</f>
        <v>#DIV/0!</v>
      </c>
      <c r="AG393" s="20" t="e">
        <f>Table2[[#This Row],[collapse kmers3]]/Table2[[#This Row],[bp]]*1000000</f>
        <v>#DIV/0!</v>
      </c>
      <c r="AH393" s="20" t="e">
        <f>Table2[[#This Row],[calculate distances4]]/Table2[[#This Row],[bp]]*1000000</f>
        <v>#DIV/0!</v>
      </c>
      <c r="AI393" s="20" t="e">
        <f>Table2[[#This Row],[Find N A5]]/Table2[[#This Row],[bp]]*1000000</f>
        <v>#DIV/0!</v>
      </c>
      <c r="AJ393" s="20" t="e">
        <f>Table2[[#This Row],[Find N B6]]/Table2[[#This Row],[bp]]*1000000</f>
        <v>#DIV/0!</v>
      </c>
      <c r="AK393" s="20" t="e">
        <f>Table2[[#This Row],[Find N C7]]/Table2[[#This Row],[bp]]*1000000</f>
        <v>#DIV/0!</v>
      </c>
      <c r="AL393" s="20" t="e">
        <f>Table2[[#This Row],[Find N D8]]/Table2[[#This Row],[bp]]*1000000</f>
        <v>#DIV/0!</v>
      </c>
      <c r="AM393" s="20" t="e">
        <f>Table2[[#This Row],[identify kmers A9]]/Table2[[#This Row],[bp]]*1000000</f>
        <v>#DIV/0!</v>
      </c>
      <c r="AN393" s="20" t="e">
        <f>Table2[[#This Row],[identify kmers B10]]/Table2[[#This Row],[bp]]*1000000</f>
        <v>#DIV/0!</v>
      </c>
    </row>
    <row r="394" spans="1:40" x14ac:dyDescent="0.45">
      <c r="A394" s="1"/>
      <c r="M394" s="10">
        <f t="shared" si="108"/>
        <v>0</v>
      </c>
      <c r="N394" s="10">
        <f t="shared" si="109"/>
        <v>0</v>
      </c>
      <c r="O394" s="10">
        <f t="shared" si="110"/>
        <v>0</v>
      </c>
      <c r="P394" s="10">
        <f t="shared" si="111"/>
        <v>0</v>
      </c>
      <c r="Q394" s="10">
        <f t="shared" si="112"/>
        <v>0</v>
      </c>
      <c r="R394" s="10">
        <f t="shared" si="113"/>
        <v>0</v>
      </c>
      <c r="S394" s="10">
        <f t="shared" si="114"/>
        <v>0</v>
      </c>
      <c r="T394" s="10">
        <f t="shared" si="115"/>
        <v>0</v>
      </c>
      <c r="U394" s="10">
        <f t="shared" si="116"/>
        <v>0</v>
      </c>
      <c r="V394" s="10">
        <f>SUM(Table2[[#This Row],[filter kmers2]:[identify kmers B10]])</f>
        <v>0</v>
      </c>
      <c r="W394" s="5" t="e">
        <f t="shared" si="117"/>
        <v>#DIV/0!</v>
      </c>
      <c r="X394" s="5" t="e">
        <f t="shared" si="118"/>
        <v>#DIV/0!</v>
      </c>
      <c r="Y394" s="5" t="e">
        <f t="shared" si="119"/>
        <v>#DIV/0!</v>
      </c>
      <c r="Z394" s="5" t="e">
        <f t="shared" si="120"/>
        <v>#DIV/0!</v>
      </c>
      <c r="AA394" s="5" t="e">
        <f t="shared" si="121"/>
        <v>#DIV/0!</v>
      </c>
      <c r="AB394" s="5" t="e">
        <f t="shared" si="122"/>
        <v>#DIV/0!</v>
      </c>
      <c r="AC394" s="5" t="e">
        <f t="shared" si="123"/>
        <v>#DIV/0!</v>
      </c>
      <c r="AD394" s="5" t="e">
        <f t="shared" si="124"/>
        <v>#DIV/0!</v>
      </c>
      <c r="AE394" s="5" t="e">
        <f t="shared" si="125"/>
        <v>#DIV/0!</v>
      </c>
      <c r="AF394" s="20" t="e">
        <f>Table2[[#This Row],[filter kmers2]]/Table2[[#This Row],[bp]]*1000000</f>
        <v>#DIV/0!</v>
      </c>
      <c r="AG394" s="20" t="e">
        <f>Table2[[#This Row],[collapse kmers3]]/Table2[[#This Row],[bp]]*1000000</f>
        <v>#DIV/0!</v>
      </c>
      <c r="AH394" s="20" t="e">
        <f>Table2[[#This Row],[calculate distances4]]/Table2[[#This Row],[bp]]*1000000</f>
        <v>#DIV/0!</v>
      </c>
      <c r="AI394" s="20" t="e">
        <f>Table2[[#This Row],[Find N A5]]/Table2[[#This Row],[bp]]*1000000</f>
        <v>#DIV/0!</v>
      </c>
      <c r="AJ394" s="20" t="e">
        <f>Table2[[#This Row],[Find N B6]]/Table2[[#This Row],[bp]]*1000000</f>
        <v>#DIV/0!</v>
      </c>
      <c r="AK394" s="20" t="e">
        <f>Table2[[#This Row],[Find N C7]]/Table2[[#This Row],[bp]]*1000000</f>
        <v>#DIV/0!</v>
      </c>
      <c r="AL394" s="20" t="e">
        <f>Table2[[#This Row],[Find N D8]]/Table2[[#This Row],[bp]]*1000000</f>
        <v>#DIV/0!</v>
      </c>
      <c r="AM394" s="20" t="e">
        <f>Table2[[#This Row],[identify kmers A9]]/Table2[[#This Row],[bp]]*1000000</f>
        <v>#DIV/0!</v>
      </c>
      <c r="AN394" s="20" t="e">
        <f>Table2[[#This Row],[identify kmers B10]]/Table2[[#This Row],[bp]]*1000000</f>
        <v>#DIV/0!</v>
      </c>
    </row>
    <row r="395" spans="1:40" x14ac:dyDescent="0.45">
      <c r="A395" s="1"/>
      <c r="M395" s="10">
        <f t="shared" si="108"/>
        <v>0</v>
      </c>
      <c r="N395" s="10">
        <f t="shared" si="109"/>
        <v>0</v>
      </c>
      <c r="O395" s="10">
        <f t="shared" si="110"/>
        <v>0</v>
      </c>
      <c r="P395" s="10">
        <f t="shared" si="111"/>
        <v>0</v>
      </c>
      <c r="Q395" s="10">
        <f t="shared" si="112"/>
        <v>0</v>
      </c>
      <c r="R395" s="10">
        <f t="shared" si="113"/>
        <v>0</v>
      </c>
      <c r="S395" s="10">
        <f t="shared" si="114"/>
        <v>0</v>
      </c>
      <c r="T395" s="10">
        <f t="shared" si="115"/>
        <v>0</v>
      </c>
      <c r="U395" s="10">
        <f t="shared" si="116"/>
        <v>0</v>
      </c>
      <c r="V395" s="10">
        <f>SUM(Table2[[#This Row],[filter kmers2]:[identify kmers B10]])</f>
        <v>0</v>
      </c>
      <c r="W395" s="5" t="e">
        <f t="shared" si="117"/>
        <v>#DIV/0!</v>
      </c>
      <c r="X395" s="5" t="e">
        <f t="shared" si="118"/>
        <v>#DIV/0!</v>
      </c>
      <c r="Y395" s="5" t="e">
        <f t="shared" si="119"/>
        <v>#DIV/0!</v>
      </c>
      <c r="Z395" s="5" t="e">
        <f t="shared" si="120"/>
        <v>#DIV/0!</v>
      </c>
      <c r="AA395" s="5" t="e">
        <f t="shared" si="121"/>
        <v>#DIV/0!</v>
      </c>
      <c r="AB395" s="5" t="e">
        <f t="shared" si="122"/>
        <v>#DIV/0!</v>
      </c>
      <c r="AC395" s="5" t="e">
        <f t="shared" si="123"/>
        <v>#DIV/0!</v>
      </c>
      <c r="AD395" s="5" t="e">
        <f t="shared" si="124"/>
        <v>#DIV/0!</v>
      </c>
      <c r="AE395" s="5" t="e">
        <f t="shared" si="125"/>
        <v>#DIV/0!</v>
      </c>
      <c r="AF395" s="20" t="e">
        <f>Table2[[#This Row],[filter kmers2]]/Table2[[#This Row],[bp]]*1000000</f>
        <v>#DIV/0!</v>
      </c>
      <c r="AG395" s="20" t="e">
        <f>Table2[[#This Row],[collapse kmers3]]/Table2[[#This Row],[bp]]*1000000</f>
        <v>#DIV/0!</v>
      </c>
      <c r="AH395" s="20" t="e">
        <f>Table2[[#This Row],[calculate distances4]]/Table2[[#This Row],[bp]]*1000000</f>
        <v>#DIV/0!</v>
      </c>
      <c r="AI395" s="20" t="e">
        <f>Table2[[#This Row],[Find N A5]]/Table2[[#This Row],[bp]]*1000000</f>
        <v>#DIV/0!</v>
      </c>
      <c r="AJ395" s="20" t="e">
        <f>Table2[[#This Row],[Find N B6]]/Table2[[#This Row],[bp]]*1000000</f>
        <v>#DIV/0!</v>
      </c>
      <c r="AK395" s="20" t="e">
        <f>Table2[[#This Row],[Find N C7]]/Table2[[#This Row],[bp]]*1000000</f>
        <v>#DIV/0!</v>
      </c>
      <c r="AL395" s="20" t="e">
        <f>Table2[[#This Row],[Find N D8]]/Table2[[#This Row],[bp]]*1000000</f>
        <v>#DIV/0!</v>
      </c>
      <c r="AM395" s="20" t="e">
        <f>Table2[[#This Row],[identify kmers A9]]/Table2[[#This Row],[bp]]*1000000</f>
        <v>#DIV/0!</v>
      </c>
      <c r="AN395" s="20" t="e">
        <f>Table2[[#This Row],[identify kmers B10]]/Table2[[#This Row],[bp]]*1000000</f>
        <v>#DIV/0!</v>
      </c>
    </row>
    <row r="396" spans="1:40" x14ac:dyDescent="0.45">
      <c r="A396" s="1"/>
      <c r="M396" s="10">
        <f t="shared" si="108"/>
        <v>0</v>
      </c>
      <c r="N396" s="10">
        <f t="shared" si="109"/>
        <v>0</v>
      </c>
      <c r="O396" s="10">
        <f t="shared" si="110"/>
        <v>0</v>
      </c>
      <c r="P396" s="10">
        <f t="shared" si="111"/>
        <v>0</v>
      </c>
      <c r="Q396" s="10">
        <f t="shared" si="112"/>
        <v>0</v>
      </c>
      <c r="R396" s="10">
        <f t="shared" si="113"/>
        <v>0</v>
      </c>
      <c r="S396" s="10">
        <f t="shared" si="114"/>
        <v>0</v>
      </c>
      <c r="T396" s="10">
        <f t="shared" si="115"/>
        <v>0</v>
      </c>
      <c r="U396" s="10">
        <f t="shared" si="116"/>
        <v>0</v>
      </c>
      <c r="V396" s="10">
        <f>SUM(Table2[[#This Row],[filter kmers2]:[identify kmers B10]])</f>
        <v>0</v>
      </c>
      <c r="W396" s="5" t="e">
        <f t="shared" si="117"/>
        <v>#DIV/0!</v>
      </c>
      <c r="X396" s="5" t="e">
        <f t="shared" si="118"/>
        <v>#DIV/0!</v>
      </c>
      <c r="Y396" s="5" t="e">
        <f t="shared" si="119"/>
        <v>#DIV/0!</v>
      </c>
      <c r="Z396" s="5" t="e">
        <f t="shared" si="120"/>
        <v>#DIV/0!</v>
      </c>
      <c r="AA396" s="5" t="e">
        <f t="shared" si="121"/>
        <v>#DIV/0!</v>
      </c>
      <c r="AB396" s="5" t="e">
        <f t="shared" si="122"/>
        <v>#DIV/0!</v>
      </c>
      <c r="AC396" s="5" t="e">
        <f t="shared" si="123"/>
        <v>#DIV/0!</v>
      </c>
      <c r="AD396" s="5" t="e">
        <f t="shared" si="124"/>
        <v>#DIV/0!</v>
      </c>
      <c r="AE396" s="5" t="e">
        <f t="shared" si="125"/>
        <v>#DIV/0!</v>
      </c>
      <c r="AF396" s="20" t="e">
        <f>Table2[[#This Row],[filter kmers2]]/Table2[[#This Row],[bp]]*1000000</f>
        <v>#DIV/0!</v>
      </c>
      <c r="AG396" s="20" t="e">
        <f>Table2[[#This Row],[collapse kmers3]]/Table2[[#This Row],[bp]]*1000000</f>
        <v>#DIV/0!</v>
      </c>
      <c r="AH396" s="20" t="e">
        <f>Table2[[#This Row],[calculate distances4]]/Table2[[#This Row],[bp]]*1000000</f>
        <v>#DIV/0!</v>
      </c>
      <c r="AI396" s="20" t="e">
        <f>Table2[[#This Row],[Find N A5]]/Table2[[#This Row],[bp]]*1000000</f>
        <v>#DIV/0!</v>
      </c>
      <c r="AJ396" s="20" t="e">
        <f>Table2[[#This Row],[Find N B6]]/Table2[[#This Row],[bp]]*1000000</f>
        <v>#DIV/0!</v>
      </c>
      <c r="AK396" s="20" t="e">
        <f>Table2[[#This Row],[Find N C7]]/Table2[[#This Row],[bp]]*1000000</f>
        <v>#DIV/0!</v>
      </c>
      <c r="AL396" s="20" t="e">
        <f>Table2[[#This Row],[Find N D8]]/Table2[[#This Row],[bp]]*1000000</f>
        <v>#DIV/0!</v>
      </c>
      <c r="AM396" s="20" t="e">
        <f>Table2[[#This Row],[identify kmers A9]]/Table2[[#This Row],[bp]]*1000000</f>
        <v>#DIV/0!</v>
      </c>
      <c r="AN396" s="20" t="e">
        <f>Table2[[#This Row],[identify kmers B10]]/Table2[[#This Row],[bp]]*1000000</f>
        <v>#DIV/0!</v>
      </c>
    </row>
    <row r="397" spans="1:40" x14ac:dyDescent="0.45">
      <c r="A397" s="1"/>
      <c r="M397" s="10">
        <f t="shared" si="108"/>
        <v>0</v>
      </c>
      <c r="N397" s="10">
        <f t="shared" si="109"/>
        <v>0</v>
      </c>
      <c r="O397" s="10">
        <f t="shared" si="110"/>
        <v>0</v>
      </c>
      <c r="P397" s="10">
        <f t="shared" si="111"/>
        <v>0</v>
      </c>
      <c r="Q397" s="10">
        <f t="shared" si="112"/>
        <v>0</v>
      </c>
      <c r="R397" s="10">
        <f t="shared" si="113"/>
        <v>0</v>
      </c>
      <c r="S397" s="10">
        <f t="shared" si="114"/>
        <v>0</v>
      </c>
      <c r="T397" s="10">
        <f t="shared" si="115"/>
        <v>0</v>
      </c>
      <c r="U397" s="10">
        <f t="shared" si="116"/>
        <v>0</v>
      </c>
      <c r="V397" s="10">
        <f>SUM(Table2[[#This Row],[filter kmers2]:[identify kmers B10]])</f>
        <v>0</v>
      </c>
      <c r="W397" s="5" t="e">
        <f t="shared" si="117"/>
        <v>#DIV/0!</v>
      </c>
      <c r="X397" s="5" t="e">
        <f t="shared" si="118"/>
        <v>#DIV/0!</v>
      </c>
      <c r="Y397" s="5" t="e">
        <f t="shared" si="119"/>
        <v>#DIV/0!</v>
      </c>
      <c r="Z397" s="5" t="e">
        <f t="shared" si="120"/>
        <v>#DIV/0!</v>
      </c>
      <c r="AA397" s="5" t="e">
        <f t="shared" si="121"/>
        <v>#DIV/0!</v>
      </c>
      <c r="AB397" s="5" t="e">
        <f t="shared" si="122"/>
        <v>#DIV/0!</v>
      </c>
      <c r="AC397" s="5" t="e">
        <f t="shared" si="123"/>
        <v>#DIV/0!</v>
      </c>
      <c r="AD397" s="5" t="e">
        <f t="shared" si="124"/>
        <v>#DIV/0!</v>
      </c>
      <c r="AE397" s="5" t="e">
        <f t="shared" si="125"/>
        <v>#DIV/0!</v>
      </c>
      <c r="AF397" s="20" t="e">
        <f>Table2[[#This Row],[filter kmers2]]/Table2[[#This Row],[bp]]*1000000</f>
        <v>#DIV/0!</v>
      </c>
      <c r="AG397" s="20" t="e">
        <f>Table2[[#This Row],[collapse kmers3]]/Table2[[#This Row],[bp]]*1000000</f>
        <v>#DIV/0!</v>
      </c>
      <c r="AH397" s="20" t="e">
        <f>Table2[[#This Row],[calculate distances4]]/Table2[[#This Row],[bp]]*1000000</f>
        <v>#DIV/0!</v>
      </c>
      <c r="AI397" s="20" t="e">
        <f>Table2[[#This Row],[Find N A5]]/Table2[[#This Row],[bp]]*1000000</f>
        <v>#DIV/0!</v>
      </c>
      <c r="AJ397" s="20" t="e">
        <f>Table2[[#This Row],[Find N B6]]/Table2[[#This Row],[bp]]*1000000</f>
        <v>#DIV/0!</v>
      </c>
      <c r="AK397" s="20" t="e">
        <f>Table2[[#This Row],[Find N C7]]/Table2[[#This Row],[bp]]*1000000</f>
        <v>#DIV/0!</v>
      </c>
      <c r="AL397" s="20" t="e">
        <f>Table2[[#This Row],[Find N D8]]/Table2[[#This Row],[bp]]*1000000</f>
        <v>#DIV/0!</v>
      </c>
      <c r="AM397" s="20" t="e">
        <f>Table2[[#This Row],[identify kmers A9]]/Table2[[#This Row],[bp]]*1000000</f>
        <v>#DIV/0!</v>
      </c>
      <c r="AN397" s="20" t="e">
        <f>Table2[[#This Row],[identify kmers B10]]/Table2[[#This Row],[bp]]*1000000</f>
        <v>#DIV/0!</v>
      </c>
    </row>
    <row r="398" spans="1:40" x14ac:dyDescent="0.45">
      <c r="A398" s="1"/>
      <c r="M398" s="10">
        <f t="shared" si="108"/>
        <v>0</v>
      </c>
      <c r="N398" s="10">
        <f t="shared" si="109"/>
        <v>0</v>
      </c>
      <c r="O398" s="10">
        <f t="shared" si="110"/>
        <v>0</v>
      </c>
      <c r="P398" s="10">
        <f t="shared" si="111"/>
        <v>0</v>
      </c>
      <c r="Q398" s="10">
        <f t="shared" si="112"/>
        <v>0</v>
      </c>
      <c r="R398" s="10">
        <f t="shared" si="113"/>
        <v>0</v>
      </c>
      <c r="S398" s="10">
        <f t="shared" si="114"/>
        <v>0</v>
      </c>
      <c r="T398" s="10">
        <f t="shared" si="115"/>
        <v>0</v>
      </c>
      <c r="U398" s="10">
        <f t="shared" si="116"/>
        <v>0</v>
      </c>
      <c r="V398" s="10">
        <f>SUM(Table2[[#This Row],[filter kmers2]:[identify kmers B10]])</f>
        <v>0</v>
      </c>
      <c r="W398" s="5" t="e">
        <f t="shared" si="117"/>
        <v>#DIV/0!</v>
      </c>
      <c r="X398" s="5" t="e">
        <f t="shared" si="118"/>
        <v>#DIV/0!</v>
      </c>
      <c r="Y398" s="5" t="e">
        <f t="shared" si="119"/>
        <v>#DIV/0!</v>
      </c>
      <c r="Z398" s="5" t="e">
        <f t="shared" si="120"/>
        <v>#DIV/0!</v>
      </c>
      <c r="AA398" s="5" t="e">
        <f t="shared" si="121"/>
        <v>#DIV/0!</v>
      </c>
      <c r="AB398" s="5" t="e">
        <f t="shared" si="122"/>
        <v>#DIV/0!</v>
      </c>
      <c r="AC398" s="5" t="e">
        <f t="shared" si="123"/>
        <v>#DIV/0!</v>
      </c>
      <c r="AD398" s="5" t="e">
        <f t="shared" si="124"/>
        <v>#DIV/0!</v>
      </c>
      <c r="AE398" s="5" t="e">
        <f t="shared" si="125"/>
        <v>#DIV/0!</v>
      </c>
      <c r="AF398" s="20" t="e">
        <f>Table2[[#This Row],[filter kmers2]]/Table2[[#This Row],[bp]]*1000000</f>
        <v>#DIV/0!</v>
      </c>
      <c r="AG398" s="20" t="e">
        <f>Table2[[#This Row],[collapse kmers3]]/Table2[[#This Row],[bp]]*1000000</f>
        <v>#DIV/0!</v>
      </c>
      <c r="AH398" s="20" t="e">
        <f>Table2[[#This Row],[calculate distances4]]/Table2[[#This Row],[bp]]*1000000</f>
        <v>#DIV/0!</v>
      </c>
      <c r="AI398" s="20" t="e">
        <f>Table2[[#This Row],[Find N A5]]/Table2[[#This Row],[bp]]*1000000</f>
        <v>#DIV/0!</v>
      </c>
      <c r="AJ398" s="20" t="e">
        <f>Table2[[#This Row],[Find N B6]]/Table2[[#This Row],[bp]]*1000000</f>
        <v>#DIV/0!</v>
      </c>
      <c r="AK398" s="20" t="e">
        <f>Table2[[#This Row],[Find N C7]]/Table2[[#This Row],[bp]]*1000000</f>
        <v>#DIV/0!</v>
      </c>
      <c r="AL398" s="20" t="e">
        <f>Table2[[#This Row],[Find N D8]]/Table2[[#This Row],[bp]]*1000000</f>
        <v>#DIV/0!</v>
      </c>
      <c r="AM398" s="20" t="e">
        <f>Table2[[#This Row],[identify kmers A9]]/Table2[[#This Row],[bp]]*1000000</f>
        <v>#DIV/0!</v>
      </c>
      <c r="AN398" s="20" t="e">
        <f>Table2[[#This Row],[identify kmers B10]]/Table2[[#This Row],[bp]]*1000000</f>
        <v>#DIV/0!</v>
      </c>
    </row>
    <row r="399" spans="1:40" x14ac:dyDescent="0.45">
      <c r="A399" s="1"/>
      <c r="M399" s="10">
        <f t="shared" si="108"/>
        <v>0</v>
      </c>
      <c r="N399" s="10">
        <f t="shared" si="109"/>
        <v>0</v>
      </c>
      <c r="O399" s="10">
        <f t="shared" si="110"/>
        <v>0</v>
      </c>
      <c r="P399" s="10">
        <f t="shared" si="111"/>
        <v>0</v>
      </c>
      <c r="Q399" s="10">
        <f t="shared" si="112"/>
        <v>0</v>
      </c>
      <c r="R399" s="10">
        <f t="shared" si="113"/>
        <v>0</v>
      </c>
      <c r="S399" s="10">
        <f t="shared" si="114"/>
        <v>0</v>
      </c>
      <c r="T399" s="10">
        <f t="shared" si="115"/>
        <v>0</v>
      </c>
      <c r="U399" s="10">
        <f t="shared" si="116"/>
        <v>0</v>
      </c>
      <c r="V399" s="10">
        <f>SUM(Table2[[#This Row],[filter kmers2]:[identify kmers B10]])</f>
        <v>0</v>
      </c>
      <c r="W399" s="5" t="e">
        <f t="shared" si="117"/>
        <v>#DIV/0!</v>
      </c>
      <c r="X399" s="5" t="e">
        <f t="shared" si="118"/>
        <v>#DIV/0!</v>
      </c>
      <c r="Y399" s="5" t="e">
        <f t="shared" si="119"/>
        <v>#DIV/0!</v>
      </c>
      <c r="Z399" s="5" t="e">
        <f t="shared" si="120"/>
        <v>#DIV/0!</v>
      </c>
      <c r="AA399" s="5" t="e">
        <f t="shared" si="121"/>
        <v>#DIV/0!</v>
      </c>
      <c r="AB399" s="5" t="e">
        <f t="shared" si="122"/>
        <v>#DIV/0!</v>
      </c>
      <c r="AC399" s="5" t="e">
        <f t="shared" si="123"/>
        <v>#DIV/0!</v>
      </c>
      <c r="AD399" s="5" t="e">
        <f t="shared" si="124"/>
        <v>#DIV/0!</v>
      </c>
      <c r="AE399" s="5" t="e">
        <f t="shared" si="125"/>
        <v>#DIV/0!</v>
      </c>
      <c r="AF399" s="20" t="e">
        <f>Table2[[#This Row],[filter kmers2]]/Table2[[#This Row],[bp]]*1000000</f>
        <v>#DIV/0!</v>
      </c>
      <c r="AG399" s="20" t="e">
        <f>Table2[[#This Row],[collapse kmers3]]/Table2[[#This Row],[bp]]*1000000</f>
        <v>#DIV/0!</v>
      </c>
      <c r="AH399" s="20" t="e">
        <f>Table2[[#This Row],[calculate distances4]]/Table2[[#This Row],[bp]]*1000000</f>
        <v>#DIV/0!</v>
      </c>
      <c r="AI399" s="20" t="e">
        <f>Table2[[#This Row],[Find N A5]]/Table2[[#This Row],[bp]]*1000000</f>
        <v>#DIV/0!</v>
      </c>
      <c r="AJ399" s="20" t="e">
        <f>Table2[[#This Row],[Find N B6]]/Table2[[#This Row],[bp]]*1000000</f>
        <v>#DIV/0!</v>
      </c>
      <c r="AK399" s="20" t="e">
        <f>Table2[[#This Row],[Find N C7]]/Table2[[#This Row],[bp]]*1000000</f>
        <v>#DIV/0!</v>
      </c>
      <c r="AL399" s="20" t="e">
        <f>Table2[[#This Row],[Find N D8]]/Table2[[#This Row],[bp]]*1000000</f>
        <v>#DIV/0!</v>
      </c>
      <c r="AM399" s="20" t="e">
        <f>Table2[[#This Row],[identify kmers A9]]/Table2[[#This Row],[bp]]*1000000</f>
        <v>#DIV/0!</v>
      </c>
      <c r="AN399" s="20" t="e">
        <f>Table2[[#This Row],[identify kmers B10]]/Table2[[#This Row],[bp]]*1000000</f>
        <v>#DIV/0!</v>
      </c>
    </row>
    <row r="400" spans="1:40" x14ac:dyDescent="0.45">
      <c r="A400" s="1"/>
      <c r="M400" s="10">
        <f t="shared" si="108"/>
        <v>0</v>
      </c>
      <c r="N400" s="10">
        <f t="shared" si="109"/>
        <v>0</v>
      </c>
      <c r="O400" s="10">
        <f t="shared" si="110"/>
        <v>0</v>
      </c>
      <c r="P400" s="10">
        <f t="shared" si="111"/>
        <v>0</v>
      </c>
      <c r="Q400" s="10">
        <f t="shared" si="112"/>
        <v>0</v>
      </c>
      <c r="R400" s="10">
        <f t="shared" si="113"/>
        <v>0</v>
      </c>
      <c r="S400" s="10">
        <f t="shared" si="114"/>
        <v>0</v>
      </c>
      <c r="T400" s="10">
        <f t="shared" si="115"/>
        <v>0</v>
      </c>
      <c r="U400" s="10">
        <f t="shared" si="116"/>
        <v>0</v>
      </c>
      <c r="V400" s="10">
        <f>SUM(Table2[[#This Row],[filter kmers2]:[identify kmers B10]])</f>
        <v>0</v>
      </c>
      <c r="W400" s="5" t="e">
        <f t="shared" si="117"/>
        <v>#DIV/0!</v>
      </c>
      <c r="X400" s="5" t="e">
        <f t="shared" si="118"/>
        <v>#DIV/0!</v>
      </c>
      <c r="Y400" s="5" t="e">
        <f t="shared" si="119"/>
        <v>#DIV/0!</v>
      </c>
      <c r="Z400" s="5" t="e">
        <f t="shared" si="120"/>
        <v>#DIV/0!</v>
      </c>
      <c r="AA400" s="5" t="e">
        <f t="shared" si="121"/>
        <v>#DIV/0!</v>
      </c>
      <c r="AB400" s="5" t="e">
        <f t="shared" si="122"/>
        <v>#DIV/0!</v>
      </c>
      <c r="AC400" s="5" t="e">
        <f t="shared" si="123"/>
        <v>#DIV/0!</v>
      </c>
      <c r="AD400" s="5" t="e">
        <f t="shared" si="124"/>
        <v>#DIV/0!</v>
      </c>
      <c r="AE400" s="5" t="e">
        <f t="shared" si="125"/>
        <v>#DIV/0!</v>
      </c>
      <c r="AF400" s="20" t="e">
        <f>Table2[[#This Row],[filter kmers2]]/Table2[[#This Row],[bp]]*1000000</f>
        <v>#DIV/0!</v>
      </c>
      <c r="AG400" s="20" t="e">
        <f>Table2[[#This Row],[collapse kmers3]]/Table2[[#This Row],[bp]]*1000000</f>
        <v>#DIV/0!</v>
      </c>
      <c r="AH400" s="20" t="e">
        <f>Table2[[#This Row],[calculate distances4]]/Table2[[#This Row],[bp]]*1000000</f>
        <v>#DIV/0!</v>
      </c>
      <c r="AI400" s="20" t="e">
        <f>Table2[[#This Row],[Find N A5]]/Table2[[#This Row],[bp]]*1000000</f>
        <v>#DIV/0!</v>
      </c>
      <c r="AJ400" s="20" t="e">
        <f>Table2[[#This Row],[Find N B6]]/Table2[[#This Row],[bp]]*1000000</f>
        <v>#DIV/0!</v>
      </c>
      <c r="AK400" s="20" t="e">
        <f>Table2[[#This Row],[Find N C7]]/Table2[[#This Row],[bp]]*1000000</f>
        <v>#DIV/0!</v>
      </c>
      <c r="AL400" s="20" t="e">
        <f>Table2[[#This Row],[Find N D8]]/Table2[[#This Row],[bp]]*1000000</f>
        <v>#DIV/0!</v>
      </c>
      <c r="AM400" s="20" t="e">
        <f>Table2[[#This Row],[identify kmers A9]]/Table2[[#This Row],[bp]]*1000000</f>
        <v>#DIV/0!</v>
      </c>
      <c r="AN400" s="20" t="e">
        <f>Table2[[#This Row],[identify kmers B10]]/Table2[[#This Row],[bp]]*1000000</f>
        <v>#DIV/0!</v>
      </c>
    </row>
    <row r="401" spans="1:40" x14ac:dyDescent="0.45">
      <c r="A401" s="1"/>
      <c r="M401" s="10">
        <f t="shared" si="108"/>
        <v>0</v>
      </c>
      <c r="N401" s="10">
        <f t="shared" si="109"/>
        <v>0</v>
      </c>
      <c r="O401" s="10">
        <f t="shared" si="110"/>
        <v>0</v>
      </c>
      <c r="P401" s="10">
        <f t="shared" si="111"/>
        <v>0</v>
      </c>
      <c r="Q401" s="10">
        <f t="shared" si="112"/>
        <v>0</v>
      </c>
      <c r="R401" s="10">
        <f t="shared" si="113"/>
        <v>0</v>
      </c>
      <c r="S401" s="10">
        <f t="shared" si="114"/>
        <v>0</v>
      </c>
      <c r="T401" s="10">
        <f t="shared" si="115"/>
        <v>0</v>
      </c>
      <c r="U401" s="10">
        <f t="shared" si="116"/>
        <v>0</v>
      </c>
      <c r="V401" s="10">
        <f>SUM(Table2[[#This Row],[filter kmers2]:[identify kmers B10]])</f>
        <v>0</v>
      </c>
      <c r="W401" s="5" t="e">
        <f t="shared" si="117"/>
        <v>#DIV/0!</v>
      </c>
      <c r="X401" s="5" t="e">
        <f t="shared" si="118"/>
        <v>#DIV/0!</v>
      </c>
      <c r="Y401" s="5" t="e">
        <f t="shared" si="119"/>
        <v>#DIV/0!</v>
      </c>
      <c r="Z401" s="5" t="e">
        <f t="shared" si="120"/>
        <v>#DIV/0!</v>
      </c>
      <c r="AA401" s="5" t="e">
        <f t="shared" si="121"/>
        <v>#DIV/0!</v>
      </c>
      <c r="AB401" s="5" t="e">
        <f t="shared" si="122"/>
        <v>#DIV/0!</v>
      </c>
      <c r="AC401" s="5" t="e">
        <f t="shared" si="123"/>
        <v>#DIV/0!</v>
      </c>
      <c r="AD401" s="5" t="e">
        <f t="shared" si="124"/>
        <v>#DIV/0!</v>
      </c>
      <c r="AE401" s="5" t="e">
        <f t="shared" si="125"/>
        <v>#DIV/0!</v>
      </c>
      <c r="AF401" s="20" t="e">
        <f>Table2[[#This Row],[filter kmers2]]/Table2[[#This Row],[bp]]*1000000</f>
        <v>#DIV/0!</v>
      </c>
      <c r="AG401" s="20" t="e">
        <f>Table2[[#This Row],[collapse kmers3]]/Table2[[#This Row],[bp]]*1000000</f>
        <v>#DIV/0!</v>
      </c>
      <c r="AH401" s="20" t="e">
        <f>Table2[[#This Row],[calculate distances4]]/Table2[[#This Row],[bp]]*1000000</f>
        <v>#DIV/0!</v>
      </c>
      <c r="AI401" s="20" t="e">
        <f>Table2[[#This Row],[Find N A5]]/Table2[[#This Row],[bp]]*1000000</f>
        <v>#DIV/0!</v>
      </c>
      <c r="AJ401" s="20" t="e">
        <f>Table2[[#This Row],[Find N B6]]/Table2[[#This Row],[bp]]*1000000</f>
        <v>#DIV/0!</v>
      </c>
      <c r="AK401" s="20" t="e">
        <f>Table2[[#This Row],[Find N C7]]/Table2[[#This Row],[bp]]*1000000</f>
        <v>#DIV/0!</v>
      </c>
      <c r="AL401" s="20" t="e">
        <f>Table2[[#This Row],[Find N D8]]/Table2[[#This Row],[bp]]*1000000</f>
        <v>#DIV/0!</v>
      </c>
      <c r="AM401" s="20" t="e">
        <f>Table2[[#This Row],[identify kmers A9]]/Table2[[#This Row],[bp]]*1000000</f>
        <v>#DIV/0!</v>
      </c>
      <c r="AN401" s="20" t="e">
        <f>Table2[[#This Row],[identify kmers B10]]/Table2[[#This Row],[bp]]*1000000</f>
        <v>#DIV/0!</v>
      </c>
    </row>
    <row r="402" spans="1:40" x14ac:dyDescent="0.45">
      <c r="A402" s="1"/>
      <c r="M402" s="10">
        <f t="shared" si="108"/>
        <v>0</v>
      </c>
      <c r="N402" s="10">
        <f t="shared" si="109"/>
        <v>0</v>
      </c>
      <c r="O402" s="10">
        <f t="shared" si="110"/>
        <v>0</v>
      </c>
      <c r="P402" s="10">
        <f t="shared" si="111"/>
        <v>0</v>
      </c>
      <c r="Q402" s="10">
        <f t="shared" si="112"/>
        <v>0</v>
      </c>
      <c r="R402" s="10">
        <f t="shared" si="113"/>
        <v>0</v>
      </c>
      <c r="S402" s="10">
        <f t="shared" si="114"/>
        <v>0</v>
      </c>
      <c r="T402" s="10">
        <f t="shared" si="115"/>
        <v>0</v>
      </c>
      <c r="U402" s="10">
        <f t="shared" si="116"/>
        <v>0</v>
      </c>
      <c r="V402" s="10">
        <f>SUM(Table2[[#This Row],[filter kmers2]:[identify kmers B10]])</f>
        <v>0</v>
      </c>
      <c r="W402" s="5" t="e">
        <f t="shared" si="117"/>
        <v>#DIV/0!</v>
      </c>
      <c r="X402" s="5" t="e">
        <f t="shared" si="118"/>
        <v>#DIV/0!</v>
      </c>
      <c r="Y402" s="5" t="e">
        <f t="shared" si="119"/>
        <v>#DIV/0!</v>
      </c>
      <c r="Z402" s="5" t="e">
        <f t="shared" si="120"/>
        <v>#DIV/0!</v>
      </c>
      <c r="AA402" s="5" t="e">
        <f t="shared" si="121"/>
        <v>#DIV/0!</v>
      </c>
      <c r="AB402" s="5" t="e">
        <f t="shared" si="122"/>
        <v>#DIV/0!</v>
      </c>
      <c r="AC402" s="5" t="e">
        <f t="shared" si="123"/>
        <v>#DIV/0!</v>
      </c>
      <c r="AD402" s="5" t="e">
        <f t="shared" si="124"/>
        <v>#DIV/0!</v>
      </c>
      <c r="AE402" s="5" t="e">
        <f t="shared" si="125"/>
        <v>#DIV/0!</v>
      </c>
      <c r="AF402" s="20" t="e">
        <f>Table2[[#This Row],[filter kmers2]]/Table2[[#This Row],[bp]]*1000000</f>
        <v>#DIV/0!</v>
      </c>
      <c r="AG402" s="20" t="e">
        <f>Table2[[#This Row],[collapse kmers3]]/Table2[[#This Row],[bp]]*1000000</f>
        <v>#DIV/0!</v>
      </c>
      <c r="AH402" s="20" t="e">
        <f>Table2[[#This Row],[calculate distances4]]/Table2[[#This Row],[bp]]*1000000</f>
        <v>#DIV/0!</v>
      </c>
      <c r="AI402" s="20" t="e">
        <f>Table2[[#This Row],[Find N A5]]/Table2[[#This Row],[bp]]*1000000</f>
        <v>#DIV/0!</v>
      </c>
      <c r="AJ402" s="20" t="e">
        <f>Table2[[#This Row],[Find N B6]]/Table2[[#This Row],[bp]]*1000000</f>
        <v>#DIV/0!</v>
      </c>
      <c r="AK402" s="20" t="e">
        <f>Table2[[#This Row],[Find N C7]]/Table2[[#This Row],[bp]]*1000000</f>
        <v>#DIV/0!</v>
      </c>
      <c r="AL402" s="20" t="e">
        <f>Table2[[#This Row],[Find N D8]]/Table2[[#This Row],[bp]]*1000000</f>
        <v>#DIV/0!</v>
      </c>
      <c r="AM402" s="20" t="e">
        <f>Table2[[#This Row],[identify kmers A9]]/Table2[[#This Row],[bp]]*1000000</f>
        <v>#DIV/0!</v>
      </c>
      <c r="AN402" s="20" t="e">
        <f>Table2[[#This Row],[identify kmers B10]]/Table2[[#This Row],[bp]]*1000000</f>
        <v>#DIV/0!</v>
      </c>
    </row>
    <row r="403" spans="1:40" x14ac:dyDescent="0.45">
      <c r="A403" s="1"/>
      <c r="M403" s="10">
        <f t="shared" si="108"/>
        <v>0</v>
      </c>
      <c r="N403" s="10">
        <f t="shared" si="109"/>
        <v>0</v>
      </c>
      <c r="O403" s="10">
        <f t="shared" si="110"/>
        <v>0</v>
      </c>
      <c r="P403" s="10">
        <f t="shared" si="111"/>
        <v>0</v>
      </c>
      <c r="Q403" s="10">
        <f t="shared" si="112"/>
        <v>0</v>
      </c>
      <c r="R403" s="10">
        <f t="shared" si="113"/>
        <v>0</v>
      </c>
      <c r="S403" s="10">
        <f t="shared" si="114"/>
        <v>0</v>
      </c>
      <c r="T403" s="10">
        <f t="shared" si="115"/>
        <v>0</v>
      </c>
      <c r="U403" s="10">
        <f t="shared" si="116"/>
        <v>0</v>
      </c>
      <c r="V403" s="10">
        <f>SUM(Table2[[#This Row],[filter kmers2]:[identify kmers B10]])</f>
        <v>0</v>
      </c>
      <c r="W403" s="5" t="e">
        <f t="shared" si="117"/>
        <v>#DIV/0!</v>
      </c>
      <c r="X403" s="5" t="e">
        <f t="shared" si="118"/>
        <v>#DIV/0!</v>
      </c>
      <c r="Y403" s="5" t="e">
        <f t="shared" si="119"/>
        <v>#DIV/0!</v>
      </c>
      <c r="Z403" s="5" t="e">
        <f t="shared" si="120"/>
        <v>#DIV/0!</v>
      </c>
      <c r="AA403" s="5" t="e">
        <f t="shared" si="121"/>
        <v>#DIV/0!</v>
      </c>
      <c r="AB403" s="5" t="e">
        <f t="shared" si="122"/>
        <v>#DIV/0!</v>
      </c>
      <c r="AC403" s="5" t="e">
        <f t="shared" si="123"/>
        <v>#DIV/0!</v>
      </c>
      <c r="AD403" s="5" t="e">
        <f t="shared" si="124"/>
        <v>#DIV/0!</v>
      </c>
      <c r="AE403" s="5" t="e">
        <f t="shared" si="125"/>
        <v>#DIV/0!</v>
      </c>
      <c r="AF403" s="20" t="e">
        <f>Table2[[#This Row],[filter kmers2]]/Table2[[#This Row],[bp]]*1000000</f>
        <v>#DIV/0!</v>
      </c>
      <c r="AG403" s="20" t="e">
        <f>Table2[[#This Row],[collapse kmers3]]/Table2[[#This Row],[bp]]*1000000</f>
        <v>#DIV/0!</v>
      </c>
      <c r="AH403" s="20" t="e">
        <f>Table2[[#This Row],[calculate distances4]]/Table2[[#This Row],[bp]]*1000000</f>
        <v>#DIV/0!</v>
      </c>
      <c r="AI403" s="20" t="e">
        <f>Table2[[#This Row],[Find N A5]]/Table2[[#This Row],[bp]]*1000000</f>
        <v>#DIV/0!</v>
      </c>
      <c r="AJ403" s="20" t="e">
        <f>Table2[[#This Row],[Find N B6]]/Table2[[#This Row],[bp]]*1000000</f>
        <v>#DIV/0!</v>
      </c>
      <c r="AK403" s="20" t="e">
        <f>Table2[[#This Row],[Find N C7]]/Table2[[#This Row],[bp]]*1000000</f>
        <v>#DIV/0!</v>
      </c>
      <c r="AL403" s="20" t="e">
        <f>Table2[[#This Row],[Find N D8]]/Table2[[#This Row],[bp]]*1000000</f>
        <v>#DIV/0!</v>
      </c>
      <c r="AM403" s="20" t="e">
        <f>Table2[[#This Row],[identify kmers A9]]/Table2[[#This Row],[bp]]*1000000</f>
        <v>#DIV/0!</v>
      </c>
      <c r="AN403" s="20" t="e">
        <f>Table2[[#This Row],[identify kmers B10]]/Table2[[#This Row],[bp]]*1000000</f>
        <v>#DIV/0!</v>
      </c>
    </row>
    <row r="404" spans="1:40" x14ac:dyDescent="0.45">
      <c r="A404" s="1"/>
      <c r="M404" s="10">
        <f t="shared" si="108"/>
        <v>0</v>
      </c>
      <c r="N404" s="10">
        <f t="shared" si="109"/>
        <v>0</v>
      </c>
      <c r="O404" s="10">
        <f t="shared" si="110"/>
        <v>0</v>
      </c>
      <c r="P404" s="10">
        <f t="shared" si="111"/>
        <v>0</v>
      </c>
      <c r="Q404" s="10">
        <f t="shared" si="112"/>
        <v>0</v>
      </c>
      <c r="R404" s="10">
        <f t="shared" si="113"/>
        <v>0</v>
      </c>
      <c r="S404" s="10">
        <f t="shared" si="114"/>
        <v>0</v>
      </c>
      <c r="T404" s="10">
        <f t="shared" si="115"/>
        <v>0</v>
      </c>
      <c r="U404" s="10">
        <f t="shared" si="116"/>
        <v>0</v>
      </c>
      <c r="V404" s="10">
        <f>SUM(Table2[[#This Row],[filter kmers2]:[identify kmers B10]])</f>
        <v>0</v>
      </c>
      <c r="W404" s="5" t="e">
        <f t="shared" si="117"/>
        <v>#DIV/0!</v>
      </c>
      <c r="X404" s="5" t="e">
        <f t="shared" si="118"/>
        <v>#DIV/0!</v>
      </c>
      <c r="Y404" s="5" t="e">
        <f t="shared" si="119"/>
        <v>#DIV/0!</v>
      </c>
      <c r="Z404" s="5" t="e">
        <f t="shared" si="120"/>
        <v>#DIV/0!</v>
      </c>
      <c r="AA404" s="5" t="e">
        <f t="shared" si="121"/>
        <v>#DIV/0!</v>
      </c>
      <c r="AB404" s="5" t="e">
        <f t="shared" si="122"/>
        <v>#DIV/0!</v>
      </c>
      <c r="AC404" s="5" t="e">
        <f t="shared" si="123"/>
        <v>#DIV/0!</v>
      </c>
      <c r="AD404" s="5" t="e">
        <f t="shared" si="124"/>
        <v>#DIV/0!</v>
      </c>
      <c r="AE404" s="5" t="e">
        <f t="shared" si="125"/>
        <v>#DIV/0!</v>
      </c>
      <c r="AF404" s="20" t="e">
        <f>Table2[[#This Row],[filter kmers2]]/Table2[[#This Row],[bp]]*1000000</f>
        <v>#DIV/0!</v>
      </c>
      <c r="AG404" s="20" t="e">
        <f>Table2[[#This Row],[collapse kmers3]]/Table2[[#This Row],[bp]]*1000000</f>
        <v>#DIV/0!</v>
      </c>
      <c r="AH404" s="20" t="e">
        <f>Table2[[#This Row],[calculate distances4]]/Table2[[#This Row],[bp]]*1000000</f>
        <v>#DIV/0!</v>
      </c>
      <c r="AI404" s="20" t="e">
        <f>Table2[[#This Row],[Find N A5]]/Table2[[#This Row],[bp]]*1000000</f>
        <v>#DIV/0!</v>
      </c>
      <c r="AJ404" s="20" t="e">
        <f>Table2[[#This Row],[Find N B6]]/Table2[[#This Row],[bp]]*1000000</f>
        <v>#DIV/0!</v>
      </c>
      <c r="AK404" s="20" t="e">
        <f>Table2[[#This Row],[Find N C7]]/Table2[[#This Row],[bp]]*1000000</f>
        <v>#DIV/0!</v>
      </c>
      <c r="AL404" s="20" t="e">
        <f>Table2[[#This Row],[Find N D8]]/Table2[[#This Row],[bp]]*1000000</f>
        <v>#DIV/0!</v>
      </c>
      <c r="AM404" s="20" t="e">
        <f>Table2[[#This Row],[identify kmers A9]]/Table2[[#This Row],[bp]]*1000000</f>
        <v>#DIV/0!</v>
      </c>
      <c r="AN404" s="20" t="e">
        <f>Table2[[#This Row],[identify kmers B10]]/Table2[[#This Row],[bp]]*1000000</f>
        <v>#DIV/0!</v>
      </c>
    </row>
    <row r="405" spans="1:40" x14ac:dyDescent="0.45">
      <c r="A405" s="1"/>
      <c r="M405" s="10">
        <f t="shared" si="108"/>
        <v>0</v>
      </c>
      <c r="N405" s="10">
        <f t="shared" si="109"/>
        <v>0</v>
      </c>
      <c r="O405" s="10">
        <f t="shared" si="110"/>
        <v>0</v>
      </c>
      <c r="P405" s="10">
        <f t="shared" si="111"/>
        <v>0</v>
      </c>
      <c r="Q405" s="10">
        <f t="shared" si="112"/>
        <v>0</v>
      </c>
      <c r="R405" s="10">
        <f t="shared" si="113"/>
        <v>0</v>
      </c>
      <c r="S405" s="10">
        <f t="shared" si="114"/>
        <v>0</v>
      </c>
      <c r="T405" s="10">
        <f t="shared" si="115"/>
        <v>0</v>
      </c>
      <c r="U405" s="10">
        <f t="shared" si="116"/>
        <v>0</v>
      </c>
      <c r="V405" s="10">
        <f>SUM(Table2[[#This Row],[filter kmers2]:[identify kmers B10]])</f>
        <v>0</v>
      </c>
      <c r="W405" s="5" t="e">
        <f t="shared" si="117"/>
        <v>#DIV/0!</v>
      </c>
      <c r="X405" s="5" t="e">
        <f t="shared" si="118"/>
        <v>#DIV/0!</v>
      </c>
      <c r="Y405" s="5" t="e">
        <f t="shared" si="119"/>
        <v>#DIV/0!</v>
      </c>
      <c r="Z405" s="5" t="e">
        <f t="shared" si="120"/>
        <v>#DIV/0!</v>
      </c>
      <c r="AA405" s="5" t="e">
        <f t="shared" si="121"/>
        <v>#DIV/0!</v>
      </c>
      <c r="AB405" s="5" t="e">
        <f t="shared" si="122"/>
        <v>#DIV/0!</v>
      </c>
      <c r="AC405" s="5" t="e">
        <f t="shared" si="123"/>
        <v>#DIV/0!</v>
      </c>
      <c r="AD405" s="5" t="e">
        <f t="shared" si="124"/>
        <v>#DIV/0!</v>
      </c>
      <c r="AE405" s="5" t="e">
        <f t="shared" si="125"/>
        <v>#DIV/0!</v>
      </c>
      <c r="AF405" s="20" t="e">
        <f>Table2[[#This Row],[filter kmers2]]/Table2[[#This Row],[bp]]*1000000</f>
        <v>#DIV/0!</v>
      </c>
      <c r="AG405" s="20" t="e">
        <f>Table2[[#This Row],[collapse kmers3]]/Table2[[#This Row],[bp]]*1000000</f>
        <v>#DIV/0!</v>
      </c>
      <c r="AH405" s="20" t="e">
        <f>Table2[[#This Row],[calculate distances4]]/Table2[[#This Row],[bp]]*1000000</f>
        <v>#DIV/0!</v>
      </c>
      <c r="AI405" s="20" t="e">
        <f>Table2[[#This Row],[Find N A5]]/Table2[[#This Row],[bp]]*1000000</f>
        <v>#DIV/0!</v>
      </c>
      <c r="AJ405" s="20" t="e">
        <f>Table2[[#This Row],[Find N B6]]/Table2[[#This Row],[bp]]*1000000</f>
        <v>#DIV/0!</v>
      </c>
      <c r="AK405" s="20" t="e">
        <f>Table2[[#This Row],[Find N C7]]/Table2[[#This Row],[bp]]*1000000</f>
        <v>#DIV/0!</v>
      </c>
      <c r="AL405" s="20" t="e">
        <f>Table2[[#This Row],[Find N D8]]/Table2[[#This Row],[bp]]*1000000</f>
        <v>#DIV/0!</v>
      </c>
      <c r="AM405" s="20" t="e">
        <f>Table2[[#This Row],[identify kmers A9]]/Table2[[#This Row],[bp]]*1000000</f>
        <v>#DIV/0!</v>
      </c>
      <c r="AN405" s="20" t="e">
        <f>Table2[[#This Row],[identify kmers B10]]/Table2[[#This Row],[bp]]*1000000</f>
        <v>#DIV/0!</v>
      </c>
    </row>
    <row r="406" spans="1:40" x14ac:dyDescent="0.45">
      <c r="A406" s="1"/>
      <c r="M406" s="10">
        <f t="shared" si="108"/>
        <v>0</v>
      </c>
      <c r="N406" s="10">
        <f t="shared" si="109"/>
        <v>0</v>
      </c>
      <c r="O406" s="10">
        <f t="shared" si="110"/>
        <v>0</v>
      </c>
      <c r="P406" s="10">
        <f t="shared" si="111"/>
        <v>0</v>
      </c>
      <c r="Q406" s="10">
        <f t="shared" si="112"/>
        <v>0</v>
      </c>
      <c r="R406" s="10">
        <f t="shared" si="113"/>
        <v>0</v>
      </c>
      <c r="S406" s="10">
        <f t="shared" si="114"/>
        <v>0</v>
      </c>
      <c r="T406" s="10">
        <f t="shared" si="115"/>
        <v>0</v>
      </c>
      <c r="U406" s="10">
        <f t="shared" si="116"/>
        <v>0</v>
      </c>
      <c r="V406" s="10">
        <f>SUM(Table2[[#This Row],[filter kmers2]:[identify kmers B10]])</f>
        <v>0</v>
      </c>
      <c r="W406" s="5" t="e">
        <f t="shared" si="117"/>
        <v>#DIV/0!</v>
      </c>
      <c r="X406" s="5" t="e">
        <f t="shared" si="118"/>
        <v>#DIV/0!</v>
      </c>
      <c r="Y406" s="5" t="e">
        <f t="shared" si="119"/>
        <v>#DIV/0!</v>
      </c>
      <c r="Z406" s="5" t="e">
        <f t="shared" si="120"/>
        <v>#DIV/0!</v>
      </c>
      <c r="AA406" s="5" t="e">
        <f t="shared" si="121"/>
        <v>#DIV/0!</v>
      </c>
      <c r="AB406" s="5" t="e">
        <f t="shared" si="122"/>
        <v>#DIV/0!</v>
      </c>
      <c r="AC406" s="5" t="e">
        <f t="shared" si="123"/>
        <v>#DIV/0!</v>
      </c>
      <c r="AD406" s="5" t="e">
        <f t="shared" si="124"/>
        <v>#DIV/0!</v>
      </c>
      <c r="AE406" s="5" t="e">
        <f t="shared" si="125"/>
        <v>#DIV/0!</v>
      </c>
      <c r="AF406" s="20" t="e">
        <f>Table2[[#This Row],[filter kmers2]]/Table2[[#This Row],[bp]]*1000000</f>
        <v>#DIV/0!</v>
      </c>
      <c r="AG406" s="20" t="e">
        <f>Table2[[#This Row],[collapse kmers3]]/Table2[[#This Row],[bp]]*1000000</f>
        <v>#DIV/0!</v>
      </c>
      <c r="AH406" s="20" t="e">
        <f>Table2[[#This Row],[calculate distances4]]/Table2[[#This Row],[bp]]*1000000</f>
        <v>#DIV/0!</v>
      </c>
      <c r="AI406" s="20" t="e">
        <f>Table2[[#This Row],[Find N A5]]/Table2[[#This Row],[bp]]*1000000</f>
        <v>#DIV/0!</v>
      </c>
      <c r="AJ406" s="20" t="e">
        <f>Table2[[#This Row],[Find N B6]]/Table2[[#This Row],[bp]]*1000000</f>
        <v>#DIV/0!</v>
      </c>
      <c r="AK406" s="20" t="e">
        <f>Table2[[#This Row],[Find N C7]]/Table2[[#This Row],[bp]]*1000000</f>
        <v>#DIV/0!</v>
      </c>
      <c r="AL406" s="20" t="e">
        <f>Table2[[#This Row],[Find N D8]]/Table2[[#This Row],[bp]]*1000000</f>
        <v>#DIV/0!</v>
      </c>
      <c r="AM406" s="20" t="e">
        <f>Table2[[#This Row],[identify kmers A9]]/Table2[[#This Row],[bp]]*1000000</f>
        <v>#DIV/0!</v>
      </c>
      <c r="AN406" s="20" t="e">
        <f>Table2[[#This Row],[identify kmers B10]]/Table2[[#This Row],[bp]]*1000000</f>
        <v>#DIV/0!</v>
      </c>
    </row>
    <row r="407" spans="1:40" x14ac:dyDescent="0.45">
      <c r="A407" s="1"/>
      <c r="M407" s="10">
        <f t="shared" si="108"/>
        <v>0</v>
      </c>
      <c r="N407" s="10">
        <f t="shared" si="109"/>
        <v>0</v>
      </c>
      <c r="O407" s="10">
        <f t="shared" si="110"/>
        <v>0</v>
      </c>
      <c r="P407" s="10">
        <f t="shared" si="111"/>
        <v>0</v>
      </c>
      <c r="Q407" s="10">
        <f t="shared" si="112"/>
        <v>0</v>
      </c>
      <c r="R407" s="10">
        <f t="shared" si="113"/>
        <v>0</v>
      </c>
      <c r="S407" s="10">
        <f t="shared" si="114"/>
        <v>0</v>
      </c>
      <c r="T407" s="10">
        <f t="shared" si="115"/>
        <v>0</v>
      </c>
      <c r="U407" s="10">
        <f t="shared" si="116"/>
        <v>0</v>
      </c>
      <c r="V407" s="10">
        <f>SUM(Table2[[#This Row],[filter kmers2]:[identify kmers B10]])</f>
        <v>0</v>
      </c>
      <c r="W407" s="5" t="e">
        <f t="shared" si="117"/>
        <v>#DIV/0!</v>
      </c>
      <c r="X407" s="5" t="e">
        <f t="shared" si="118"/>
        <v>#DIV/0!</v>
      </c>
      <c r="Y407" s="5" t="e">
        <f t="shared" si="119"/>
        <v>#DIV/0!</v>
      </c>
      <c r="Z407" s="5" t="e">
        <f t="shared" si="120"/>
        <v>#DIV/0!</v>
      </c>
      <c r="AA407" s="5" t="e">
        <f t="shared" si="121"/>
        <v>#DIV/0!</v>
      </c>
      <c r="AB407" s="5" t="e">
        <f t="shared" si="122"/>
        <v>#DIV/0!</v>
      </c>
      <c r="AC407" s="5" t="e">
        <f t="shared" si="123"/>
        <v>#DIV/0!</v>
      </c>
      <c r="AD407" s="5" t="e">
        <f t="shared" si="124"/>
        <v>#DIV/0!</v>
      </c>
      <c r="AE407" s="5" t="e">
        <f t="shared" si="125"/>
        <v>#DIV/0!</v>
      </c>
      <c r="AF407" s="20" t="e">
        <f>Table2[[#This Row],[filter kmers2]]/Table2[[#This Row],[bp]]*1000000</f>
        <v>#DIV/0!</v>
      </c>
      <c r="AG407" s="20" t="e">
        <f>Table2[[#This Row],[collapse kmers3]]/Table2[[#This Row],[bp]]*1000000</f>
        <v>#DIV/0!</v>
      </c>
      <c r="AH407" s="20" t="e">
        <f>Table2[[#This Row],[calculate distances4]]/Table2[[#This Row],[bp]]*1000000</f>
        <v>#DIV/0!</v>
      </c>
      <c r="AI407" s="20" t="e">
        <f>Table2[[#This Row],[Find N A5]]/Table2[[#This Row],[bp]]*1000000</f>
        <v>#DIV/0!</v>
      </c>
      <c r="AJ407" s="20" t="e">
        <f>Table2[[#This Row],[Find N B6]]/Table2[[#This Row],[bp]]*1000000</f>
        <v>#DIV/0!</v>
      </c>
      <c r="AK407" s="20" t="e">
        <f>Table2[[#This Row],[Find N C7]]/Table2[[#This Row],[bp]]*1000000</f>
        <v>#DIV/0!</v>
      </c>
      <c r="AL407" s="20" t="e">
        <f>Table2[[#This Row],[Find N D8]]/Table2[[#This Row],[bp]]*1000000</f>
        <v>#DIV/0!</v>
      </c>
      <c r="AM407" s="20" t="e">
        <f>Table2[[#This Row],[identify kmers A9]]/Table2[[#This Row],[bp]]*1000000</f>
        <v>#DIV/0!</v>
      </c>
      <c r="AN407" s="20" t="e">
        <f>Table2[[#This Row],[identify kmers B10]]/Table2[[#This Row],[bp]]*1000000</f>
        <v>#DIV/0!</v>
      </c>
    </row>
    <row r="408" spans="1:40" x14ac:dyDescent="0.45">
      <c r="A408" s="1"/>
      <c r="M408" s="10">
        <f t="shared" si="108"/>
        <v>0</v>
      </c>
      <c r="N408" s="10">
        <f t="shared" si="109"/>
        <v>0</v>
      </c>
      <c r="O408" s="10">
        <f t="shared" si="110"/>
        <v>0</v>
      </c>
      <c r="P408" s="10">
        <f t="shared" si="111"/>
        <v>0</v>
      </c>
      <c r="Q408" s="10">
        <f t="shared" si="112"/>
        <v>0</v>
      </c>
      <c r="R408" s="10">
        <f t="shared" si="113"/>
        <v>0</v>
      </c>
      <c r="S408" s="10">
        <f t="shared" si="114"/>
        <v>0</v>
      </c>
      <c r="T408" s="10">
        <f t="shared" si="115"/>
        <v>0</v>
      </c>
      <c r="U408" s="10">
        <f t="shared" si="116"/>
        <v>0</v>
      </c>
      <c r="V408" s="10">
        <f>SUM(Table2[[#This Row],[filter kmers2]:[identify kmers B10]])</f>
        <v>0</v>
      </c>
      <c r="W408" s="5" t="e">
        <f t="shared" si="117"/>
        <v>#DIV/0!</v>
      </c>
      <c r="X408" s="5" t="e">
        <f t="shared" si="118"/>
        <v>#DIV/0!</v>
      </c>
      <c r="Y408" s="5" t="e">
        <f t="shared" si="119"/>
        <v>#DIV/0!</v>
      </c>
      <c r="Z408" s="5" t="e">
        <f t="shared" si="120"/>
        <v>#DIV/0!</v>
      </c>
      <c r="AA408" s="5" t="e">
        <f t="shared" si="121"/>
        <v>#DIV/0!</v>
      </c>
      <c r="AB408" s="5" t="e">
        <f t="shared" si="122"/>
        <v>#DIV/0!</v>
      </c>
      <c r="AC408" s="5" t="e">
        <f t="shared" si="123"/>
        <v>#DIV/0!</v>
      </c>
      <c r="AD408" s="5" t="e">
        <f t="shared" si="124"/>
        <v>#DIV/0!</v>
      </c>
      <c r="AE408" s="5" t="e">
        <f t="shared" si="125"/>
        <v>#DIV/0!</v>
      </c>
      <c r="AF408" s="20" t="e">
        <f>Table2[[#This Row],[filter kmers2]]/Table2[[#This Row],[bp]]*1000000</f>
        <v>#DIV/0!</v>
      </c>
      <c r="AG408" s="20" t="e">
        <f>Table2[[#This Row],[collapse kmers3]]/Table2[[#This Row],[bp]]*1000000</f>
        <v>#DIV/0!</v>
      </c>
      <c r="AH408" s="20" t="e">
        <f>Table2[[#This Row],[calculate distances4]]/Table2[[#This Row],[bp]]*1000000</f>
        <v>#DIV/0!</v>
      </c>
      <c r="AI408" s="20" t="e">
        <f>Table2[[#This Row],[Find N A5]]/Table2[[#This Row],[bp]]*1000000</f>
        <v>#DIV/0!</v>
      </c>
      <c r="AJ408" s="20" t="e">
        <f>Table2[[#This Row],[Find N B6]]/Table2[[#This Row],[bp]]*1000000</f>
        <v>#DIV/0!</v>
      </c>
      <c r="AK408" s="20" t="e">
        <f>Table2[[#This Row],[Find N C7]]/Table2[[#This Row],[bp]]*1000000</f>
        <v>#DIV/0!</v>
      </c>
      <c r="AL408" s="20" t="e">
        <f>Table2[[#This Row],[Find N D8]]/Table2[[#This Row],[bp]]*1000000</f>
        <v>#DIV/0!</v>
      </c>
      <c r="AM408" s="20" t="e">
        <f>Table2[[#This Row],[identify kmers A9]]/Table2[[#This Row],[bp]]*1000000</f>
        <v>#DIV/0!</v>
      </c>
      <c r="AN408" s="20" t="e">
        <f>Table2[[#This Row],[identify kmers B10]]/Table2[[#This Row],[bp]]*1000000</f>
        <v>#DIV/0!</v>
      </c>
    </row>
    <row r="409" spans="1:40" x14ac:dyDescent="0.45">
      <c r="A409" s="1"/>
      <c r="M409" s="10">
        <f t="shared" si="108"/>
        <v>0</v>
      </c>
      <c r="N409" s="10">
        <f t="shared" si="109"/>
        <v>0</v>
      </c>
      <c r="O409" s="10">
        <f t="shared" si="110"/>
        <v>0</v>
      </c>
      <c r="P409" s="10">
        <f t="shared" si="111"/>
        <v>0</v>
      </c>
      <c r="Q409" s="10">
        <f t="shared" si="112"/>
        <v>0</v>
      </c>
      <c r="R409" s="10">
        <f t="shared" si="113"/>
        <v>0</v>
      </c>
      <c r="S409" s="10">
        <f t="shared" si="114"/>
        <v>0</v>
      </c>
      <c r="T409" s="10">
        <f t="shared" si="115"/>
        <v>0</v>
      </c>
      <c r="U409" s="10">
        <f t="shared" si="116"/>
        <v>0</v>
      </c>
      <c r="V409" s="10">
        <f>SUM(Table2[[#This Row],[filter kmers2]:[identify kmers B10]])</f>
        <v>0</v>
      </c>
      <c r="W409" s="5" t="e">
        <f t="shared" si="117"/>
        <v>#DIV/0!</v>
      </c>
      <c r="X409" s="5" t="e">
        <f t="shared" si="118"/>
        <v>#DIV/0!</v>
      </c>
      <c r="Y409" s="5" t="e">
        <f t="shared" si="119"/>
        <v>#DIV/0!</v>
      </c>
      <c r="Z409" s="5" t="e">
        <f t="shared" si="120"/>
        <v>#DIV/0!</v>
      </c>
      <c r="AA409" s="5" t="e">
        <f t="shared" si="121"/>
        <v>#DIV/0!</v>
      </c>
      <c r="AB409" s="5" t="e">
        <f t="shared" si="122"/>
        <v>#DIV/0!</v>
      </c>
      <c r="AC409" s="5" t="e">
        <f t="shared" si="123"/>
        <v>#DIV/0!</v>
      </c>
      <c r="AD409" s="5" t="e">
        <f t="shared" si="124"/>
        <v>#DIV/0!</v>
      </c>
      <c r="AE409" s="5" t="e">
        <f t="shared" si="125"/>
        <v>#DIV/0!</v>
      </c>
      <c r="AF409" s="20" t="e">
        <f>Table2[[#This Row],[filter kmers2]]/Table2[[#This Row],[bp]]*1000000</f>
        <v>#DIV/0!</v>
      </c>
      <c r="AG409" s="20" t="e">
        <f>Table2[[#This Row],[collapse kmers3]]/Table2[[#This Row],[bp]]*1000000</f>
        <v>#DIV/0!</v>
      </c>
      <c r="AH409" s="20" t="e">
        <f>Table2[[#This Row],[calculate distances4]]/Table2[[#This Row],[bp]]*1000000</f>
        <v>#DIV/0!</v>
      </c>
      <c r="AI409" s="20" t="e">
        <f>Table2[[#This Row],[Find N A5]]/Table2[[#This Row],[bp]]*1000000</f>
        <v>#DIV/0!</v>
      </c>
      <c r="AJ409" s="20" t="e">
        <f>Table2[[#This Row],[Find N B6]]/Table2[[#This Row],[bp]]*1000000</f>
        <v>#DIV/0!</v>
      </c>
      <c r="AK409" s="20" t="e">
        <f>Table2[[#This Row],[Find N C7]]/Table2[[#This Row],[bp]]*1000000</f>
        <v>#DIV/0!</v>
      </c>
      <c r="AL409" s="20" t="e">
        <f>Table2[[#This Row],[Find N D8]]/Table2[[#This Row],[bp]]*1000000</f>
        <v>#DIV/0!</v>
      </c>
      <c r="AM409" s="20" t="e">
        <f>Table2[[#This Row],[identify kmers A9]]/Table2[[#This Row],[bp]]*1000000</f>
        <v>#DIV/0!</v>
      </c>
      <c r="AN409" s="20" t="e">
        <f>Table2[[#This Row],[identify kmers B10]]/Table2[[#This Row],[bp]]*1000000</f>
        <v>#DIV/0!</v>
      </c>
    </row>
    <row r="410" spans="1:40" x14ac:dyDescent="0.45">
      <c r="A410" s="1"/>
      <c r="M410" s="10">
        <f t="shared" si="108"/>
        <v>0</v>
      </c>
      <c r="N410" s="10">
        <f t="shared" si="109"/>
        <v>0</v>
      </c>
      <c r="O410" s="10">
        <f t="shared" si="110"/>
        <v>0</v>
      </c>
      <c r="P410" s="10">
        <f t="shared" si="111"/>
        <v>0</v>
      </c>
      <c r="Q410" s="10">
        <f t="shared" si="112"/>
        <v>0</v>
      </c>
      <c r="R410" s="10">
        <f t="shared" si="113"/>
        <v>0</v>
      </c>
      <c r="S410" s="10">
        <f t="shared" si="114"/>
        <v>0</v>
      </c>
      <c r="T410" s="10">
        <f t="shared" si="115"/>
        <v>0</v>
      </c>
      <c r="U410" s="10">
        <f t="shared" si="116"/>
        <v>0</v>
      </c>
      <c r="V410" s="10">
        <f>SUM(Table2[[#This Row],[filter kmers2]:[identify kmers B10]])</f>
        <v>0</v>
      </c>
      <c r="W410" s="5" t="e">
        <f t="shared" si="117"/>
        <v>#DIV/0!</v>
      </c>
      <c r="X410" s="5" t="e">
        <f t="shared" si="118"/>
        <v>#DIV/0!</v>
      </c>
      <c r="Y410" s="5" t="e">
        <f t="shared" si="119"/>
        <v>#DIV/0!</v>
      </c>
      <c r="Z410" s="5" t="e">
        <f t="shared" si="120"/>
        <v>#DIV/0!</v>
      </c>
      <c r="AA410" s="5" t="e">
        <f t="shared" si="121"/>
        <v>#DIV/0!</v>
      </c>
      <c r="AB410" s="5" t="e">
        <f t="shared" si="122"/>
        <v>#DIV/0!</v>
      </c>
      <c r="AC410" s="5" t="e">
        <f t="shared" si="123"/>
        <v>#DIV/0!</v>
      </c>
      <c r="AD410" s="5" t="e">
        <f t="shared" si="124"/>
        <v>#DIV/0!</v>
      </c>
      <c r="AE410" s="5" t="e">
        <f t="shared" si="125"/>
        <v>#DIV/0!</v>
      </c>
      <c r="AF410" s="20" t="e">
        <f>Table2[[#This Row],[filter kmers2]]/Table2[[#This Row],[bp]]*1000000</f>
        <v>#DIV/0!</v>
      </c>
      <c r="AG410" s="20" t="e">
        <f>Table2[[#This Row],[collapse kmers3]]/Table2[[#This Row],[bp]]*1000000</f>
        <v>#DIV/0!</v>
      </c>
      <c r="AH410" s="20" t="e">
        <f>Table2[[#This Row],[calculate distances4]]/Table2[[#This Row],[bp]]*1000000</f>
        <v>#DIV/0!</v>
      </c>
      <c r="AI410" s="20" t="e">
        <f>Table2[[#This Row],[Find N A5]]/Table2[[#This Row],[bp]]*1000000</f>
        <v>#DIV/0!</v>
      </c>
      <c r="AJ410" s="20" t="e">
        <f>Table2[[#This Row],[Find N B6]]/Table2[[#This Row],[bp]]*1000000</f>
        <v>#DIV/0!</v>
      </c>
      <c r="AK410" s="20" t="e">
        <f>Table2[[#This Row],[Find N C7]]/Table2[[#This Row],[bp]]*1000000</f>
        <v>#DIV/0!</v>
      </c>
      <c r="AL410" s="20" t="e">
        <f>Table2[[#This Row],[Find N D8]]/Table2[[#This Row],[bp]]*1000000</f>
        <v>#DIV/0!</v>
      </c>
      <c r="AM410" s="20" t="e">
        <f>Table2[[#This Row],[identify kmers A9]]/Table2[[#This Row],[bp]]*1000000</f>
        <v>#DIV/0!</v>
      </c>
      <c r="AN410" s="20" t="e">
        <f>Table2[[#This Row],[identify kmers B10]]/Table2[[#This Row],[bp]]*1000000</f>
        <v>#DIV/0!</v>
      </c>
    </row>
    <row r="411" spans="1:40" x14ac:dyDescent="0.45">
      <c r="A411" s="1"/>
      <c r="M411" s="10">
        <f t="shared" si="108"/>
        <v>0</v>
      </c>
      <c r="N411" s="10">
        <f t="shared" si="109"/>
        <v>0</v>
      </c>
      <c r="O411" s="10">
        <f t="shared" si="110"/>
        <v>0</v>
      </c>
      <c r="P411" s="10">
        <f t="shared" si="111"/>
        <v>0</v>
      </c>
      <c r="Q411" s="10">
        <f t="shared" si="112"/>
        <v>0</v>
      </c>
      <c r="R411" s="10">
        <f t="shared" si="113"/>
        <v>0</v>
      </c>
      <c r="S411" s="10">
        <f t="shared" si="114"/>
        <v>0</v>
      </c>
      <c r="T411" s="10">
        <f t="shared" si="115"/>
        <v>0</v>
      </c>
      <c r="U411" s="10">
        <f t="shared" si="116"/>
        <v>0</v>
      </c>
      <c r="V411" s="10">
        <f>SUM(Table2[[#This Row],[filter kmers2]:[identify kmers B10]])</f>
        <v>0</v>
      </c>
      <c r="W411" s="5" t="e">
        <f t="shared" si="117"/>
        <v>#DIV/0!</v>
      </c>
      <c r="X411" s="5" t="e">
        <f t="shared" si="118"/>
        <v>#DIV/0!</v>
      </c>
      <c r="Y411" s="5" t="e">
        <f t="shared" si="119"/>
        <v>#DIV/0!</v>
      </c>
      <c r="Z411" s="5" t="e">
        <f t="shared" si="120"/>
        <v>#DIV/0!</v>
      </c>
      <c r="AA411" s="5" t="e">
        <f t="shared" si="121"/>
        <v>#DIV/0!</v>
      </c>
      <c r="AB411" s="5" t="e">
        <f t="shared" si="122"/>
        <v>#DIV/0!</v>
      </c>
      <c r="AC411" s="5" t="e">
        <f t="shared" si="123"/>
        <v>#DIV/0!</v>
      </c>
      <c r="AD411" s="5" t="e">
        <f t="shared" si="124"/>
        <v>#DIV/0!</v>
      </c>
      <c r="AE411" s="5" t="e">
        <f t="shared" si="125"/>
        <v>#DIV/0!</v>
      </c>
      <c r="AF411" s="20" t="e">
        <f>Table2[[#This Row],[filter kmers2]]/Table2[[#This Row],[bp]]*1000000</f>
        <v>#DIV/0!</v>
      </c>
      <c r="AG411" s="20" t="e">
        <f>Table2[[#This Row],[collapse kmers3]]/Table2[[#This Row],[bp]]*1000000</f>
        <v>#DIV/0!</v>
      </c>
      <c r="AH411" s="20" t="e">
        <f>Table2[[#This Row],[calculate distances4]]/Table2[[#This Row],[bp]]*1000000</f>
        <v>#DIV/0!</v>
      </c>
      <c r="AI411" s="20" t="e">
        <f>Table2[[#This Row],[Find N A5]]/Table2[[#This Row],[bp]]*1000000</f>
        <v>#DIV/0!</v>
      </c>
      <c r="AJ411" s="20" t="e">
        <f>Table2[[#This Row],[Find N B6]]/Table2[[#This Row],[bp]]*1000000</f>
        <v>#DIV/0!</v>
      </c>
      <c r="AK411" s="20" t="e">
        <f>Table2[[#This Row],[Find N C7]]/Table2[[#This Row],[bp]]*1000000</f>
        <v>#DIV/0!</v>
      </c>
      <c r="AL411" s="20" t="e">
        <f>Table2[[#This Row],[Find N D8]]/Table2[[#This Row],[bp]]*1000000</f>
        <v>#DIV/0!</v>
      </c>
      <c r="AM411" s="20" t="e">
        <f>Table2[[#This Row],[identify kmers A9]]/Table2[[#This Row],[bp]]*1000000</f>
        <v>#DIV/0!</v>
      </c>
      <c r="AN411" s="20" t="e">
        <f>Table2[[#This Row],[identify kmers B10]]/Table2[[#This Row],[bp]]*1000000</f>
        <v>#DIV/0!</v>
      </c>
    </row>
    <row r="412" spans="1:40" x14ac:dyDescent="0.45">
      <c r="A412" s="1"/>
      <c r="M412" s="10">
        <f t="shared" si="108"/>
        <v>0</v>
      </c>
      <c r="N412" s="10">
        <f t="shared" si="109"/>
        <v>0</v>
      </c>
      <c r="O412" s="10">
        <f t="shared" si="110"/>
        <v>0</v>
      </c>
      <c r="P412" s="10">
        <f t="shared" si="111"/>
        <v>0</v>
      </c>
      <c r="Q412" s="10">
        <f t="shared" si="112"/>
        <v>0</v>
      </c>
      <c r="R412" s="10">
        <f t="shared" si="113"/>
        <v>0</v>
      </c>
      <c r="S412" s="10">
        <f t="shared" si="114"/>
        <v>0</v>
      </c>
      <c r="T412" s="10">
        <f t="shared" si="115"/>
        <v>0</v>
      </c>
      <c r="U412" s="10">
        <f t="shared" si="116"/>
        <v>0</v>
      </c>
      <c r="V412" s="10">
        <f>SUM(Table2[[#This Row],[filter kmers2]:[identify kmers B10]])</f>
        <v>0</v>
      </c>
      <c r="W412" s="5" t="e">
        <f t="shared" si="117"/>
        <v>#DIV/0!</v>
      </c>
      <c r="X412" s="5" t="e">
        <f t="shared" si="118"/>
        <v>#DIV/0!</v>
      </c>
      <c r="Y412" s="5" t="e">
        <f t="shared" si="119"/>
        <v>#DIV/0!</v>
      </c>
      <c r="Z412" s="5" t="e">
        <f t="shared" si="120"/>
        <v>#DIV/0!</v>
      </c>
      <c r="AA412" s="5" t="e">
        <f t="shared" si="121"/>
        <v>#DIV/0!</v>
      </c>
      <c r="AB412" s="5" t="e">
        <f t="shared" si="122"/>
        <v>#DIV/0!</v>
      </c>
      <c r="AC412" s="5" t="e">
        <f t="shared" si="123"/>
        <v>#DIV/0!</v>
      </c>
      <c r="AD412" s="5" t="e">
        <f t="shared" si="124"/>
        <v>#DIV/0!</v>
      </c>
      <c r="AE412" s="5" t="e">
        <f t="shared" si="125"/>
        <v>#DIV/0!</v>
      </c>
      <c r="AF412" s="20" t="e">
        <f>Table2[[#This Row],[filter kmers2]]/Table2[[#This Row],[bp]]*1000000</f>
        <v>#DIV/0!</v>
      </c>
      <c r="AG412" s="20" t="e">
        <f>Table2[[#This Row],[collapse kmers3]]/Table2[[#This Row],[bp]]*1000000</f>
        <v>#DIV/0!</v>
      </c>
      <c r="AH412" s="20" t="e">
        <f>Table2[[#This Row],[calculate distances4]]/Table2[[#This Row],[bp]]*1000000</f>
        <v>#DIV/0!</v>
      </c>
      <c r="AI412" s="20" t="e">
        <f>Table2[[#This Row],[Find N A5]]/Table2[[#This Row],[bp]]*1000000</f>
        <v>#DIV/0!</v>
      </c>
      <c r="AJ412" s="20" t="e">
        <f>Table2[[#This Row],[Find N B6]]/Table2[[#This Row],[bp]]*1000000</f>
        <v>#DIV/0!</v>
      </c>
      <c r="AK412" s="20" t="e">
        <f>Table2[[#This Row],[Find N C7]]/Table2[[#This Row],[bp]]*1000000</f>
        <v>#DIV/0!</v>
      </c>
      <c r="AL412" s="20" t="e">
        <f>Table2[[#This Row],[Find N D8]]/Table2[[#This Row],[bp]]*1000000</f>
        <v>#DIV/0!</v>
      </c>
      <c r="AM412" s="20" t="e">
        <f>Table2[[#This Row],[identify kmers A9]]/Table2[[#This Row],[bp]]*1000000</f>
        <v>#DIV/0!</v>
      </c>
      <c r="AN412" s="20" t="e">
        <f>Table2[[#This Row],[identify kmers B10]]/Table2[[#This Row],[bp]]*1000000</f>
        <v>#DIV/0!</v>
      </c>
    </row>
    <row r="413" spans="1:40" x14ac:dyDescent="0.45">
      <c r="A413" s="1"/>
      <c r="M413" s="10">
        <f t="shared" si="108"/>
        <v>0</v>
      </c>
      <c r="N413" s="10">
        <f t="shared" si="109"/>
        <v>0</v>
      </c>
      <c r="O413" s="10">
        <f t="shared" si="110"/>
        <v>0</v>
      </c>
      <c r="P413" s="10">
        <f t="shared" si="111"/>
        <v>0</v>
      </c>
      <c r="Q413" s="10">
        <f t="shared" si="112"/>
        <v>0</v>
      </c>
      <c r="R413" s="10">
        <f t="shared" si="113"/>
        <v>0</v>
      </c>
      <c r="S413" s="10">
        <f t="shared" si="114"/>
        <v>0</v>
      </c>
      <c r="T413" s="10">
        <f t="shared" si="115"/>
        <v>0</v>
      </c>
      <c r="U413" s="10">
        <f t="shared" si="116"/>
        <v>0</v>
      </c>
      <c r="V413" s="10">
        <f>SUM(Table2[[#This Row],[filter kmers2]:[identify kmers B10]])</f>
        <v>0</v>
      </c>
      <c r="W413" s="5" t="e">
        <f t="shared" si="117"/>
        <v>#DIV/0!</v>
      </c>
      <c r="X413" s="5" t="e">
        <f t="shared" si="118"/>
        <v>#DIV/0!</v>
      </c>
      <c r="Y413" s="5" t="e">
        <f t="shared" si="119"/>
        <v>#DIV/0!</v>
      </c>
      <c r="Z413" s="5" t="e">
        <f t="shared" si="120"/>
        <v>#DIV/0!</v>
      </c>
      <c r="AA413" s="5" t="e">
        <f t="shared" si="121"/>
        <v>#DIV/0!</v>
      </c>
      <c r="AB413" s="5" t="e">
        <f t="shared" si="122"/>
        <v>#DIV/0!</v>
      </c>
      <c r="AC413" s="5" t="e">
        <f t="shared" si="123"/>
        <v>#DIV/0!</v>
      </c>
      <c r="AD413" s="5" t="e">
        <f t="shared" si="124"/>
        <v>#DIV/0!</v>
      </c>
      <c r="AE413" s="5" t="e">
        <f t="shared" si="125"/>
        <v>#DIV/0!</v>
      </c>
      <c r="AF413" s="20" t="e">
        <f>Table2[[#This Row],[filter kmers2]]/Table2[[#This Row],[bp]]*1000000</f>
        <v>#DIV/0!</v>
      </c>
      <c r="AG413" s="20" t="e">
        <f>Table2[[#This Row],[collapse kmers3]]/Table2[[#This Row],[bp]]*1000000</f>
        <v>#DIV/0!</v>
      </c>
      <c r="AH413" s="20" t="e">
        <f>Table2[[#This Row],[calculate distances4]]/Table2[[#This Row],[bp]]*1000000</f>
        <v>#DIV/0!</v>
      </c>
      <c r="AI413" s="20" t="e">
        <f>Table2[[#This Row],[Find N A5]]/Table2[[#This Row],[bp]]*1000000</f>
        <v>#DIV/0!</v>
      </c>
      <c r="AJ413" s="20" t="e">
        <f>Table2[[#This Row],[Find N B6]]/Table2[[#This Row],[bp]]*1000000</f>
        <v>#DIV/0!</v>
      </c>
      <c r="AK413" s="20" t="e">
        <f>Table2[[#This Row],[Find N C7]]/Table2[[#This Row],[bp]]*1000000</f>
        <v>#DIV/0!</v>
      </c>
      <c r="AL413" s="20" t="e">
        <f>Table2[[#This Row],[Find N D8]]/Table2[[#This Row],[bp]]*1000000</f>
        <v>#DIV/0!</v>
      </c>
      <c r="AM413" s="20" t="e">
        <f>Table2[[#This Row],[identify kmers A9]]/Table2[[#This Row],[bp]]*1000000</f>
        <v>#DIV/0!</v>
      </c>
      <c r="AN413" s="20" t="e">
        <f>Table2[[#This Row],[identify kmers B10]]/Table2[[#This Row],[bp]]*1000000</f>
        <v>#DIV/0!</v>
      </c>
    </row>
    <row r="414" spans="1:40" x14ac:dyDescent="0.45">
      <c r="A414" s="1"/>
      <c r="M414" s="10">
        <f t="shared" si="108"/>
        <v>0</v>
      </c>
      <c r="N414" s="10">
        <f t="shared" si="109"/>
        <v>0</v>
      </c>
      <c r="O414" s="10">
        <f t="shared" si="110"/>
        <v>0</v>
      </c>
      <c r="P414" s="10">
        <f t="shared" si="111"/>
        <v>0</v>
      </c>
      <c r="Q414" s="10">
        <f t="shared" si="112"/>
        <v>0</v>
      </c>
      <c r="R414" s="10">
        <f t="shared" si="113"/>
        <v>0</v>
      </c>
      <c r="S414" s="10">
        <f t="shared" si="114"/>
        <v>0</v>
      </c>
      <c r="T414" s="10">
        <f t="shared" si="115"/>
        <v>0</v>
      </c>
      <c r="U414" s="10">
        <f t="shared" si="116"/>
        <v>0</v>
      </c>
      <c r="V414" s="10">
        <f>SUM(Table2[[#This Row],[filter kmers2]:[identify kmers B10]])</f>
        <v>0</v>
      </c>
      <c r="W414" s="5" t="e">
        <f t="shared" si="117"/>
        <v>#DIV/0!</v>
      </c>
      <c r="X414" s="5" t="e">
        <f t="shared" si="118"/>
        <v>#DIV/0!</v>
      </c>
      <c r="Y414" s="5" t="e">
        <f t="shared" si="119"/>
        <v>#DIV/0!</v>
      </c>
      <c r="Z414" s="5" t="e">
        <f t="shared" si="120"/>
        <v>#DIV/0!</v>
      </c>
      <c r="AA414" s="5" t="e">
        <f t="shared" si="121"/>
        <v>#DIV/0!</v>
      </c>
      <c r="AB414" s="5" t="e">
        <f t="shared" si="122"/>
        <v>#DIV/0!</v>
      </c>
      <c r="AC414" s="5" t="e">
        <f t="shared" si="123"/>
        <v>#DIV/0!</v>
      </c>
      <c r="AD414" s="5" t="e">
        <f t="shared" si="124"/>
        <v>#DIV/0!</v>
      </c>
      <c r="AE414" s="5" t="e">
        <f t="shared" si="125"/>
        <v>#DIV/0!</v>
      </c>
      <c r="AF414" s="20" t="e">
        <f>Table2[[#This Row],[filter kmers2]]/Table2[[#This Row],[bp]]*1000000</f>
        <v>#DIV/0!</v>
      </c>
      <c r="AG414" s="20" t="e">
        <f>Table2[[#This Row],[collapse kmers3]]/Table2[[#This Row],[bp]]*1000000</f>
        <v>#DIV/0!</v>
      </c>
      <c r="AH414" s="20" t="e">
        <f>Table2[[#This Row],[calculate distances4]]/Table2[[#This Row],[bp]]*1000000</f>
        <v>#DIV/0!</v>
      </c>
      <c r="AI414" s="20" t="e">
        <f>Table2[[#This Row],[Find N A5]]/Table2[[#This Row],[bp]]*1000000</f>
        <v>#DIV/0!</v>
      </c>
      <c r="AJ414" s="20" t="e">
        <f>Table2[[#This Row],[Find N B6]]/Table2[[#This Row],[bp]]*1000000</f>
        <v>#DIV/0!</v>
      </c>
      <c r="AK414" s="20" t="e">
        <f>Table2[[#This Row],[Find N C7]]/Table2[[#This Row],[bp]]*1000000</f>
        <v>#DIV/0!</v>
      </c>
      <c r="AL414" s="20" t="e">
        <f>Table2[[#This Row],[Find N D8]]/Table2[[#This Row],[bp]]*1000000</f>
        <v>#DIV/0!</v>
      </c>
      <c r="AM414" s="20" t="e">
        <f>Table2[[#This Row],[identify kmers A9]]/Table2[[#This Row],[bp]]*1000000</f>
        <v>#DIV/0!</v>
      </c>
      <c r="AN414" s="20" t="e">
        <f>Table2[[#This Row],[identify kmers B10]]/Table2[[#This Row],[bp]]*1000000</f>
        <v>#DIV/0!</v>
      </c>
    </row>
    <row r="415" spans="1:40" x14ac:dyDescent="0.45">
      <c r="A415" s="1"/>
      <c r="M415" s="10">
        <f t="shared" si="108"/>
        <v>0</v>
      </c>
      <c r="N415" s="10">
        <f t="shared" si="109"/>
        <v>0</v>
      </c>
      <c r="O415" s="10">
        <f t="shared" si="110"/>
        <v>0</v>
      </c>
      <c r="P415" s="10">
        <f t="shared" si="111"/>
        <v>0</v>
      </c>
      <c r="Q415" s="10">
        <f t="shared" si="112"/>
        <v>0</v>
      </c>
      <c r="R415" s="10">
        <f t="shared" si="113"/>
        <v>0</v>
      </c>
      <c r="S415" s="10">
        <f t="shared" si="114"/>
        <v>0</v>
      </c>
      <c r="T415" s="10">
        <f t="shared" si="115"/>
        <v>0</v>
      </c>
      <c r="U415" s="10">
        <f t="shared" si="116"/>
        <v>0</v>
      </c>
      <c r="V415" s="10">
        <f>SUM(Table2[[#This Row],[filter kmers2]:[identify kmers B10]])</f>
        <v>0</v>
      </c>
      <c r="W415" s="5" t="e">
        <f t="shared" si="117"/>
        <v>#DIV/0!</v>
      </c>
      <c r="X415" s="5" t="e">
        <f t="shared" si="118"/>
        <v>#DIV/0!</v>
      </c>
      <c r="Y415" s="5" t="e">
        <f t="shared" si="119"/>
        <v>#DIV/0!</v>
      </c>
      <c r="Z415" s="5" t="e">
        <f t="shared" si="120"/>
        <v>#DIV/0!</v>
      </c>
      <c r="AA415" s="5" t="e">
        <f t="shared" si="121"/>
        <v>#DIV/0!</v>
      </c>
      <c r="AB415" s="5" t="e">
        <f t="shared" si="122"/>
        <v>#DIV/0!</v>
      </c>
      <c r="AC415" s="5" t="e">
        <f t="shared" si="123"/>
        <v>#DIV/0!</v>
      </c>
      <c r="AD415" s="5" t="e">
        <f t="shared" si="124"/>
        <v>#DIV/0!</v>
      </c>
      <c r="AE415" s="5" t="e">
        <f t="shared" si="125"/>
        <v>#DIV/0!</v>
      </c>
      <c r="AF415" s="20" t="e">
        <f>Table2[[#This Row],[filter kmers2]]/Table2[[#This Row],[bp]]*1000000</f>
        <v>#DIV/0!</v>
      </c>
      <c r="AG415" s="20" t="e">
        <f>Table2[[#This Row],[collapse kmers3]]/Table2[[#This Row],[bp]]*1000000</f>
        <v>#DIV/0!</v>
      </c>
      <c r="AH415" s="20" t="e">
        <f>Table2[[#This Row],[calculate distances4]]/Table2[[#This Row],[bp]]*1000000</f>
        <v>#DIV/0!</v>
      </c>
      <c r="AI415" s="20" t="e">
        <f>Table2[[#This Row],[Find N A5]]/Table2[[#This Row],[bp]]*1000000</f>
        <v>#DIV/0!</v>
      </c>
      <c r="AJ415" s="20" t="e">
        <f>Table2[[#This Row],[Find N B6]]/Table2[[#This Row],[bp]]*1000000</f>
        <v>#DIV/0!</v>
      </c>
      <c r="AK415" s="20" t="e">
        <f>Table2[[#This Row],[Find N C7]]/Table2[[#This Row],[bp]]*1000000</f>
        <v>#DIV/0!</v>
      </c>
      <c r="AL415" s="20" t="e">
        <f>Table2[[#This Row],[Find N D8]]/Table2[[#This Row],[bp]]*1000000</f>
        <v>#DIV/0!</v>
      </c>
      <c r="AM415" s="20" t="e">
        <f>Table2[[#This Row],[identify kmers A9]]/Table2[[#This Row],[bp]]*1000000</f>
        <v>#DIV/0!</v>
      </c>
      <c r="AN415" s="20" t="e">
        <f>Table2[[#This Row],[identify kmers B10]]/Table2[[#This Row],[bp]]*1000000</f>
        <v>#DIV/0!</v>
      </c>
    </row>
    <row r="416" spans="1:40" x14ac:dyDescent="0.45">
      <c r="A416" s="1"/>
      <c r="M416" s="10">
        <f t="shared" si="108"/>
        <v>0</v>
      </c>
      <c r="N416" s="10">
        <f t="shared" si="109"/>
        <v>0</v>
      </c>
      <c r="O416" s="10">
        <f t="shared" si="110"/>
        <v>0</v>
      </c>
      <c r="P416" s="10">
        <f t="shared" si="111"/>
        <v>0</v>
      </c>
      <c r="Q416" s="10">
        <f t="shared" si="112"/>
        <v>0</v>
      </c>
      <c r="R416" s="10">
        <f t="shared" si="113"/>
        <v>0</v>
      </c>
      <c r="S416" s="10">
        <f t="shared" si="114"/>
        <v>0</v>
      </c>
      <c r="T416" s="10">
        <f t="shared" si="115"/>
        <v>0</v>
      </c>
      <c r="U416" s="10">
        <f t="shared" si="116"/>
        <v>0</v>
      </c>
      <c r="V416" s="10">
        <f>SUM(Table2[[#This Row],[filter kmers2]:[identify kmers B10]])</f>
        <v>0</v>
      </c>
      <c r="W416" s="5" t="e">
        <f t="shared" si="117"/>
        <v>#DIV/0!</v>
      </c>
      <c r="X416" s="5" t="e">
        <f t="shared" si="118"/>
        <v>#DIV/0!</v>
      </c>
      <c r="Y416" s="5" t="e">
        <f t="shared" si="119"/>
        <v>#DIV/0!</v>
      </c>
      <c r="Z416" s="5" t="e">
        <f t="shared" si="120"/>
        <v>#DIV/0!</v>
      </c>
      <c r="AA416" s="5" t="e">
        <f t="shared" si="121"/>
        <v>#DIV/0!</v>
      </c>
      <c r="AB416" s="5" t="e">
        <f t="shared" si="122"/>
        <v>#DIV/0!</v>
      </c>
      <c r="AC416" s="5" t="e">
        <f t="shared" si="123"/>
        <v>#DIV/0!</v>
      </c>
      <c r="AD416" s="5" t="e">
        <f t="shared" si="124"/>
        <v>#DIV/0!</v>
      </c>
      <c r="AE416" s="5" t="e">
        <f t="shared" si="125"/>
        <v>#DIV/0!</v>
      </c>
      <c r="AF416" s="20" t="e">
        <f>Table2[[#This Row],[filter kmers2]]/Table2[[#This Row],[bp]]*1000000</f>
        <v>#DIV/0!</v>
      </c>
      <c r="AG416" s="20" t="e">
        <f>Table2[[#This Row],[collapse kmers3]]/Table2[[#This Row],[bp]]*1000000</f>
        <v>#DIV/0!</v>
      </c>
      <c r="AH416" s="20" t="e">
        <f>Table2[[#This Row],[calculate distances4]]/Table2[[#This Row],[bp]]*1000000</f>
        <v>#DIV/0!</v>
      </c>
      <c r="AI416" s="20" t="e">
        <f>Table2[[#This Row],[Find N A5]]/Table2[[#This Row],[bp]]*1000000</f>
        <v>#DIV/0!</v>
      </c>
      <c r="AJ416" s="20" t="e">
        <f>Table2[[#This Row],[Find N B6]]/Table2[[#This Row],[bp]]*1000000</f>
        <v>#DIV/0!</v>
      </c>
      <c r="AK416" s="20" t="e">
        <f>Table2[[#This Row],[Find N C7]]/Table2[[#This Row],[bp]]*1000000</f>
        <v>#DIV/0!</v>
      </c>
      <c r="AL416" s="20" t="e">
        <f>Table2[[#This Row],[Find N D8]]/Table2[[#This Row],[bp]]*1000000</f>
        <v>#DIV/0!</v>
      </c>
      <c r="AM416" s="20" t="e">
        <f>Table2[[#This Row],[identify kmers A9]]/Table2[[#This Row],[bp]]*1000000</f>
        <v>#DIV/0!</v>
      </c>
      <c r="AN416" s="20" t="e">
        <f>Table2[[#This Row],[identify kmers B10]]/Table2[[#This Row],[bp]]*1000000</f>
        <v>#DIV/0!</v>
      </c>
    </row>
    <row r="417" spans="1:40" x14ac:dyDescent="0.45">
      <c r="A417" s="1"/>
      <c r="M417" s="10">
        <f t="shared" si="108"/>
        <v>0</v>
      </c>
      <c r="N417" s="10">
        <f t="shared" si="109"/>
        <v>0</v>
      </c>
      <c r="O417" s="10">
        <f t="shared" si="110"/>
        <v>0</v>
      </c>
      <c r="P417" s="10">
        <f t="shared" si="111"/>
        <v>0</v>
      </c>
      <c r="Q417" s="10">
        <f t="shared" si="112"/>
        <v>0</v>
      </c>
      <c r="R417" s="10">
        <f t="shared" si="113"/>
        <v>0</v>
      </c>
      <c r="S417" s="10">
        <f t="shared" si="114"/>
        <v>0</v>
      </c>
      <c r="T417" s="10">
        <f t="shared" si="115"/>
        <v>0</v>
      </c>
      <c r="U417" s="10">
        <f t="shared" si="116"/>
        <v>0</v>
      </c>
      <c r="V417" s="10">
        <f>SUM(Table2[[#This Row],[filter kmers2]:[identify kmers B10]])</f>
        <v>0</v>
      </c>
      <c r="W417" s="5" t="e">
        <f t="shared" si="117"/>
        <v>#DIV/0!</v>
      </c>
      <c r="X417" s="5" t="e">
        <f t="shared" si="118"/>
        <v>#DIV/0!</v>
      </c>
      <c r="Y417" s="5" t="e">
        <f t="shared" si="119"/>
        <v>#DIV/0!</v>
      </c>
      <c r="Z417" s="5" t="e">
        <f t="shared" si="120"/>
        <v>#DIV/0!</v>
      </c>
      <c r="AA417" s="5" t="e">
        <f t="shared" si="121"/>
        <v>#DIV/0!</v>
      </c>
      <c r="AB417" s="5" t="e">
        <f t="shared" si="122"/>
        <v>#DIV/0!</v>
      </c>
      <c r="AC417" s="5" t="e">
        <f t="shared" si="123"/>
        <v>#DIV/0!</v>
      </c>
      <c r="AD417" s="5" t="e">
        <f t="shared" si="124"/>
        <v>#DIV/0!</v>
      </c>
      <c r="AE417" s="5" t="e">
        <f t="shared" si="125"/>
        <v>#DIV/0!</v>
      </c>
      <c r="AF417" s="20" t="e">
        <f>Table2[[#This Row],[filter kmers2]]/Table2[[#This Row],[bp]]*1000000</f>
        <v>#DIV/0!</v>
      </c>
      <c r="AG417" s="20" t="e">
        <f>Table2[[#This Row],[collapse kmers3]]/Table2[[#This Row],[bp]]*1000000</f>
        <v>#DIV/0!</v>
      </c>
      <c r="AH417" s="20" t="e">
        <f>Table2[[#This Row],[calculate distances4]]/Table2[[#This Row],[bp]]*1000000</f>
        <v>#DIV/0!</v>
      </c>
      <c r="AI417" s="20" t="e">
        <f>Table2[[#This Row],[Find N A5]]/Table2[[#This Row],[bp]]*1000000</f>
        <v>#DIV/0!</v>
      </c>
      <c r="AJ417" s="20" t="e">
        <f>Table2[[#This Row],[Find N B6]]/Table2[[#This Row],[bp]]*1000000</f>
        <v>#DIV/0!</v>
      </c>
      <c r="AK417" s="20" t="e">
        <f>Table2[[#This Row],[Find N C7]]/Table2[[#This Row],[bp]]*1000000</f>
        <v>#DIV/0!</v>
      </c>
      <c r="AL417" s="20" t="e">
        <f>Table2[[#This Row],[Find N D8]]/Table2[[#This Row],[bp]]*1000000</f>
        <v>#DIV/0!</v>
      </c>
      <c r="AM417" s="20" t="e">
        <f>Table2[[#This Row],[identify kmers A9]]/Table2[[#This Row],[bp]]*1000000</f>
        <v>#DIV/0!</v>
      </c>
      <c r="AN417" s="20" t="e">
        <f>Table2[[#This Row],[identify kmers B10]]/Table2[[#This Row],[bp]]*1000000</f>
        <v>#DIV/0!</v>
      </c>
    </row>
    <row r="418" spans="1:40" x14ac:dyDescent="0.45">
      <c r="A418" s="1"/>
      <c r="M418" s="10">
        <f t="shared" si="108"/>
        <v>0</v>
      </c>
      <c r="N418" s="10">
        <f t="shared" si="109"/>
        <v>0</v>
      </c>
      <c r="O418" s="10">
        <f t="shared" si="110"/>
        <v>0</v>
      </c>
      <c r="P418" s="10">
        <f t="shared" si="111"/>
        <v>0</v>
      </c>
      <c r="Q418" s="10">
        <f t="shared" si="112"/>
        <v>0</v>
      </c>
      <c r="R418" s="10">
        <f t="shared" si="113"/>
        <v>0</v>
      </c>
      <c r="S418" s="10">
        <f t="shared" si="114"/>
        <v>0</v>
      </c>
      <c r="T418" s="10">
        <f t="shared" si="115"/>
        <v>0</v>
      </c>
      <c r="U418" s="10">
        <f t="shared" si="116"/>
        <v>0</v>
      </c>
      <c r="V418" s="10">
        <f>SUM(Table2[[#This Row],[filter kmers2]:[identify kmers B10]])</f>
        <v>0</v>
      </c>
      <c r="W418" s="5" t="e">
        <f t="shared" si="117"/>
        <v>#DIV/0!</v>
      </c>
      <c r="X418" s="5" t="e">
        <f t="shared" si="118"/>
        <v>#DIV/0!</v>
      </c>
      <c r="Y418" s="5" t="e">
        <f t="shared" si="119"/>
        <v>#DIV/0!</v>
      </c>
      <c r="Z418" s="5" t="e">
        <f t="shared" si="120"/>
        <v>#DIV/0!</v>
      </c>
      <c r="AA418" s="5" t="e">
        <f t="shared" si="121"/>
        <v>#DIV/0!</v>
      </c>
      <c r="AB418" s="5" t="e">
        <f t="shared" si="122"/>
        <v>#DIV/0!</v>
      </c>
      <c r="AC418" s="5" t="e">
        <f t="shared" si="123"/>
        <v>#DIV/0!</v>
      </c>
      <c r="AD418" s="5" t="e">
        <f t="shared" si="124"/>
        <v>#DIV/0!</v>
      </c>
      <c r="AE418" s="5" t="e">
        <f t="shared" si="125"/>
        <v>#DIV/0!</v>
      </c>
      <c r="AF418" s="20" t="e">
        <f>Table2[[#This Row],[filter kmers2]]/Table2[[#This Row],[bp]]*1000000</f>
        <v>#DIV/0!</v>
      </c>
      <c r="AG418" s="20" t="e">
        <f>Table2[[#This Row],[collapse kmers3]]/Table2[[#This Row],[bp]]*1000000</f>
        <v>#DIV/0!</v>
      </c>
      <c r="AH418" s="20" t="e">
        <f>Table2[[#This Row],[calculate distances4]]/Table2[[#This Row],[bp]]*1000000</f>
        <v>#DIV/0!</v>
      </c>
      <c r="AI418" s="20" t="e">
        <f>Table2[[#This Row],[Find N A5]]/Table2[[#This Row],[bp]]*1000000</f>
        <v>#DIV/0!</v>
      </c>
      <c r="AJ418" s="20" t="e">
        <f>Table2[[#This Row],[Find N B6]]/Table2[[#This Row],[bp]]*1000000</f>
        <v>#DIV/0!</v>
      </c>
      <c r="AK418" s="20" t="e">
        <f>Table2[[#This Row],[Find N C7]]/Table2[[#This Row],[bp]]*1000000</f>
        <v>#DIV/0!</v>
      </c>
      <c r="AL418" s="20" t="e">
        <f>Table2[[#This Row],[Find N D8]]/Table2[[#This Row],[bp]]*1000000</f>
        <v>#DIV/0!</v>
      </c>
      <c r="AM418" s="20" t="e">
        <f>Table2[[#This Row],[identify kmers A9]]/Table2[[#This Row],[bp]]*1000000</f>
        <v>#DIV/0!</v>
      </c>
      <c r="AN418" s="20" t="e">
        <f>Table2[[#This Row],[identify kmers B10]]/Table2[[#This Row],[bp]]*1000000</f>
        <v>#DIV/0!</v>
      </c>
    </row>
    <row r="419" spans="1:40" x14ac:dyDescent="0.45">
      <c r="A419" s="1"/>
      <c r="M419" s="10">
        <f t="shared" si="108"/>
        <v>0</v>
      </c>
      <c r="N419" s="10">
        <f t="shared" si="109"/>
        <v>0</v>
      </c>
      <c r="O419" s="10">
        <f t="shared" si="110"/>
        <v>0</v>
      </c>
      <c r="P419" s="10">
        <f t="shared" si="111"/>
        <v>0</v>
      </c>
      <c r="Q419" s="10">
        <f t="shared" si="112"/>
        <v>0</v>
      </c>
      <c r="R419" s="10">
        <f t="shared" si="113"/>
        <v>0</v>
      </c>
      <c r="S419" s="10">
        <f t="shared" si="114"/>
        <v>0</v>
      </c>
      <c r="T419" s="10">
        <f t="shared" si="115"/>
        <v>0</v>
      </c>
      <c r="U419" s="10">
        <f t="shared" si="116"/>
        <v>0</v>
      </c>
      <c r="V419" s="10">
        <f>SUM(Table2[[#This Row],[filter kmers2]:[identify kmers B10]])</f>
        <v>0</v>
      </c>
      <c r="W419" s="5" t="e">
        <f t="shared" si="117"/>
        <v>#DIV/0!</v>
      </c>
      <c r="X419" s="5" t="e">
        <f t="shared" si="118"/>
        <v>#DIV/0!</v>
      </c>
      <c r="Y419" s="5" t="e">
        <f t="shared" si="119"/>
        <v>#DIV/0!</v>
      </c>
      <c r="Z419" s="5" t="e">
        <f t="shared" si="120"/>
        <v>#DIV/0!</v>
      </c>
      <c r="AA419" s="5" t="e">
        <f t="shared" si="121"/>
        <v>#DIV/0!</v>
      </c>
      <c r="AB419" s="5" t="e">
        <f t="shared" si="122"/>
        <v>#DIV/0!</v>
      </c>
      <c r="AC419" s="5" t="e">
        <f t="shared" si="123"/>
        <v>#DIV/0!</v>
      </c>
      <c r="AD419" s="5" t="e">
        <f t="shared" si="124"/>
        <v>#DIV/0!</v>
      </c>
      <c r="AE419" s="5" t="e">
        <f t="shared" si="125"/>
        <v>#DIV/0!</v>
      </c>
      <c r="AF419" s="20" t="e">
        <f>Table2[[#This Row],[filter kmers2]]/Table2[[#This Row],[bp]]*1000000</f>
        <v>#DIV/0!</v>
      </c>
      <c r="AG419" s="20" t="e">
        <f>Table2[[#This Row],[collapse kmers3]]/Table2[[#This Row],[bp]]*1000000</f>
        <v>#DIV/0!</v>
      </c>
      <c r="AH419" s="20" t="e">
        <f>Table2[[#This Row],[calculate distances4]]/Table2[[#This Row],[bp]]*1000000</f>
        <v>#DIV/0!</v>
      </c>
      <c r="AI419" s="20" t="e">
        <f>Table2[[#This Row],[Find N A5]]/Table2[[#This Row],[bp]]*1000000</f>
        <v>#DIV/0!</v>
      </c>
      <c r="AJ419" s="20" t="e">
        <f>Table2[[#This Row],[Find N B6]]/Table2[[#This Row],[bp]]*1000000</f>
        <v>#DIV/0!</v>
      </c>
      <c r="AK419" s="20" t="e">
        <f>Table2[[#This Row],[Find N C7]]/Table2[[#This Row],[bp]]*1000000</f>
        <v>#DIV/0!</v>
      </c>
      <c r="AL419" s="20" t="e">
        <f>Table2[[#This Row],[Find N D8]]/Table2[[#This Row],[bp]]*1000000</f>
        <v>#DIV/0!</v>
      </c>
      <c r="AM419" s="20" t="e">
        <f>Table2[[#This Row],[identify kmers A9]]/Table2[[#This Row],[bp]]*1000000</f>
        <v>#DIV/0!</v>
      </c>
      <c r="AN419" s="20" t="e">
        <f>Table2[[#This Row],[identify kmers B10]]/Table2[[#This Row],[bp]]*1000000</f>
        <v>#DIV/0!</v>
      </c>
    </row>
    <row r="420" spans="1:40" x14ac:dyDescent="0.45">
      <c r="A420" s="1"/>
      <c r="M420" s="10">
        <f t="shared" si="108"/>
        <v>0</v>
      </c>
      <c r="N420" s="10">
        <f t="shared" si="109"/>
        <v>0</v>
      </c>
      <c r="O420" s="10">
        <f t="shared" si="110"/>
        <v>0</v>
      </c>
      <c r="P420" s="10">
        <f t="shared" si="111"/>
        <v>0</v>
      </c>
      <c r="Q420" s="10">
        <f t="shared" si="112"/>
        <v>0</v>
      </c>
      <c r="R420" s="10">
        <f t="shared" si="113"/>
        <v>0</v>
      </c>
      <c r="S420" s="10">
        <f t="shared" si="114"/>
        <v>0</v>
      </c>
      <c r="T420" s="10">
        <f t="shared" si="115"/>
        <v>0</v>
      </c>
      <c r="U420" s="10">
        <f t="shared" si="116"/>
        <v>0</v>
      </c>
      <c r="V420" s="10">
        <f>SUM(Table2[[#This Row],[filter kmers2]:[identify kmers B10]])</f>
        <v>0</v>
      </c>
      <c r="W420" s="5" t="e">
        <f t="shared" si="117"/>
        <v>#DIV/0!</v>
      </c>
      <c r="X420" s="5" t="e">
        <f t="shared" si="118"/>
        <v>#DIV/0!</v>
      </c>
      <c r="Y420" s="5" t="e">
        <f t="shared" si="119"/>
        <v>#DIV/0!</v>
      </c>
      <c r="Z420" s="5" t="e">
        <f t="shared" si="120"/>
        <v>#DIV/0!</v>
      </c>
      <c r="AA420" s="5" t="e">
        <f t="shared" si="121"/>
        <v>#DIV/0!</v>
      </c>
      <c r="AB420" s="5" t="e">
        <f t="shared" si="122"/>
        <v>#DIV/0!</v>
      </c>
      <c r="AC420" s="5" t="e">
        <f t="shared" si="123"/>
        <v>#DIV/0!</v>
      </c>
      <c r="AD420" s="5" t="e">
        <f t="shared" si="124"/>
        <v>#DIV/0!</v>
      </c>
      <c r="AE420" s="5" t="e">
        <f t="shared" si="125"/>
        <v>#DIV/0!</v>
      </c>
      <c r="AF420" s="20" t="e">
        <f>Table2[[#This Row],[filter kmers2]]/Table2[[#This Row],[bp]]*1000000</f>
        <v>#DIV/0!</v>
      </c>
      <c r="AG420" s="20" t="e">
        <f>Table2[[#This Row],[collapse kmers3]]/Table2[[#This Row],[bp]]*1000000</f>
        <v>#DIV/0!</v>
      </c>
      <c r="AH420" s="20" t="e">
        <f>Table2[[#This Row],[calculate distances4]]/Table2[[#This Row],[bp]]*1000000</f>
        <v>#DIV/0!</v>
      </c>
      <c r="AI420" s="20" t="e">
        <f>Table2[[#This Row],[Find N A5]]/Table2[[#This Row],[bp]]*1000000</f>
        <v>#DIV/0!</v>
      </c>
      <c r="AJ420" s="20" t="e">
        <f>Table2[[#This Row],[Find N B6]]/Table2[[#This Row],[bp]]*1000000</f>
        <v>#DIV/0!</v>
      </c>
      <c r="AK420" s="20" t="e">
        <f>Table2[[#This Row],[Find N C7]]/Table2[[#This Row],[bp]]*1000000</f>
        <v>#DIV/0!</v>
      </c>
      <c r="AL420" s="20" t="e">
        <f>Table2[[#This Row],[Find N D8]]/Table2[[#This Row],[bp]]*1000000</f>
        <v>#DIV/0!</v>
      </c>
      <c r="AM420" s="20" t="e">
        <f>Table2[[#This Row],[identify kmers A9]]/Table2[[#This Row],[bp]]*1000000</f>
        <v>#DIV/0!</v>
      </c>
      <c r="AN420" s="20" t="e">
        <f>Table2[[#This Row],[identify kmers B10]]/Table2[[#This Row],[bp]]*1000000</f>
        <v>#DIV/0!</v>
      </c>
    </row>
    <row r="421" spans="1:40" x14ac:dyDescent="0.45">
      <c r="A421" s="1"/>
      <c r="M421" s="10">
        <f t="shared" si="108"/>
        <v>0</v>
      </c>
      <c r="N421" s="10">
        <f t="shared" si="109"/>
        <v>0</v>
      </c>
      <c r="O421" s="10">
        <f t="shared" si="110"/>
        <v>0</v>
      </c>
      <c r="P421" s="10">
        <f t="shared" si="111"/>
        <v>0</v>
      </c>
      <c r="Q421" s="10">
        <f t="shared" si="112"/>
        <v>0</v>
      </c>
      <c r="R421" s="10">
        <f t="shared" si="113"/>
        <v>0</v>
      </c>
      <c r="S421" s="10">
        <f t="shared" si="114"/>
        <v>0</v>
      </c>
      <c r="T421" s="10">
        <f t="shared" si="115"/>
        <v>0</v>
      </c>
      <c r="U421" s="10">
        <f t="shared" si="116"/>
        <v>0</v>
      </c>
      <c r="V421" s="10">
        <f>SUM(Table2[[#This Row],[filter kmers2]:[identify kmers B10]])</f>
        <v>0</v>
      </c>
      <c r="W421" s="5" t="e">
        <f t="shared" si="117"/>
        <v>#DIV/0!</v>
      </c>
      <c r="X421" s="5" t="e">
        <f t="shared" si="118"/>
        <v>#DIV/0!</v>
      </c>
      <c r="Y421" s="5" t="e">
        <f t="shared" si="119"/>
        <v>#DIV/0!</v>
      </c>
      <c r="Z421" s="5" t="e">
        <f t="shared" si="120"/>
        <v>#DIV/0!</v>
      </c>
      <c r="AA421" s="5" t="e">
        <f t="shared" si="121"/>
        <v>#DIV/0!</v>
      </c>
      <c r="AB421" s="5" t="e">
        <f t="shared" si="122"/>
        <v>#DIV/0!</v>
      </c>
      <c r="AC421" s="5" t="e">
        <f t="shared" si="123"/>
        <v>#DIV/0!</v>
      </c>
      <c r="AD421" s="5" t="e">
        <f t="shared" si="124"/>
        <v>#DIV/0!</v>
      </c>
      <c r="AE421" s="5" t="e">
        <f t="shared" si="125"/>
        <v>#DIV/0!</v>
      </c>
      <c r="AF421" s="20" t="e">
        <f>Table2[[#This Row],[filter kmers2]]/Table2[[#This Row],[bp]]*1000000</f>
        <v>#DIV/0!</v>
      </c>
      <c r="AG421" s="20" t="e">
        <f>Table2[[#This Row],[collapse kmers3]]/Table2[[#This Row],[bp]]*1000000</f>
        <v>#DIV/0!</v>
      </c>
      <c r="AH421" s="20" t="e">
        <f>Table2[[#This Row],[calculate distances4]]/Table2[[#This Row],[bp]]*1000000</f>
        <v>#DIV/0!</v>
      </c>
      <c r="AI421" s="20" t="e">
        <f>Table2[[#This Row],[Find N A5]]/Table2[[#This Row],[bp]]*1000000</f>
        <v>#DIV/0!</v>
      </c>
      <c r="AJ421" s="20" t="e">
        <f>Table2[[#This Row],[Find N B6]]/Table2[[#This Row],[bp]]*1000000</f>
        <v>#DIV/0!</v>
      </c>
      <c r="AK421" s="20" t="e">
        <f>Table2[[#This Row],[Find N C7]]/Table2[[#This Row],[bp]]*1000000</f>
        <v>#DIV/0!</v>
      </c>
      <c r="AL421" s="20" t="e">
        <f>Table2[[#This Row],[Find N D8]]/Table2[[#This Row],[bp]]*1000000</f>
        <v>#DIV/0!</v>
      </c>
      <c r="AM421" s="20" t="e">
        <f>Table2[[#This Row],[identify kmers A9]]/Table2[[#This Row],[bp]]*1000000</f>
        <v>#DIV/0!</v>
      </c>
      <c r="AN421" s="20" t="e">
        <f>Table2[[#This Row],[identify kmers B10]]/Table2[[#This Row],[bp]]*1000000</f>
        <v>#DIV/0!</v>
      </c>
    </row>
    <row r="422" spans="1:40" x14ac:dyDescent="0.45">
      <c r="A422" s="1"/>
      <c r="M422" s="10">
        <f t="shared" si="108"/>
        <v>0</v>
      </c>
      <c r="N422" s="10">
        <f t="shared" si="109"/>
        <v>0</v>
      </c>
      <c r="O422" s="10">
        <f t="shared" si="110"/>
        <v>0</v>
      </c>
      <c r="P422" s="10">
        <f t="shared" si="111"/>
        <v>0</v>
      </c>
      <c r="Q422" s="10">
        <f t="shared" si="112"/>
        <v>0</v>
      </c>
      <c r="R422" s="10">
        <f t="shared" si="113"/>
        <v>0</v>
      </c>
      <c r="S422" s="10">
        <f t="shared" si="114"/>
        <v>0</v>
      </c>
      <c r="T422" s="10">
        <f t="shared" si="115"/>
        <v>0</v>
      </c>
      <c r="U422" s="10">
        <f t="shared" si="116"/>
        <v>0</v>
      </c>
      <c r="V422" s="10">
        <f>SUM(Table2[[#This Row],[filter kmers2]:[identify kmers B10]])</f>
        <v>0</v>
      </c>
      <c r="W422" s="5" t="e">
        <f t="shared" si="117"/>
        <v>#DIV/0!</v>
      </c>
      <c r="X422" s="5" t="e">
        <f t="shared" si="118"/>
        <v>#DIV/0!</v>
      </c>
      <c r="Y422" s="5" t="e">
        <f t="shared" si="119"/>
        <v>#DIV/0!</v>
      </c>
      <c r="Z422" s="5" t="e">
        <f t="shared" si="120"/>
        <v>#DIV/0!</v>
      </c>
      <c r="AA422" s="5" t="e">
        <f t="shared" si="121"/>
        <v>#DIV/0!</v>
      </c>
      <c r="AB422" s="5" t="e">
        <f t="shared" si="122"/>
        <v>#DIV/0!</v>
      </c>
      <c r="AC422" s="5" t="e">
        <f t="shared" si="123"/>
        <v>#DIV/0!</v>
      </c>
      <c r="AD422" s="5" t="e">
        <f t="shared" si="124"/>
        <v>#DIV/0!</v>
      </c>
      <c r="AE422" s="5" t="e">
        <f t="shared" si="125"/>
        <v>#DIV/0!</v>
      </c>
      <c r="AF422" s="20" t="e">
        <f>Table2[[#This Row],[filter kmers2]]/Table2[[#This Row],[bp]]*1000000</f>
        <v>#DIV/0!</v>
      </c>
      <c r="AG422" s="20" t="e">
        <f>Table2[[#This Row],[collapse kmers3]]/Table2[[#This Row],[bp]]*1000000</f>
        <v>#DIV/0!</v>
      </c>
      <c r="AH422" s="20" t="e">
        <f>Table2[[#This Row],[calculate distances4]]/Table2[[#This Row],[bp]]*1000000</f>
        <v>#DIV/0!</v>
      </c>
      <c r="AI422" s="20" t="e">
        <f>Table2[[#This Row],[Find N A5]]/Table2[[#This Row],[bp]]*1000000</f>
        <v>#DIV/0!</v>
      </c>
      <c r="AJ422" s="20" t="e">
        <f>Table2[[#This Row],[Find N B6]]/Table2[[#This Row],[bp]]*1000000</f>
        <v>#DIV/0!</v>
      </c>
      <c r="AK422" s="20" t="e">
        <f>Table2[[#This Row],[Find N C7]]/Table2[[#This Row],[bp]]*1000000</f>
        <v>#DIV/0!</v>
      </c>
      <c r="AL422" s="20" t="e">
        <f>Table2[[#This Row],[Find N D8]]/Table2[[#This Row],[bp]]*1000000</f>
        <v>#DIV/0!</v>
      </c>
      <c r="AM422" s="20" t="e">
        <f>Table2[[#This Row],[identify kmers A9]]/Table2[[#This Row],[bp]]*1000000</f>
        <v>#DIV/0!</v>
      </c>
      <c r="AN422" s="20" t="e">
        <f>Table2[[#This Row],[identify kmers B10]]/Table2[[#This Row],[bp]]*1000000</f>
        <v>#DIV/0!</v>
      </c>
    </row>
    <row r="423" spans="1:40" x14ac:dyDescent="0.45">
      <c r="A423" s="1"/>
      <c r="M423" s="10">
        <f t="shared" si="108"/>
        <v>0</v>
      </c>
      <c r="N423" s="10">
        <f t="shared" si="109"/>
        <v>0</v>
      </c>
      <c r="O423" s="10">
        <f t="shared" si="110"/>
        <v>0</v>
      </c>
      <c r="P423" s="10">
        <f t="shared" si="111"/>
        <v>0</v>
      </c>
      <c r="Q423" s="10">
        <f t="shared" si="112"/>
        <v>0</v>
      </c>
      <c r="R423" s="10">
        <f t="shared" si="113"/>
        <v>0</v>
      </c>
      <c r="S423" s="10">
        <f t="shared" si="114"/>
        <v>0</v>
      </c>
      <c r="T423" s="10">
        <f t="shared" si="115"/>
        <v>0</v>
      </c>
      <c r="U423" s="10">
        <f t="shared" si="116"/>
        <v>0</v>
      </c>
      <c r="V423" s="10">
        <f>SUM(Table2[[#This Row],[filter kmers2]:[identify kmers B10]])</f>
        <v>0</v>
      </c>
      <c r="W423" s="5" t="e">
        <f t="shared" si="117"/>
        <v>#DIV/0!</v>
      </c>
      <c r="X423" s="5" t="e">
        <f t="shared" si="118"/>
        <v>#DIV/0!</v>
      </c>
      <c r="Y423" s="5" t="e">
        <f t="shared" si="119"/>
        <v>#DIV/0!</v>
      </c>
      <c r="Z423" s="5" t="e">
        <f t="shared" si="120"/>
        <v>#DIV/0!</v>
      </c>
      <c r="AA423" s="5" t="e">
        <f t="shared" si="121"/>
        <v>#DIV/0!</v>
      </c>
      <c r="AB423" s="5" t="e">
        <f t="shared" si="122"/>
        <v>#DIV/0!</v>
      </c>
      <c r="AC423" s="5" t="e">
        <f t="shared" si="123"/>
        <v>#DIV/0!</v>
      </c>
      <c r="AD423" s="5" t="e">
        <f t="shared" si="124"/>
        <v>#DIV/0!</v>
      </c>
      <c r="AE423" s="5" t="e">
        <f t="shared" si="125"/>
        <v>#DIV/0!</v>
      </c>
      <c r="AF423" s="20" t="e">
        <f>Table2[[#This Row],[filter kmers2]]/Table2[[#This Row],[bp]]*1000000</f>
        <v>#DIV/0!</v>
      </c>
      <c r="AG423" s="20" t="e">
        <f>Table2[[#This Row],[collapse kmers3]]/Table2[[#This Row],[bp]]*1000000</f>
        <v>#DIV/0!</v>
      </c>
      <c r="AH423" s="20" t="e">
        <f>Table2[[#This Row],[calculate distances4]]/Table2[[#This Row],[bp]]*1000000</f>
        <v>#DIV/0!</v>
      </c>
      <c r="AI423" s="20" t="e">
        <f>Table2[[#This Row],[Find N A5]]/Table2[[#This Row],[bp]]*1000000</f>
        <v>#DIV/0!</v>
      </c>
      <c r="AJ423" s="20" t="e">
        <f>Table2[[#This Row],[Find N B6]]/Table2[[#This Row],[bp]]*1000000</f>
        <v>#DIV/0!</v>
      </c>
      <c r="AK423" s="20" t="e">
        <f>Table2[[#This Row],[Find N C7]]/Table2[[#This Row],[bp]]*1000000</f>
        <v>#DIV/0!</v>
      </c>
      <c r="AL423" s="20" t="e">
        <f>Table2[[#This Row],[Find N D8]]/Table2[[#This Row],[bp]]*1000000</f>
        <v>#DIV/0!</v>
      </c>
      <c r="AM423" s="20" t="e">
        <f>Table2[[#This Row],[identify kmers A9]]/Table2[[#This Row],[bp]]*1000000</f>
        <v>#DIV/0!</v>
      </c>
      <c r="AN423" s="20" t="e">
        <f>Table2[[#This Row],[identify kmers B10]]/Table2[[#This Row],[bp]]*1000000</f>
        <v>#DIV/0!</v>
      </c>
    </row>
    <row r="424" spans="1:40" x14ac:dyDescent="0.45">
      <c r="A424" s="1"/>
      <c r="M424" s="10">
        <f t="shared" si="108"/>
        <v>0</v>
      </c>
      <c r="N424" s="10">
        <f t="shared" si="109"/>
        <v>0</v>
      </c>
      <c r="O424" s="10">
        <f t="shared" si="110"/>
        <v>0</v>
      </c>
      <c r="P424" s="10">
        <f t="shared" si="111"/>
        <v>0</v>
      </c>
      <c r="Q424" s="10">
        <f t="shared" si="112"/>
        <v>0</v>
      </c>
      <c r="R424" s="10">
        <f t="shared" si="113"/>
        <v>0</v>
      </c>
      <c r="S424" s="10">
        <f t="shared" si="114"/>
        <v>0</v>
      </c>
      <c r="T424" s="10">
        <f t="shared" si="115"/>
        <v>0</v>
      </c>
      <c r="U424" s="10">
        <f t="shared" si="116"/>
        <v>0</v>
      </c>
      <c r="V424" s="10">
        <f>SUM(Table2[[#This Row],[filter kmers2]:[identify kmers B10]])</f>
        <v>0</v>
      </c>
      <c r="W424" s="5" t="e">
        <f t="shared" si="117"/>
        <v>#DIV/0!</v>
      </c>
      <c r="X424" s="5" t="e">
        <f t="shared" si="118"/>
        <v>#DIV/0!</v>
      </c>
      <c r="Y424" s="5" t="e">
        <f t="shared" si="119"/>
        <v>#DIV/0!</v>
      </c>
      <c r="Z424" s="5" t="e">
        <f t="shared" si="120"/>
        <v>#DIV/0!</v>
      </c>
      <c r="AA424" s="5" t="e">
        <f t="shared" si="121"/>
        <v>#DIV/0!</v>
      </c>
      <c r="AB424" s="5" t="e">
        <f t="shared" si="122"/>
        <v>#DIV/0!</v>
      </c>
      <c r="AC424" s="5" t="e">
        <f t="shared" si="123"/>
        <v>#DIV/0!</v>
      </c>
      <c r="AD424" s="5" t="e">
        <f t="shared" si="124"/>
        <v>#DIV/0!</v>
      </c>
      <c r="AE424" s="5" t="e">
        <f t="shared" si="125"/>
        <v>#DIV/0!</v>
      </c>
      <c r="AF424" s="20" t="e">
        <f>Table2[[#This Row],[filter kmers2]]/Table2[[#This Row],[bp]]*1000000</f>
        <v>#DIV/0!</v>
      </c>
      <c r="AG424" s="20" t="e">
        <f>Table2[[#This Row],[collapse kmers3]]/Table2[[#This Row],[bp]]*1000000</f>
        <v>#DIV/0!</v>
      </c>
      <c r="AH424" s="20" t="e">
        <f>Table2[[#This Row],[calculate distances4]]/Table2[[#This Row],[bp]]*1000000</f>
        <v>#DIV/0!</v>
      </c>
      <c r="AI424" s="20" t="e">
        <f>Table2[[#This Row],[Find N A5]]/Table2[[#This Row],[bp]]*1000000</f>
        <v>#DIV/0!</v>
      </c>
      <c r="AJ424" s="20" t="e">
        <f>Table2[[#This Row],[Find N B6]]/Table2[[#This Row],[bp]]*1000000</f>
        <v>#DIV/0!</v>
      </c>
      <c r="AK424" s="20" t="e">
        <f>Table2[[#This Row],[Find N C7]]/Table2[[#This Row],[bp]]*1000000</f>
        <v>#DIV/0!</v>
      </c>
      <c r="AL424" s="20" t="e">
        <f>Table2[[#This Row],[Find N D8]]/Table2[[#This Row],[bp]]*1000000</f>
        <v>#DIV/0!</v>
      </c>
      <c r="AM424" s="20" t="e">
        <f>Table2[[#This Row],[identify kmers A9]]/Table2[[#This Row],[bp]]*1000000</f>
        <v>#DIV/0!</v>
      </c>
      <c r="AN424" s="20" t="e">
        <f>Table2[[#This Row],[identify kmers B10]]/Table2[[#This Row],[bp]]*1000000</f>
        <v>#DIV/0!</v>
      </c>
    </row>
    <row r="425" spans="1:40" x14ac:dyDescent="0.45">
      <c r="A425" s="1"/>
      <c r="M425" s="10">
        <f t="shared" si="108"/>
        <v>0</v>
      </c>
      <c r="N425" s="10">
        <f t="shared" si="109"/>
        <v>0</v>
      </c>
      <c r="O425" s="10">
        <f t="shared" si="110"/>
        <v>0</v>
      </c>
      <c r="P425" s="10">
        <f t="shared" si="111"/>
        <v>0</v>
      </c>
      <c r="Q425" s="10">
        <f t="shared" si="112"/>
        <v>0</v>
      </c>
      <c r="R425" s="10">
        <f t="shared" si="113"/>
        <v>0</v>
      </c>
      <c r="S425" s="10">
        <f t="shared" si="114"/>
        <v>0</v>
      </c>
      <c r="T425" s="10">
        <f t="shared" si="115"/>
        <v>0</v>
      </c>
      <c r="U425" s="10">
        <f t="shared" si="116"/>
        <v>0</v>
      </c>
      <c r="V425" s="10">
        <f>SUM(Table2[[#This Row],[filter kmers2]:[identify kmers B10]])</f>
        <v>0</v>
      </c>
      <c r="W425" s="5" t="e">
        <f t="shared" si="117"/>
        <v>#DIV/0!</v>
      </c>
      <c r="X425" s="5" t="e">
        <f t="shared" si="118"/>
        <v>#DIV/0!</v>
      </c>
      <c r="Y425" s="5" t="e">
        <f t="shared" si="119"/>
        <v>#DIV/0!</v>
      </c>
      <c r="Z425" s="5" t="e">
        <f t="shared" si="120"/>
        <v>#DIV/0!</v>
      </c>
      <c r="AA425" s="5" t="e">
        <f t="shared" si="121"/>
        <v>#DIV/0!</v>
      </c>
      <c r="AB425" s="5" t="e">
        <f t="shared" si="122"/>
        <v>#DIV/0!</v>
      </c>
      <c r="AC425" s="5" t="e">
        <f t="shared" si="123"/>
        <v>#DIV/0!</v>
      </c>
      <c r="AD425" s="5" t="e">
        <f t="shared" si="124"/>
        <v>#DIV/0!</v>
      </c>
      <c r="AE425" s="5" t="e">
        <f t="shared" si="125"/>
        <v>#DIV/0!</v>
      </c>
      <c r="AF425" s="20" t="e">
        <f>Table2[[#This Row],[filter kmers2]]/Table2[[#This Row],[bp]]*1000000</f>
        <v>#DIV/0!</v>
      </c>
      <c r="AG425" s="20" t="e">
        <f>Table2[[#This Row],[collapse kmers3]]/Table2[[#This Row],[bp]]*1000000</f>
        <v>#DIV/0!</v>
      </c>
      <c r="AH425" s="20" t="e">
        <f>Table2[[#This Row],[calculate distances4]]/Table2[[#This Row],[bp]]*1000000</f>
        <v>#DIV/0!</v>
      </c>
      <c r="AI425" s="20" t="e">
        <f>Table2[[#This Row],[Find N A5]]/Table2[[#This Row],[bp]]*1000000</f>
        <v>#DIV/0!</v>
      </c>
      <c r="AJ425" s="20" t="e">
        <f>Table2[[#This Row],[Find N B6]]/Table2[[#This Row],[bp]]*1000000</f>
        <v>#DIV/0!</v>
      </c>
      <c r="AK425" s="20" t="e">
        <f>Table2[[#This Row],[Find N C7]]/Table2[[#This Row],[bp]]*1000000</f>
        <v>#DIV/0!</v>
      </c>
      <c r="AL425" s="20" t="e">
        <f>Table2[[#This Row],[Find N D8]]/Table2[[#This Row],[bp]]*1000000</f>
        <v>#DIV/0!</v>
      </c>
      <c r="AM425" s="20" t="e">
        <f>Table2[[#This Row],[identify kmers A9]]/Table2[[#This Row],[bp]]*1000000</f>
        <v>#DIV/0!</v>
      </c>
      <c r="AN425" s="20" t="e">
        <f>Table2[[#This Row],[identify kmers B10]]/Table2[[#This Row],[bp]]*1000000</f>
        <v>#DIV/0!</v>
      </c>
    </row>
    <row r="426" spans="1:40" x14ac:dyDescent="0.45">
      <c r="A426" s="1"/>
      <c r="M426" s="10">
        <f t="shared" si="108"/>
        <v>0</v>
      </c>
      <c r="N426" s="10">
        <f t="shared" si="109"/>
        <v>0</v>
      </c>
      <c r="O426" s="10">
        <f t="shared" si="110"/>
        <v>0</v>
      </c>
      <c r="P426" s="10">
        <f t="shared" si="111"/>
        <v>0</v>
      </c>
      <c r="Q426" s="10">
        <f t="shared" si="112"/>
        <v>0</v>
      </c>
      <c r="R426" s="10">
        <f t="shared" si="113"/>
        <v>0</v>
      </c>
      <c r="S426" s="10">
        <f t="shared" si="114"/>
        <v>0</v>
      </c>
      <c r="T426" s="10">
        <f t="shared" si="115"/>
        <v>0</v>
      </c>
      <c r="U426" s="10">
        <f t="shared" si="116"/>
        <v>0</v>
      </c>
      <c r="V426" s="10">
        <f>SUM(Table2[[#This Row],[filter kmers2]:[identify kmers B10]])</f>
        <v>0</v>
      </c>
      <c r="W426" s="5" t="e">
        <f t="shared" si="117"/>
        <v>#DIV/0!</v>
      </c>
      <c r="X426" s="5" t="e">
        <f t="shared" si="118"/>
        <v>#DIV/0!</v>
      </c>
      <c r="Y426" s="5" t="e">
        <f t="shared" si="119"/>
        <v>#DIV/0!</v>
      </c>
      <c r="Z426" s="5" t="e">
        <f t="shared" si="120"/>
        <v>#DIV/0!</v>
      </c>
      <c r="AA426" s="5" t="e">
        <f t="shared" si="121"/>
        <v>#DIV/0!</v>
      </c>
      <c r="AB426" s="5" t="e">
        <f t="shared" si="122"/>
        <v>#DIV/0!</v>
      </c>
      <c r="AC426" s="5" t="e">
        <f t="shared" si="123"/>
        <v>#DIV/0!</v>
      </c>
      <c r="AD426" s="5" t="e">
        <f t="shared" si="124"/>
        <v>#DIV/0!</v>
      </c>
      <c r="AE426" s="5" t="e">
        <f t="shared" si="125"/>
        <v>#DIV/0!</v>
      </c>
      <c r="AF426" s="20" t="e">
        <f>Table2[[#This Row],[filter kmers2]]/Table2[[#This Row],[bp]]*1000000</f>
        <v>#DIV/0!</v>
      </c>
      <c r="AG426" s="20" t="e">
        <f>Table2[[#This Row],[collapse kmers3]]/Table2[[#This Row],[bp]]*1000000</f>
        <v>#DIV/0!</v>
      </c>
      <c r="AH426" s="20" t="e">
        <f>Table2[[#This Row],[calculate distances4]]/Table2[[#This Row],[bp]]*1000000</f>
        <v>#DIV/0!</v>
      </c>
      <c r="AI426" s="20" t="e">
        <f>Table2[[#This Row],[Find N A5]]/Table2[[#This Row],[bp]]*1000000</f>
        <v>#DIV/0!</v>
      </c>
      <c r="AJ426" s="20" t="e">
        <f>Table2[[#This Row],[Find N B6]]/Table2[[#This Row],[bp]]*1000000</f>
        <v>#DIV/0!</v>
      </c>
      <c r="AK426" s="20" t="e">
        <f>Table2[[#This Row],[Find N C7]]/Table2[[#This Row],[bp]]*1000000</f>
        <v>#DIV/0!</v>
      </c>
      <c r="AL426" s="20" t="e">
        <f>Table2[[#This Row],[Find N D8]]/Table2[[#This Row],[bp]]*1000000</f>
        <v>#DIV/0!</v>
      </c>
      <c r="AM426" s="20" t="e">
        <f>Table2[[#This Row],[identify kmers A9]]/Table2[[#This Row],[bp]]*1000000</f>
        <v>#DIV/0!</v>
      </c>
      <c r="AN426" s="20" t="e">
        <f>Table2[[#This Row],[identify kmers B10]]/Table2[[#This Row],[bp]]*1000000</f>
        <v>#DIV/0!</v>
      </c>
    </row>
    <row r="427" spans="1:40" x14ac:dyDescent="0.45">
      <c r="A427" s="1"/>
      <c r="M427" s="10">
        <f t="shared" si="108"/>
        <v>0</v>
      </c>
      <c r="N427" s="10">
        <f t="shared" si="109"/>
        <v>0</v>
      </c>
      <c r="O427" s="10">
        <f t="shared" si="110"/>
        <v>0</v>
      </c>
      <c r="P427" s="10">
        <f t="shared" si="111"/>
        <v>0</v>
      </c>
      <c r="Q427" s="10">
        <f t="shared" si="112"/>
        <v>0</v>
      </c>
      <c r="R427" s="10">
        <f t="shared" si="113"/>
        <v>0</v>
      </c>
      <c r="S427" s="10">
        <f t="shared" si="114"/>
        <v>0</v>
      </c>
      <c r="T427" s="10">
        <f t="shared" si="115"/>
        <v>0</v>
      </c>
      <c r="U427" s="10">
        <f t="shared" si="116"/>
        <v>0</v>
      </c>
      <c r="V427" s="10">
        <f>SUM(Table2[[#This Row],[filter kmers2]:[identify kmers B10]])</f>
        <v>0</v>
      </c>
      <c r="W427" s="5" t="e">
        <f t="shared" si="117"/>
        <v>#DIV/0!</v>
      </c>
      <c r="X427" s="5" t="e">
        <f t="shared" si="118"/>
        <v>#DIV/0!</v>
      </c>
      <c r="Y427" s="5" t="e">
        <f t="shared" si="119"/>
        <v>#DIV/0!</v>
      </c>
      <c r="Z427" s="5" t="e">
        <f t="shared" si="120"/>
        <v>#DIV/0!</v>
      </c>
      <c r="AA427" s="5" t="e">
        <f t="shared" si="121"/>
        <v>#DIV/0!</v>
      </c>
      <c r="AB427" s="5" t="e">
        <f t="shared" si="122"/>
        <v>#DIV/0!</v>
      </c>
      <c r="AC427" s="5" t="e">
        <f t="shared" si="123"/>
        <v>#DIV/0!</v>
      </c>
      <c r="AD427" s="5" t="e">
        <f t="shared" si="124"/>
        <v>#DIV/0!</v>
      </c>
      <c r="AE427" s="5" t="e">
        <f t="shared" si="125"/>
        <v>#DIV/0!</v>
      </c>
      <c r="AF427" s="20" t="e">
        <f>Table2[[#This Row],[filter kmers2]]/Table2[[#This Row],[bp]]*1000000</f>
        <v>#DIV/0!</v>
      </c>
      <c r="AG427" s="20" t="e">
        <f>Table2[[#This Row],[collapse kmers3]]/Table2[[#This Row],[bp]]*1000000</f>
        <v>#DIV/0!</v>
      </c>
      <c r="AH427" s="20" t="e">
        <f>Table2[[#This Row],[calculate distances4]]/Table2[[#This Row],[bp]]*1000000</f>
        <v>#DIV/0!</v>
      </c>
      <c r="AI427" s="20" t="e">
        <f>Table2[[#This Row],[Find N A5]]/Table2[[#This Row],[bp]]*1000000</f>
        <v>#DIV/0!</v>
      </c>
      <c r="AJ427" s="20" t="e">
        <f>Table2[[#This Row],[Find N B6]]/Table2[[#This Row],[bp]]*1000000</f>
        <v>#DIV/0!</v>
      </c>
      <c r="AK427" s="20" t="e">
        <f>Table2[[#This Row],[Find N C7]]/Table2[[#This Row],[bp]]*1000000</f>
        <v>#DIV/0!</v>
      </c>
      <c r="AL427" s="20" t="e">
        <f>Table2[[#This Row],[Find N D8]]/Table2[[#This Row],[bp]]*1000000</f>
        <v>#DIV/0!</v>
      </c>
      <c r="AM427" s="20" t="e">
        <f>Table2[[#This Row],[identify kmers A9]]/Table2[[#This Row],[bp]]*1000000</f>
        <v>#DIV/0!</v>
      </c>
      <c r="AN427" s="20" t="e">
        <f>Table2[[#This Row],[identify kmers B10]]/Table2[[#This Row],[bp]]*1000000</f>
        <v>#DIV/0!</v>
      </c>
    </row>
    <row r="428" spans="1:40" x14ac:dyDescent="0.45">
      <c r="A428" s="1"/>
      <c r="M428" s="10">
        <f t="shared" si="108"/>
        <v>0</v>
      </c>
      <c r="N428" s="10">
        <f t="shared" si="109"/>
        <v>0</v>
      </c>
      <c r="O428" s="10">
        <f t="shared" si="110"/>
        <v>0</v>
      </c>
      <c r="P428" s="10">
        <f t="shared" si="111"/>
        <v>0</v>
      </c>
      <c r="Q428" s="10">
        <f t="shared" si="112"/>
        <v>0</v>
      </c>
      <c r="R428" s="10">
        <f t="shared" si="113"/>
        <v>0</v>
      </c>
      <c r="S428" s="10">
        <f t="shared" si="114"/>
        <v>0</v>
      </c>
      <c r="T428" s="10">
        <f t="shared" si="115"/>
        <v>0</v>
      </c>
      <c r="U428" s="10">
        <f t="shared" si="116"/>
        <v>0</v>
      </c>
      <c r="V428" s="10">
        <f>SUM(Table2[[#This Row],[filter kmers2]:[identify kmers B10]])</f>
        <v>0</v>
      </c>
      <c r="W428" s="5" t="e">
        <f t="shared" si="117"/>
        <v>#DIV/0!</v>
      </c>
      <c r="X428" s="5" t="e">
        <f t="shared" si="118"/>
        <v>#DIV/0!</v>
      </c>
      <c r="Y428" s="5" t="e">
        <f t="shared" si="119"/>
        <v>#DIV/0!</v>
      </c>
      <c r="Z428" s="5" t="e">
        <f t="shared" si="120"/>
        <v>#DIV/0!</v>
      </c>
      <c r="AA428" s="5" t="e">
        <f t="shared" si="121"/>
        <v>#DIV/0!</v>
      </c>
      <c r="AB428" s="5" t="e">
        <f t="shared" si="122"/>
        <v>#DIV/0!</v>
      </c>
      <c r="AC428" s="5" t="e">
        <f t="shared" si="123"/>
        <v>#DIV/0!</v>
      </c>
      <c r="AD428" s="5" t="e">
        <f t="shared" si="124"/>
        <v>#DIV/0!</v>
      </c>
      <c r="AE428" s="5" t="e">
        <f t="shared" si="125"/>
        <v>#DIV/0!</v>
      </c>
      <c r="AF428" s="20" t="e">
        <f>Table2[[#This Row],[filter kmers2]]/Table2[[#This Row],[bp]]*1000000</f>
        <v>#DIV/0!</v>
      </c>
      <c r="AG428" s="20" t="e">
        <f>Table2[[#This Row],[collapse kmers3]]/Table2[[#This Row],[bp]]*1000000</f>
        <v>#DIV/0!</v>
      </c>
      <c r="AH428" s="20" t="e">
        <f>Table2[[#This Row],[calculate distances4]]/Table2[[#This Row],[bp]]*1000000</f>
        <v>#DIV/0!</v>
      </c>
      <c r="AI428" s="20" t="e">
        <f>Table2[[#This Row],[Find N A5]]/Table2[[#This Row],[bp]]*1000000</f>
        <v>#DIV/0!</v>
      </c>
      <c r="AJ428" s="20" t="e">
        <f>Table2[[#This Row],[Find N B6]]/Table2[[#This Row],[bp]]*1000000</f>
        <v>#DIV/0!</v>
      </c>
      <c r="AK428" s="20" t="e">
        <f>Table2[[#This Row],[Find N C7]]/Table2[[#This Row],[bp]]*1000000</f>
        <v>#DIV/0!</v>
      </c>
      <c r="AL428" s="20" t="e">
        <f>Table2[[#This Row],[Find N D8]]/Table2[[#This Row],[bp]]*1000000</f>
        <v>#DIV/0!</v>
      </c>
      <c r="AM428" s="20" t="e">
        <f>Table2[[#This Row],[identify kmers A9]]/Table2[[#This Row],[bp]]*1000000</f>
        <v>#DIV/0!</v>
      </c>
      <c r="AN428" s="20" t="e">
        <f>Table2[[#This Row],[identify kmers B10]]/Table2[[#This Row],[bp]]*1000000</f>
        <v>#DIV/0!</v>
      </c>
    </row>
    <row r="429" spans="1:40" x14ac:dyDescent="0.45">
      <c r="A429" s="1"/>
      <c r="M429" s="10">
        <f t="shared" si="108"/>
        <v>0</v>
      </c>
      <c r="N429" s="10">
        <f t="shared" si="109"/>
        <v>0</v>
      </c>
      <c r="O429" s="10">
        <f t="shared" si="110"/>
        <v>0</v>
      </c>
      <c r="P429" s="10">
        <f t="shared" si="111"/>
        <v>0</v>
      </c>
      <c r="Q429" s="10">
        <f t="shared" si="112"/>
        <v>0</v>
      </c>
      <c r="R429" s="10">
        <f t="shared" si="113"/>
        <v>0</v>
      </c>
      <c r="S429" s="10">
        <f t="shared" si="114"/>
        <v>0</v>
      </c>
      <c r="T429" s="10">
        <f t="shared" si="115"/>
        <v>0</v>
      </c>
      <c r="U429" s="10">
        <f t="shared" si="116"/>
        <v>0</v>
      </c>
      <c r="V429" s="10">
        <f>SUM(Table2[[#This Row],[filter kmers2]:[identify kmers B10]])</f>
        <v>0</v>
      </c>
      <c r="W429" s="5" t="e">
        <f t="shared" si="117"/>
        <v>#DIV/0!</v>
      </c>
      <c r="X429" s="5" t="e">
        <f t="shared" si="118"/>
        <v>#DIV/0!</v>
      </c>
      <c r="Y429" s="5" t="e">
        <f t="shared" si="119"/>
        <v>#DIV/0!</v>
      </c>
      <c r="Z429" s="5" t="e">
        <f t="shared" si="120"/>
        <v>#DIV/0!</v>
      </c>
      <c r="AA429" s="5" t="e">
        <f t="shared" si="121"/>
        <v>#DIV/0!</v>
      </c>
      <c r="AB429" s="5" t="e">
        <f t="shared" si="122"/>
        <v>#DIV/0!</v>
      </c>
      <c r="AC429" s="5" t="e">
        <f t="shared" si="123"/>
        <v>#DIV/0!</v>
      </c>
      <c r="AD429" s="5" t="e">
        <f t="shared" si="124"/>
        <v>#DIV/0!</v>
      </c>
      <c r="AE429" s="5" t="e">
        <f t="shared" si="125"/>
        <v>#DIV/0!</v>
      </c>
      <c r="AF429" s="20" t="e">
        <f>Table2[[#This Row],[filter kmers2]]/Table2[[#This Row],[bp]]*1000000</f>
        <v>#DIV/0!</v>
      </c>
      <c r="AG429" s="20" t="e">
        <f>Table2[[#This Row],[collapse kmers3]]/Table2[[#This Row],[bp]]*1000000</f>
        <v>#DIV/0!</v>
      </c>
      <c r="AH429" s="20" t="e">
        <f>Table2[[#This Row],[calculate distances4]]/Table2[[#This Row],[bp]]*1000000</f>
        <v>#DIV/0!</v>
      </c>
      <c r="AI429" s="20" t="e">
        <f>Table2[[#This Row],[Find N A5]]/Table2[[#This Row],[bp]]*1000000</f>
        <v>#DIV/0!</v>
      </c>
      <c r="AJ429" s="20" t="e">
        <f>Table2[[#This Row],[Find N B6]]/Table2[[#This Row],[bp]]*1000000</f>
        <v>#DIV/0!</v>
      </c>
      <c r="AK429" s="20" t="e">
        <f>Table2[[#This Row],[Find N C7]]/Table2[[#This Row],[bp]]*1000000</f>
        <v>#DIV/0!</v>
      </c>
      <c r="AL429" s="20" t="e">
        <f>Table2[[#This Row],[Find N D8]]/Table2[[#This Row],[bp]]*1000000</f>
        <v>#DIV/0!</v>
      </c>
      <c r="AM429" s="20" t="e">
        <f>Table2[[#This Row],[identify kmers A9]]/Table2[[#This Row],[bp]]*1000000</f>
        <v>#DIV/0!</v>
      </c>
      <c r="AN429" s="20" t="e">
        <f>Table2[[#This Row],[identify kmers B10]]/Table2[[#This Row],[bp]]*1000000</f>
        <v>#DIV/0!</v>
      </c>
    </row>
    <row r="430" spans="1:40" x14ac:dyDescent="0.45">
      <c r="A430" s="1"/>
      <c r="M430" s="10">
        <f t="shared" si="108"/>
        <v>0</v>
      </c>
      <c r="N430" s="10">
        <f t="shared" si="109"/>
        <v>0</v>
      </c>
      <c r="O430" s="10">
        <f t="shared" si="110"/>
        <v>0</v>
      </c>
      <c r="P430" s="10">
        <f t="shared" si="111"/>
        <v>0</v>
      </c>
      <c r="Q430" s="10">
        <f t="shared" si="112"/>
        <v>0</v>
      </c>
      <c r="R430" s="10">
        <f t="shared" si="113"/>
        <v>0</v>
      </c>
      <c r="S430" s="10">
        <f t="shared" si="114"/>
        <v>0</v>
      </c>
      <c r="T430" s="10">
        <f t="shared" si="115"/>
        <v>0</v>
      </c>
      <c r="U430" s="10">
        <f t="shared" si="116"/>
        <v>0</v>
      </c>
      <c r="V430" s="10">
        <f>SUM(Table2[[#This Row],[filter kmers2]:[identify kmers B10]])</f>
        <v>0</v>
      </c>
      <c r="W430" s="5" t="e">
        <f t="shared" si="117"/>
        <v>#DIV/0!</v>
      </c>
      <c r="X430" s="5" t="e">
        <f t="shared" si="118"/>
        <v>#DIV/0!</v>
      </c>
      <c r="Y430" s="5" t="e">
        <f t="shared" si="119"/>
        <v>#DIV/0!</v>
      </c>
      <c r="Z430" s="5" t="e">
        <f t="shared" si="120"/>
        <v>#DIV/0!</v>
      </c>
      <c r="AA430" s="5" t="e">
        <f t="shared" si="121"/>
        <v>#DIV/0!</v>
      </c>
      <c r="AB430" s="5" t="e">
        <f t="shared" si="122"/>
        <v>#DIV/0!</v>
      </c>
      <c r="AC430" s="5" t="e">
        <f t="shared" si="123"/>
        <v>#DIV/0!</v>
      </c>
      <c r="AD430" s="5" t="e">
        <f t="shared" si="124"/>
        <v>#DIV/0!</v>
      </c>
      <c r="AE430" s="5" t="e">
        <f t="shared" si="125"/>
        <v>#DIV/0!</v>
      </c>
      <c r="AF430" s="20" t="e">
        <f>Table2[[#This Row],[filter kmers2]]/Table2[[#This Row],[bp]]*1000000</f>
        <v>#DIV/0!</v>
      </c>
      <c r="AG430" s="20" t="e">
        <f>Table2[[#This Row],[collapse kmers3]]/Table2[[#This Row],[bp]]*1000000</f>
        <v>#DIV/0!</v>
      </c>
      <c r="AH430" s="20" t="e">
        <f>Table2[[#This Row],[calculate distances4]]/Table2[[#This Row],[bp]]*1000000</f>
        <v>#DIV/0!</v>
      </c>
      <c r="AI430" s="20" t="e">
        <f>Table2[[#This Row],[Find N A5]]/Table2[[#This Row],[bp]]*1000000</f>
        <v>#DIV/0!</v>
      </c>
      <c r="AJ430" s="20" t="e">
        <f>Table2[[#This Row],[Find N B6]]/Table2[[#This Row],[bp]]*1000000</f>
        <v>#DIV/0!</v>
      </c>
      <c r="AK430" s="20" t="e">
        <f>Table2[[#This Row],[Find N C7]]/Table2[[#This Row],[bp]]*1000000</f>
        <v>#DIV/0!</v>
      </c>
      <c r="AL430" s="20" t="e">
        <f>Table2[[#This Row],[Find N D8]]/Table2[[#This Row],[bp]]*1000000</f>
        <v>#DIV/0!</v>
      </c>
      <c r="AM430" s="20" t="e">
        <f>Table2[[#This Row],[identify kmers A9]]/Table2[[#This Row],[bp]]*1000000</f>
        <v>#DIV/0!</v>
      </c>
      <c r="AN430" s="20" t="e">
        <f>Table2[[#This Row],[identify kmers B10]]/Table2[[#This Row],[bp]]*1000000</f>
        <v>#DIV/0!</v>
      </c>
    </row>
    <row r="431" spans="1:40" x14ac:dyDescent="0.45">
      <c r="A431" s="1"/>
      <c r="M431" s="10">
        <f t="shared" si="108"/>
        <v>0</v>
      </c>
      <c r="N431" s="10">
        <f t="shared" si="109"/>
        <v>0</v>
      </c>
      <c r="O431" s="10">
        <f t="shared" si="110"/>
        <v>0</v>
      </c>
      <c r="P431" s="10">
        <f t="shared" si="111"/>
        <v>0</v>
      </c>
      <c r="Q431" s="10">
        <f t="shared" si="112"/>
        <v>0</v>
      </c>
      <c r="R431" s="10">
        <f t="shared" si="113"/>
        <v>0</v>
      </c>
      <c r="S431" s="10">
        <f t="shared" si="114"/>
        <v>0</v>
      </c>
      <c r="T431" s="10">
        <f t="shared" si="115"/>
        <v>0</v>
      </c>
      <c r="U431" s="10">
        <f t="shared" si="116"/>
        <v>0</v>
      </c>
      <c r="V431" s="10">
        <f>SUM(Table2[[#This Row],[filter kmers2]:[identify kmers B10]])</f>
        <v>0</v>
      </c>
      <c r="W431" s="5" t="e">
        <f t="shared" si="117"/>
        <v>#DIV/0!</v>
      </c>
      <c r="X431" s="5" t="e">
        <f t="shared" si="118"/>
        <v>#DIV/0!</v>
      </c>
      <c r="Y431" s="5" t="e">
        <f t="shared" si="119"/>
        <v>#DIV/0!</v>
      </c>
      <c r="Z431" s="5" t="e">
        <f t="shared" si="120"/>
        <v>#DIV/0!</v>
      </c>
      <c r="AA431" s="5" t="e">
        <f t="shared" si="121"/>
        <v>#DIV/0!</v>
      </c>
      <c r="AB431" s="5" t="e">
        <f t="shared" si="122"/>
        <v>#DIV/0!</v>
      </c>
      <c r="AC431" s="5" t="e">
        <f t="shared" si="123"/>
        <v>#DIV/0!</v>
      </c>
      <c r="AD431" s="5" t="e">
        <f t="shared" si="124"/>
        <v>#DIV/0!</v>
      </c>
      <c r="AE431" s="5" t="e">
        <f t="shared" si="125"/>
        <v>#DIV/0!</v>
      </c>
      <c r="AF431" s="20" t="e">
        <f>Table2[[#This Row],[filter kmers2]]/Table2[[#This Row],[bp]]*1000000</f>
        <v>#DIV/0!</v>
      </c>
      <c r="AG431" s="20" t="e">
        <f>Table2[[#This Row],[collapse kmers3]]/Table2[[#This Row],[bp]]*1000000</f>
        <v>#DIV/0!</v>
      </c>
      <c r="AH431" s="20" t="e">
        <f>Table2[[#This Row],[calculate distances4]]/Table2[[#This Row],[bp]]*1000000</f>
        <v>#DIV/0!</v>
      </c>
      <c r="AI431" s="20" t="e">
        <f>Table2[[#This Row],[Find N A5]]/Table2[[#This Row],[bp]]*1000000</f>
        <v>#DIV/0!</v>
      </c>
      <c r="AJ431" s="20" t="e">
        <f>Table2[[#This Row],[Find N B6]]/Table2[[#This Row],[bp]]*1000000</f>
        <v>#DIV/0!</v>
      </c>
      <c r="AK431" s="20" t="e">
        <f>Table2[[#This Row],[Find N C7]]/Table2[[#This Row],[bp]]*1000000</f>
        <v>#DIV/0!</v>
      </c>
      <c r="AL431" s="20" t="e">
        <f>Table2[[#This Row],[Find N D8]]/Table2[[#This Row],[bp]]*1000000</f>
        <v>#DIV/0!</v>
      </c>
      <c r="AM431" s="20" t="e">
        <f>Table2[[#This Row],[identify kmers A9]]/Table2[[#This Row],[bp]]*1000000</f>
        <v>#DIV/0!</v>
      </c>
      <c r="AN431" s="20" t="e">
        <f>Table2[[#This Row],[identify kmers B10]]/Table2[[#This Row],[bp]]*1000000</f>
        <v>#DIV/0!</v>
      </c>
    </row>
    <row r="432" spans="1:40" x14ac:dyDescent="0.45">
      <c r="A432" s="1"/>
      <c r="M432" s="10">
        <f t="shared" si="108"/>
        <v>0</v>
      </c>
      <c r="N432" s="10">
        <f t="shared" si="109"/>
        <v>0</v>
      </c>
      <c r="O432" s="10">
        <f t="shared" si="110"/>
        <v>0</v>
      </c>
      <c r="P432" s="10">
        <f t="shared" si="111"/>
        <v>0</v>
      </c>
      <c r="Q432" s="10">
        <f t="shared" si="112"/>
        <v>0</v>
      </c>
      <c r="R432" s="10">
        <f t="shared" si="113"/>
        <v>0</v>
      </c>
      <c r="S432" s="10">
        <f t="shared" si="114"/>
        <v>0</v>
      </c>
      <c r="T432" s="10">
        <f t="shared" si="115"/>
        <v>0</v>
      </c>
      <c r="U432" s="10">
        <f t="shared" si="116"/>
        <v>0</v>
      </c>
      <c r="V432" s="10">
        <f>SUM(Table2[[#This Row],[filter kmers2]:[identify kmers B10]])</f>
        <v>0</v>
      </c>
      <c r="W432" s="5" t="e">
        <f t="shared" si="117"/>
        <v>#DIV/0!</v>
      </c>
      <c r="X432" s="5" t="e">
        <f t="shared" si="118"/>
        <v>#DIV/0!</v>
      </c>
      <c r="Y432" s="5" t="e">
        <f t="shared" si="119"/>
        <v>#DIV/0!</v>
      </c>
      <c r="Z432" s="5" t="e">
        <f t="shared" si="120"/>
        <v>#DIV/0!</v>
      </c>
      <c r="AA432" s="5" t="e">
        <f t="shared" si="121"/>
        <v>#DIV/0!</v>
      </c>
      <c r="AB432" s="5" t="e">
        <f t="shared" si="122"/>
        <v>#DIV/0!</v>
      </c>
      <c r="AC432" s="5" t="e">
        <f t="shared" si="123"/>
        <v>#DIV/0!</v>
      </c>
      <c r="AD432" s="5" t="e">
        <f t="shared" si="124"/>
        <v>#DIV/0!</v>
      </c>
      <c r="AE432" s="5" t="e">
        <f t="shared" si="125"/>
        <v>#DIV/0!</v>
      </c>
      <c r="AF432" s="20" t="e">
        <f>Table2[[#This Row],[filter kmers2]]/Table2[[#This Row],[bp]]*1000000</f>
        <v>#DIV/0!</v>
      </c>
      <c r="AG432" s="20" t="e">
        <f>Table2[[#This Row],[collapse kmers3]]/Table2[[#This Row],[bp]]*1000000</f>
        <v>#DIV/0!</v>
      </c>
      <c r="AH432" s="20" t="e">
        <f>Table2[[#This Row],[calculate distances4]]/Table2[[#This Row],[bp]]*1000000</f>
        <v>#DIV/0!</v>
      </c>
      <c r="AI432" s="20" t="e">
        <f>Table2[[#This Row],[Find N A5]]/Table2[[#This Row],[bp]]*1000000</f>
        <v>#DIV/0!</v>
      </c>
      <c r="AJ432" s="20" t="e">
        <f>Table2[[#This Row],[Find N B6]]/Table2[[#This Row],[bp]]*1000000</f>
        <v>#DIV/0!</v>
      </c>
      <c r="AK432" s="20" t="e">
        <f>Table2[[#This Row],[Find N C7]]/Table2[[#This Row],[bp]]*1000000</f>
        <v>#DIV/0!</v>
      </c>
      <c r="AL432" s="20" t="e">
        <f>Table2[[#This Row],[Find N D8]]/Table2[[#This Row],[bp]]*1000000</f>
        <v>#DIV/0!</v>
      </c>
      <c r="AM432" s="20" t="e">
        <f>Table2[[#This Row],[identify kmers A9]]/Table2[[#This Row],[bp]]*1000000</f>
        <v>#DIV/0!</v>
      </c>
      <c r="AN432" s="20" t="e">
        <f>Table2[[#This Row],[identify kmers B10]]/Table2[[#This Row],[bp]]*1000000</f>
        <v>#DIV/0!</v>
      </c>
    </row>
    <row r="433" spans="1:40" x14ac:dyDescent="0.45">
      <c r="A433" s="1"/>
      <c r="M433" s="10">
        <f t="shared" si="108"/>
        <v>0</v>
      </c>
      <c r="N433" s="10">
        <f t="shared" si="109"/>
        <v>0</v>
      </c>
      <c r="O433" s="10">
        <f t="shared" si="110"/>
        <v>0</v>
      </c>
      <c r="P433" s="10">
        <f t="shared" si="111"/>
        <v>0</v>
      </c>
      <c r="Q433" s="10">
        <f t="shared" si="112"/>
        <v>0</v>
      </c>
      <c r="R433" s="10">
        <f t="shared" si="113"/>
        <v>0</v>
      </c>
      <c r="S433" s="10">
        <f t="shared" si="114"/>
        <v>0</v>
      </c>
      <c r="T433" s="10">
        <f t="shared" si="115"/>
        <v>0</v>
      </c>
      <c r="U433" s="10">
        <f t="shared" si="116"/>
        <v>0</v>
      </c>
      <c r="V433" s="10">
        <f>SUM(Table2[[#This Row],[filter kmers2]:[identify kmers B10]])</f>
        <v>0</v>
      </c>
      <c r="W433" s="5" t="e">
        <f t="shared" si="117"/>
        <v>#DIV/0!</v>
      </c>
      <c r="X433" s="5" t="e">
        <f t="shared" si="118"/>
        <v>#DIV/0!</v>
      </c>
      <c r="Y433" s="5" t="e">
        <f t="shared" si="119"/>
        <v>#DIV/0!</v>
      </c>
      <c r="Z433" s="5" t="e">
        <f t="shared" si="120"/>
        <v>#DIV/0!</v>
      </c>
      <c r="AA433" s="5" t="e">
        <f t="shared" si="121"/>
        <v>#DIV/0!</v>
      </c>
      <c r="AB433" s="5" t="e">
        <f t="shared" si="122"/>
        <v>#DIV/0!</v>
      </c>
      <c r="AC433" s="5" t="e">
        <f t="shared" si="123"/>
        <v>#DIV/0!</v>
      </c>
      <c r="AD433" s="5" t="e">
        <f t="shared" si="124"/>
        <v>#DIV/0!</v>
      </c>
      <c r="AE433" s="5" t="e">
        <f t="shared" si="125"/>
        <v>#DIV/0!</v>
      </c>
      <c r="AF433" s="20" t="e">
        <f>Table2[[#This Row],[filter kmers2]]/Table2[[#This Row],[bp]]*1000000</f>
        <v>#DIV/0!</v>
      </c>
      <c r="AG433" s="20" t="e">
        <f>Table2[[#This Row],[collapse kmers3]]/Table2[[#This Row],[bp]]*1000000</f>
        <v>#DIV/0!</v>
      </c>
      <c r="AH433" s="20" t="e">
        <f>Table2[[#This Row],[calculate distances4]]/Table2[[#This Row],[bp]]*1000000</f>
        <v>#DIV/0!</v>
      </c>
      <c r="AI433" s="20" t="e">
        <f>Table2[[#This Row],[Find N A5]]/Table2[[#This Row],[bp]]*1000000</f>
        <v>#DIV/0!</v>
      </c>
      <c r="AJ433" s="20" t="e">
        <f>Table2[[#This Row],[Find N B6]]/Table2[[#This Row],[bp]]*1000000</f>
        <v>#DIV/0!</v>
      </c>
      <c r="AK433" s="20" t="e">
        <f>Table2[[#This Row],[Find N C7]]/Table2[[#This Row],[bp]]*1000000</f>
        <v>#DIV/0!</v>
      </c>
      <c r="AL433" s="20" t="e">
        <f>Table2[[#This Row],[Find N D8]]/Table2[[#This Row],[bp]]*1000000</f>
        <v>#DIV/0!</v>
      </c>
      <c r="AM433" s="20" t="e">
        <f>Table2[[#This Row],[identify kmers A9]]/Table2[[#This Row],[bp]]*1000000</f>
        <v>#DIV/0!</v>
      </c>
      <c r="AN433" s="20" t="e">
        <f>Table2[[#This Row],[identify kmers B10]]/Table2[[#This Row],[bp]]*1000000</f>
        <v>#DIV/0!</v>
      </c>
    </row>
    <row r="434" spans="1:40" x14ac:dyDescent="0.45">
      <c r="A434" s="1"/>
      <c r="M434" s="10">
        <f t="shared" si="108"/>
        <v>0</v>
      </c>
      <c r="N434" s="10">
        <f t="shared" si="109"/>
        <v>0</v>
      </c>
      <c r="O434" s="10">
        <f t="shared" si="110"/>
        <v>0</v>
      </c>
      <c r="P434" s="10">
        <f t="shared" si="111"/>
        <v>0</v>
      </c>
      <c r="Q434" s="10">
        <f t="shared" si="112"/>
        <v>0</v>
      </c>
      <c r="R434" s="10">
        <f t="shared" si="113"/>
        <v>0</v>
      </c>
      <c r="S434" s="10">
        <f t="shared" si="114"/>
        <v>0</v>
      </c>
      <c r="T434" s="10">
        <f t="shared" si="115"/>
        <v>0</v>
      </c>
      <c r="U434" s="10">
        <f t="shared" si="116"/>
        <v>0</v>
      </c>
      <c r="V434" s="10">
        <f>SUM(Table2[[#This Row],[filter kmers2]:[identify kmers B10]])</f>
        <v>0</v>
      </c>
      <c r="W434" s="5" t="e">
        <f t="shared" si="117"/>
        <v>#DIV/0!</v>
      </c>
      <c r="X434" s="5" t="e">
        <f t="shared" si="118"/>
        <v>#DIV/0!</v>
      </c>
      <c r="Y434" s="5" t="e">
        <f t="shared" si="119"/>
        <v>#DIV/0!</v>
      </c>
      <c r="Z434" s="5" t="e">
        <f t="shared" si="120"/>
        <v>#DIV/0!</v>
      </c>
      <c r="AA434" s="5" t="e">
        <f t="shared" si="121"/>
        <v>#DIV/0!</v>
      </c>
      <c r="AB434" s="5" t="e">
        <f t="shared" si="122"/>
        <v>#DIV/0!</v>
      </c>
      <c r="AC434" s="5" t="e">
        <f t="shared" si="123"/>
        <v>#DIV/0!</v>
      </c>
      <c r="AD434" s="5" t="e">
        <f t="shared" si="124"/>
        <v>#DIV/0!</v>
      </c>
      <c r="AE434" s="5" t="e">
        <f t="shared" si="125"/>
        <v>#DIV/0!</v>
      </c>
      <c r="AF434" s="20" t="e">
        <f>Table2[[#This Row],[filter kmers2]]/Table2[[#This Row],[bp]]*1000000</f>
        <v>#DIV/0!</v>
      </c>
      <c r="AG434" s="20" t="e">
        <f>Table2[[#This Row],[collapse kmers3]]/Table2[[#This Row],[bp]]*1000000</f>
        <v>#DIV/0!</v>
      </c>
      <c r="AH434" s="20" t="e">
        <f>Table2[[#This Row],[calculate distances4]]/Table2[[#This Row],[bp]]*1000000</f>
        <v>#DIV/0!</v>
      </c>
      <c r="AI434" s="20" t="e">
        <f>Table2[[#This Row],[Find N A5]]/Table2[[#This Row],[bp]]*1000000</f>
        <v>#DIV/0!</v>
      </c>
      <c r="AJ434" s="20" t="e">
        <f>Table2[[#This Row],[Find N B6]]/Table2[[#This Row],[bp]]*1000000</f>
        <v>#DIV/0!</v>
      </c>
      <c r="AK434" s="20" t="e">
        <f>Table2[[#This Row],[Find N C7]]/Table2[[#This Row],[bp]]*1000000</f>
        <v>#DIV/0!</v>
      </c>
      <c r="AL434" s="20" t="e">
        <f>Table2[[#This Row],[Find N D8]]/Table2[[#This Row],[bp]]*1000000</f>
        <v>#DIV/0!</v>
      </c>
      <c r="AM434" s="20" t="e">
        <f>Table2[[#This Row],[identify kmers A9]]/Table2[[#This Row],[bp]]*1000000</f>
        <v>#DIV/0!</v>
      </c>
      <c r="AN434" s="20" t="e">
        <f>Table2[[#This Row],[identify kmers B10]]/Table2[[#This Row],[bp]]*1000000</f>
        <v>#DIV/0!</v>
      </c>
    </row>
    <row r="435" spans="1:40" x14ac:dyDescent="0.45">
      <c r="A435" s="1"/>
      <c r="M435" s="10">
        <f t="shared" si="108"/>
        <v>0</v>
      </c>
      <c r="N435" s="10">
        <f t="shared" si="109"/>
        <v>0</v>
      </c>
      <c r="O435" s="10">
        <f t="shared" si="110"/>
        <v>0</v>
      </c>
      <c r="P435" s="10">
        <f t="shared" si="111"/>
        <v>0</v>
      </c>
      <c r="Q435" s="10">
        <f t="shared" si="112"/>
        <v>0</v>
      </c>
      <c r="R435" s="10">
        <f t="shared" si="113"/>
        <v>0</v>
      </c>
      <c r="S435" s="10">
        <f t="shared" si="114"/>
        <v>0</v>
      </c>
      <c r="T435" s="10">
        <f t="shared" si="115"/>
        <v>0</v>
      </c>
      <c r="U435" s="10">
        <f t="shared" si="116"/>
        <v>0</v>
      </c>
      <c r="V435" s="10">
        <f>SUM(Table2[[#This Row],[filter kmers2]:[identify kmers B10]])</f>
        <v>0</v>
      </c>
      <c r="W435" s="5" t="e">
        <f t="shared" si="117"/>
        <v>#DIV/0!</v>
      </c>
      <c r="X435" s="5" t="e">
        <f t="shared" si="118"/>
        <v>#DIV/0!</v>
      </c>
      <c r="Y435" s="5" t="e">
        <f t="shared" si="119"/>
        <v>#DIV/0!</v>
      </c>
      <c r="Z435" s="5" t="e">
        <f t="shared" si="120"/>
        <v>#DIV/0!</v>
      </c>
      <c r="AA435" s="5" t="e">
        <f t="shared" si="121"/>
        <v>#DIV/0!</v>
      </c>
      <c r="AB435" s="5" t="e">
        <f t="shared" si="122"/>
        <v>#DIV/0!</v>
      </c>
      <c r="AC435" s="5" t="e">
        <f t="shared" si="123"/>
        <v>#DIV/0!</v>
      </c>
      <c r="AD435" s="5" t="e">
        <f t="shared" si="124"/>
        <v>#DIV/0!</v>
      </c>
      <c r="AE435" s="5" t="e">
        <f t="shared" si="125"/>
        <v>#DIV/0!</v>
      </c>
      <c r="AF435" s="20" t="e">
        <f>Table2[[#This Row],[filter kmers2]]/Table2[[#This Row],[bp]]*1000000</f>
        <v>#DIV/0!</v>
      </c>
      <c r="AG435" s="20" t="e">
        <f>Table2[[#This Row],[collapse kmers3]]/Table2[[#This Row],[bp]]*1000000</f>
        <v>#DIV/0!</v>
      </c>
      <c r="AH435" s="20" t="e">
        <f>Table2[[#This Row],[calculate distances4]]/Table2[[#This Row],[bp]]*1000000</f>
        <v>#DIV/0!</v>
      </c>
      <c r="AI435" s="20" t="e">
        <f>Table2[[#This Row],[Find N A5]]/Table2[[#This Row],[bp]]*1000000</f>
        <v>#DIV/0!</v>
      </c>
      <c r="AJ435" s="20" t="e">
        <f>Table2[[#This Row],[Find N B6]]/Table2[[#This Row],[bp]]*1000000</f>
        <v>#DIV/0!</v>
      </c>
      <c r="AK435" s="20" t="e">
        <f>Table2[[#This Row],[Find N C7]]/Table2[[#This Row],[bp]]*1000000</f>
        <v>#DIV/0!</v>
      </c>
      <c r="AL435" s="20" t="e">
        <f>Table2[[#This Row],[Find N D8]]/Table2[[#This Row],[bp]]*1000000</f>
        <v>#DIV/0!</v>
      </c>
      <c r="AM435" s="20" t="e">
        <f>Table2[[#This Row],[identify kmers A9]]/Table2[[#This Row],[bp]]*1000000</f>
        <v>#DIV/0!</v>
      </c>
      <c r="AN435" s="20" t="e">
        <f>Table2[[#This Row],[identify kmers B10]]/Table2[[#This Row],[bp]]*1000000</f>
        <v>#DIV/0!</v>
      </c>
    </row>
    <row r="436" spans="1:40" x14ac:dyDescent="0.45">
      <c r="A436" s="1"/>
      <c r="M436" s="10">
        <f t="shared" si="108"/>
        <v>0</v>
      </c>
      <c r="N436" s="10">
        <f t="shared" si="109"/>
        <v>0</v>
      </c>
      <c r="O436" s="10">
        <f t="shared" si="110"/>
        <v>0</v>
      </c>
      <c r="P436" s="10">
        <f t="shared" si="111"/>
        <v>0</v>
      </c>
      <c r="Q436" s="10">
        <f t="shared" si="112"/>
        <v>0</v>
      </c>
      <c r="R436" s="10">
        <f t="shared" si="113"/>
        <v>0</v>
      </c>
      <c r="S436" s="10">
        <f t="shared" si="114"/>
        <v>0</v>
      </c>
      <c r="T436" s="10">
        <f t="shared" si="115"/>
        <v>0</v>
      </c>
      <c r="U436" s="10">
        <f t="shared" si="116"/>
        <v>0</v>
      </c>
      <c r="V436" s="10">
        <f>SUM(Table2[[#This Row],[filter kmers2]:[identify kmers B10]])</f>
        <v>0</v>
      </c>
      <c r="W436" s="5" t="e">
        <f t="shared" si="117"/>
        <v>#DIV/0!</v>
      </c>
      <c r="X436" s="5" t="e">
        <f t="shared" si="118"/>
        <v>#DIV/0!</v>
      </c>
      <c r="Y436" s="5" t="e">
        <f t="shared" si="119"/>
        <v>#DIV/0!</v>
      </c>
      <c r="Z436" s="5" t="e">
        <f t="shared" si="120"/>
        <v>#DIV/0!</v>
      </c>
      <c r="AA436" s="5" t="e">
        <f t="shared" si="121"/>
        <v>#DIV/0!</v>
      </c>
      <c r="AB436" s="5" t="e">
        <f t="shared" si="122"/>
        <v>#DIV/0!</v>
      </c>
      <c r="AC436" s="5" t="e">
        <f t="shared" si="123"/>
        <v>#DIV/0!</v>
      </c>
      <c r="AD436" s="5" t="e">
        <f t="shared" si="124"/>
        <v>#DIV/0!</v>
      </c>
      <c r="AE436" s="5" t="e">
        <f t="shared" si="125"/>
        <v>#DIV/0!</v>
      </c>
      <c r="AF436" s="20" t="e">
        <f>Table2[[#This Row],[filter kmers2]]/Table2[[#This Row],[bp]]*1000000</f>
        <v>#DIV/0!</v>
      </c>
      <c r="AG436" s="20" t="e">
        <f>Table2[[#This Row],[collapse kmers3]]/Table2[[#This Row],[bp]]*1000000</f>
        <v>#DIV/0!</v>
      </c>
      <c r="AH436" s="20" t="e">
        <f>Table2[[#This Row],[calculate distances4]]/Table2[[#This Row],[bp]]*1000000</f>
        <v>#DIV/0!</v>
      </c>
      <c r="AI436" s="20" t="e">
        <f>Table2[[#This Row],[Find N A5]]/Table2[[#This Row],[bp]]*1000000</f>
        <v>#DIV/0!</v>
      </c>
      <c r="AJ436" s="20" t="e">
        <f>Table2[[#This Row],[Find N B6]]/Table2[[#This Row],[bp]]*1000000</f>
        <v>#DIV/0!</v>
      </c>
      <c r="AK436" s="20" t="e">
        <f>Table2[[#This Row],[Find N C7]]/Table2[[#This Row],[bp]]*1000000</f>
        <v>#DIV/0!</v>
      </c>
      <c r="AL436" s="20" t="e">
        <f>Table2[[#This Row],[Find N D8]]/Table2[[#This Row],[bp]]*1000000</f>
        <v>#DIV/0!</v>
      </c>
      <c r="AM436" s="20" t="e">
        <f>Table2[[#This Row],[identify kmers A9]]/Table2[[#This Row],[bp]]*1000000</f>
        <v>#DIV/0!</v>
      </c>
      <c r="AN436" s="20" t="e">
        <f>Table2[[#This Row],[identify kmers B10]]/Table2[[#This Row],[bp]]*1000000</f>
        <v>#DIV/0!</v>
      </c>
    </row>
    <row r="437" spans="1:40" x14ac:dyDescent="0.45">
      <c r="A437" s="1"/>
      <c r="M437" s="10">
        <f t="shared" si="108"/>
        <v>0</v>
      </c>
      <c r="N437" s="10">
        <f t="shared" si="109"/>
        <v>0</v>
      </c>
      <c r="O437" s="10">
        <f t="shared" si="110"/>
        <v>0</v>
      </c>
      <c r="P437" s="10">
        <f t="shared" si="111"/>
        <v>0</v>
      </c>
      <c r="Q437" s="10">
        <f t="shared" si="112"/>
        <v>0</v>
      </c>
      <c r="R437" s="10">
        <f t="shared" si="113"/>
        <v>0</v>
      </c>
      <c r="S437" s="10">
        <f t="shared" si="114"/>
        <v>0</v>
      </c>
      <c r="T437" s="10">
        <f t="shared" si="115"/>
        <v>0</v>
      </c>
      <c r="U437" s="10">
        <f t="shared" si="116"/>
        <v>0</v>
      </c>
      <c r="V437" s="10">
        <f>SUM(Table2[[#This Row],[filter kmers2]:[identify kmers B10]])</f>
        <v>0</v>
      </c>
      <c r="W437" s="5" t="e">
        <f t="shared" si="117"/>
        <v>#DIV/0!</v>
      </c>
      <c r="X437" s="5" t="e">
        <f t="shared" si="118"/>
        <v>#DIV/0!</v>
      </c>
      <c r="Y437" s="5" t="e">
        <f t="shared" si="119"/>
        <v>#DIV/0!</v>
      </c>
      <c r="Z437" s="5" t="e">
        <f t="shared" si="120"/>
        <v>#DIV/0!</v>
      </c>
      <c r="AA437" s="5" t="e">
        <f t="shared" si="121"/>
        <v>#DIV/0!</v>
      </c>
      <c r="AB437" s="5" t="e">
        <f t="shared" si="122"/>
        <v>#DIV/0!</v>
      </c>
      <c r="AC437" s="5" t="e">
        <f t="shared" si="123"/>
        <v>#DIV/0!</v>
      </c>
      <c r="AD437" s="5" t="e">
        <f t="shared" si="124"/>
        <v>#DIV/0!</v>
      </c>
      <c r="AE437" s="5" t="e">
        <f t="shared" si="125"/>
        <v>#DIV/0!</v>
      </c>
      <c r="AF437" s="20" t="e">
        <f>Table2[[#This Row],[filter kmers2]]/Table2[[#This Row],[bp]]*1000000</f>
        <v>#DIV/0!</v>
      </c>
      <c r="AG437" s="20" t="e">
        <f>Table2[[#This Row],[collapse kmers3]]/Table2[[#This Row],[bp]]*1000000</f>
        <v>#DIV/0!</v>
      </c>
      <c r="AH437" s="20" t="e">
        <f>Table2[[#This Row],[calculate distances4]]/Table2[[#This Row],[bp]]*1000000</f>
        <v>#DIV/0!</v>
      </c>
      <c r="AI437" s="20" t="e">
        <f>Table2[[#This Row],[Find N A5]]/Table2[[#This Row],[bp]]*1000000</f>
        <v>#DIV/0!</v>
      </c>
      <c r="AJ437" s="20" t="e">
        <f>Table2[[#This Row],[Find N B6]]/Table2[[#This Row],[bp]]*1000000</f>
        <v>#DIV/0!</v>
      </c>
      <c r="AK437" s="20" t="e">
        <f>Table2[[#This Row],[Find N C7]]/Table2[[#This Row],[bp]]*1000000</f>
        <v>#DIV/0!</v>
      </c>
      <c r="AL437" s="20" t="e">
        <f>Table2[[#This Row],[Find N D8]]/Table2[[#This Row],[bp]]*1000000</f>
        <v>#DIV/0!</v>
      </c>
      <c r="AM437" s="20" t="e">
        <f>Table2[[#This Row],[identify kmers A9]]/Table2[[#This Row],[bp]]*1000000</f>
        <v>#DIV/0!</v>
      </c>
      <c r="AN437" s="20" t="e">
        <f>Table2[[#This Row],[identify kmers B10]]/Table2[[#This Row],[bp]]*1000000</f>
        <v>#DIV/0!</v>
      </c>
    </row>
    <row r="438" spans="1:40" x14ac:dyDescent="0.45">
      <c r="A438" s="1"/>
      <c r="M438" s="10">
        <f t="shared" si="108"/>
        <v>0</v>
      </c>
      <c r="N438" s="10">
        <f t="shared" si="109"/>
        <v>0</v>
      </c>
      <c r="O438" s="10">
        <f t="shared" si="110"/>
        <v>0</v>
      </c>
      <c r="P438" s="10">
        <f t="shared" si="111"/>
        <v>0</v>
      </c>
      <c r="Q438" s="10">
        <f t="shared" si="112"/>
        <v>0</v>
      </c>
      <c r="R438" s="10">
        <f t="shared" si="113"/>
        <v>0</v>
      </c>
      <c r="S438" s="10">
        <f t="shared" si="114"/>
        <v>0</v>
      </c>
      <c r="T438" s="10">
        <f t="shared" si="115"/>
        <v>0</v>
      </c>
      <c r="U438" s="10">
        <f t="shared" si="116"/>
        <v>0</v>
      </c>
      <c r="V438" s="10">
        <f>SUM(Table2[[#This Row],[filter kmers2]:[identify kmers B10]])</f>
        <v>0</v>
      </c>
      <c r="W438" s="5" t="e">
        <f t="shared" si="117"/>
        <v>#DIV/0!</v>
      </c>
      <c r="X438" s="5" t="e">
        <f t="shared" si="118"/>
        <v>#DIV/0!</v>
      </c>
      <c r="Y438" s="5" t="e">
        <f t="shared" si="119"/>
        <v>#DIV/0!</v>
      </c>
      <c r="Z438" s="5" t="e">
        <f t="shared" si="120"/>
        <v>#DIV/0!</v>
      </c>
      <c r="AA438" s="5" t="e">
        <f t="shared" si="121"/>
        <v>#DIV/0!</v>
      </c>
      <c r="AB438" s="5" t="e">
        <f t="shared" si="122"/>
        <v>#DIV/0!</v>
      </c>
      <c r="AC438" s="5" t="e">
        <f t="shared" si="123"/>
        <v>#DIV/0!</v>
      </c>
      <c r="AD438" s="5" t="e">
        <f t="shared" si="124"/>
        <v>#DIV/0!</v>
      </c>
      <c r="AE438" s="5" t="e">
        <f t="shared" si="125"/>
        <v>#DIV/0!</v>
      </c>
      <c r="AF438" s="20" t="e">
        <f>Table2[[#This Row],[filter kmers2]]/Table2[[#This Row],[bp]]*1000000</f>
        <v>#DIV/0!</v>
      </c>
      <c r="AG438" s="20" t="e">
        <f>Table2[[#This Row],[collapse kmers3]]/Table2[[#This Row],[bp]]*1000000</f>
        <v>#DIV/0!</v>
      </c>
      <c r="AH438" s="20" t="e">
        <f>Table2[[#This Row],[calculate distances4]]/Table2[[#This Row],[bp]]*1000000</f>
        <v>#DIV/0!</v>
      </c>
      <c r="AI438" s="20" t="e">
        <f>Table2[[#This Row],[Find N A5]]/Table2[[#This Row],[bp]]*1000000</f>
        <v>#DIV/0!</v>
      </c>
      <c r="AJ438" s="20" t="e">
        <f>Table2[[#This Row],[Find N B6]]/Table2[[#This Row],[bp]]*1000000</f>
        <v>#DIV/0!</v>
      </c>
      <c r="AK438" s="20" t="e">
        <f>Table2[[#This Row],[Find N C7]]/Table2[[#This Row],[bp]]*1000000</f>
        <v>#DIV/0!</v>
      </c>
      <c r="AL438" s="20" t="e">
        <f>Table2[[#This Row],[Find N D8]]/Table2[[#This Row],[bp]]*1000000</f>
        <v>#DIV/0!</v>
      </c>
      <c r="AM438" s="20" t="e">
        <f>Table2[[#This Row],[identify kmers A9]]/Table2[[#This Row],[bp]]*1000000</f>
        <v>#DIV/0!</v>
      </c>
      <c r="AN438" s="20" t="e">
        <f>Table2[[#This Row],[identify kmers B10]]/Table2[[#This Row],[bp]]*1000000</f>
        <v>#DIV/0!</v>
      </c>
    </row>
    <row r="439" spans="1:40" x14ac:dyDescent="0.45">
      <c r="A439" s="1"/>
      <c r="M439" s="10">
        <f t="shared" si="108"/>
        <v>0</v>
      </c>
      <c r="N439" s="10">
        <f t="shared" si="109"/>
        <v>0</v>
      </c>
      <c r="O439" s="10">
        <f t="shared" si="110"/>
        <v>0</v>
      </c>
      <c r="P439" s="10">
        <f t="shared" si="111"/>
        <v>0</v>
      </c>
      <c r="Q439" s="10">
        <f t="shared" si="112"/>
        <v>0</v>
      </c>
      <c r="R439" s="10">
        <f t="shared" si="113"/>
        <v>0</v>
      </c>
      <c r="S439" s="10">
        <f t="shared" si="114"/>
        <v>0</v>
      </c>
      <c r="T439" s="10">
        <f t="shared" si="115"/>
        <v>0</v>
      </c>
      <c r="U439" s="10">
        <f t="shared" si="116"/>
        <v>0</v>
      </c>
      <c r="V439" s="10">
        <f>SUM(Table2[[#This Row],[filter kmers2]:[identify kmers B10]])</f>
        <v>0</v>
      </c>
      <c r="W439" s="5" t="e">
        <f t="shared" si="117"/>
        <v>#DIV/0!</v>
      </c>
      <c r="X439" s="5" t="e">
        <f t="shared" si="118"/>
        <v>#DIV/0!</v>
      </c>
      <c r="Y439" s="5" t="e">
        <f t="shared" si="119"/>
        <v>#DIV/0!</v>
      </c>
      <c r="Z439" s="5" t="e">
        <f t="shared" si="120"/>
        <v>#DIV/0!</v>
      </c>
      <c r="AA439" s="5" t="e">
        <f t="shared" si="121"/>
        <v>#DIV/0!</v>
      </c>
      <c r="AB439" s="5" t="e">
        <f t="shared" si="122"/>
        <v>#DIV/0!</v>
      </c>
      <c r="AC439" s="5" t="e">
        <f t="shared" si="123"/>
        <v>#DIV/0!</v>
      </c>
      <c r="AD439" s="5" t="e">
        <f t="shared" si="124"/>
        <v>#DIV/0!</v>
      </c>
      <c r="AE439" s="5" t="e">
        <f t="shared" si="125"/>
        <v>#DIV/0!</v>
      </c>
      <c r="AF439" s="20" t="e">
        <f>Table2[[#This Row],[filter kmers2]]/Table2[[#This Row],[bp]]*1000000</f>
        <v>#DIV/0!</v>
      </c>
      <c r="AG439" s="20" t="e">
        <f>Table2[[#This Row],[collapse kmers3]]/Table2[[#This Row],[bp]]*1000000</f>
        <v>#DIV/0!</v>
      </c>
      <c r="AH439" s="20" t="e">
        <f>Table2[[#This Row],[calculate distances4]]/Table2[[#This Row],[bp]]*1000000</f>
        <v>#DIV/0!</v>
      </c>
      <c r="AI439" s="20" t="e">
        <f>Table2[[#This Row],[Find N A5]]/Table2[[#This Row],[bp]]*1000000</f>
        <v>#DIV/0!</v>
      </c>
      <c r="AJ439" s="20" t="e">
        <f>Table2[[#This Row],[Find N B6]]/Table2[[#This Row],[bp]]*1000000</f>
        <v>#DIV/0!</v>
      </c>
      <c r="AK439" s="20" t="e">
        <f>Table2[[#This Row],[Find N C7]]/Table2[[#This Row],[bp]]*1000000</f>
        <v>#DIV/0!</v>
      </c>
      <c r="AL439" s="20" t="e">
        <f>Table2[[#This Row],[Find N D8]]/Table2[[#This Row],[bp]]*1000000</f>
        <v>#DIV/0!</v>
      </c>
      <c r="AM439" s="20" t="e">
        <f>Table2[[#This Row],[identify kmers A9]]/Table2[[#This Row],[bp]]*1000000</f>
        <v>#DIV/0!</v>
      </c>
      <c r="AN439" s="20" t="e">
        <f>Table2[[#This Row],[identify kmers B10]]/Table2[[#This Row],[bp]]*1000000</f>
        <v>#DIV/0!</v>
      </c>
    </row>
    <row r="440" spans="1:40" x14ac:dyDescent="0.45">
      <c r="A440" s="1"/>
      <c r="M440" s="10">
        <f t="shared" si="108"/>
        <v>0</v>
      </c>
      <c r="N440" s="10">
        <f t="shared" si="109"/>
        <v>0</v>
      </c>
      <c r="O440" s="10">
        <f t="shared" si="110"/>
        <v>0</v>
      </c>
      <c r="P440" s="10">
        <f t="shared" si="111"/>
        <v>0</v>
      </c>
      <c r="Q440" s="10">
        <f t="shared" si="112"/>
        <v>0</v>
      </c>
      <c r="R440" s="10">
        <f t="shared" si="113"/>
        <v>0</v>
      </c>
      <c r="S440" s="10">
        <f t="shared" si="114"/>
        <v>0</v>
      </c>
      <c r="T440" s="10">
        <f t="shared" si="115"/>
        <v>0</v>
      </c>
      <c r="U440" s="10">
        <f t="shared" si="116"/>
        <v>0</v>
      </c>
      <c r="V440" s="10">
        <f>SUM(Table2[[#This Row],[filter kmers2]:[identify kmers B10]])</f>
        <v>0</v>
      </c>
      <c r="W440" s="5" t="e">
        <f t="shared" si="117"/>
        <v>#DIV/0!</v>
      </c>
      <c r="X440" s="5" t="e">
        <f t="shared" si="118"/>
        <v>#DIV/0!</v>
      </c>
      <c r="Y440" s="5" t="e">
        <f t="shared" si="119"/>
        <v>#DIV/0!</v>
      </c>
      <c r="Z440" s="5" t="e">
        <f t="shared" si="120"/>
        <v>#DIV/0!</v>
      </c>
      <c r="AA440" s="5" t="e">
        <f t="shared" si="121"/>
        <v>#DIV/0!</v>
      </c>
      <c r="AB440" s="5" t="e">
        <f t="shared" si="122"/>
        <v>#DIV/0!</v>
      </c>
      <c r="AC440" s="5" t="e">
        <f t="shared" si="123"/>
        <v>#DIV/0!</v>
      </c>
      <c r="AD440" s="5" t="e">
        <f t="shared" si="124"/>
        <v>#DIV/0!</v>
      </c>
      <c r="AE440" s="5" t="e">
        <f t="shared" si="125"/>
        <v>#DIV/0!</v>
      </c>
      <c r="AF440" s="20" t="e">
        <f>Table2[[#This Row],[filter kmers2]]/Table2[[#This Row],[bp]]*1000000</f>
        <v>#DIV/0!</v>
      </c>
      <c r="AG440" s="20" t="e">
        <f>Table2[[#This Row],[collapse kmers3]]/Table2[[#This Row],[bp]]*1000000</f>
        <v>#DIV/0!</v>
      </c>
      <c r="AH440" s="20" t="e">
        <f>Table2[[#This Row],[calculate distances4]]/Table2[[#This Row],[bp]]*1000000</f>
        <v>#DIV/0!</v>
      </c>
      <c r="AI440" s="20" t="e">
        <f>Table2[[#This Row],[Find N A5]]/Table2[[#This Row],[bp]]*1000000</f>
        <v>#DIV/0!</v>
      </c>
      <c r="AJ440" s="20" t="e">
        <f>Table2[[#This Row],[Find N B6]]/Table2[[#This Row],[bp]]*1000000</f>
        <v>#DIV/0!</v>
      </c>
      <c r="AK440" s="20" t="e">
        <f>Table2[[#This Row],[Find N C7]]/Table2[[#This Row],[bp]]*1000000</f>
        <v>#DIV/0!</v>
      </c>
      <c r="AL440" s="20" t="e">
        <f>Table2[[#This Row],[Find N D8]]/Table2[[#This Row],[bp]]*1000000</f>
        <v>#DIV/0!</v>
      </c>
      <c r="AM440" s="20" t="e">
        <f>Table2[[#This Row],[identify kmers A9]]/Table2[[#This Row],[bp]]*1000000</f>
        <v>#DIV/0!</v>
      </c>
      <c r="AN440" s="20" t="e">
        <f>Table2[[#This Row],[identify kmers B10]]/Table2[[#This Row],[bp]]*1000000</f>
        <v>#DIV/0!</v>
      </c>
    </row>
    <row r="441" spans="1:40" x14ac:dyDescent="0.45">
      <c r="A441" s="1"/>
      <c r="M441" s="10">
        <f t="shared" si="108"/>
        <v>0</v>
      </c>
      <c r="N441" s="10">
        <f t="shared" si="109"/>
        <v>0</v>
      </c>
      <c r="O441" s="10">
        <f t="shared" si="110"/>
        <v>0</v>
      </c>
      <c r="P441" s="10">
        <f t="shared" si="111"/>
        <v>0</v>
      </c>
      <c r="Q441" s="10">
        <f t="shared" si="112"/>
        <v>0</v>
      </c>
      <c r="R441" s="10">
        <f t="shared" si="113"/>
        <v>0</v>
      </c>
      <c r="S441" s="10">
        <f t="shared" si="114"/>
        <v>0</v>
      </c>
      <c r="T441" s="10">
        <f t="shared" si="115"/>
        <v>0</v>
      </c>
      <c r="U441" s="10">
        <f t="shared" si="116"/>
        <v>0</v>
      </c>
      <c r="V441" s="10">
        <f>SUM(Table2[[#This Row],[filter kmers2]:[identify kmers B10]])</f>
        <v>0</v>
      </c>
      <c r="W441" s="5" t="e">
        <f t="shared" si="117"/>
        <v>#DIV/0!</v>
      </c>
      <c r="X441" s="5" t="e">
        <f t="shared" si="118"/>
        <v>#DIV/0!</v>
      </c>
      <c r="Y441" s="5" t="e">
        <f t="shared" si="119"/>
        <v>#DIV/0!</v>
      </c>
      <c r="Z441" s="5" t="e">
        <f t="shared" si="120"/>
        <v>#DIV/0!</v>
      </c>
      <c r="AA441" s="5" t="e">
        <f t="shared" si="121"/>
        <v>#DIV/0!</v>
      </c>
      <c r="AB441" s="5" t="e">
        <f t="shared" si="122"/>
        <v>#DIV/0!</v>
      </c>
      <c r="AC441" s="5" t="e">
        <f t="shared" si="123"/>
        <v>#DIV/0!</v>
      </c>
      <c r="AD441" s="5" t="e">
        <f t="shared" si="124"/>
        <v>#DIV/0!</v>
      </c>
      <c r="AE441" s="5" t="e">
        <f t="shared" si="125"/>
        <v>#DIV/0!</v>
      </c>
      <c r="AF441" s="20" t="e">
        <f>Table2[[#This Row],[filter kmers2]]/Table2[[#This Row],[bp]]*1000000</f>
        <v>#DIV/0!</v>
      </c>
      <c r="AG441" s="20" t="e">
        <f>Table2[[#This Row],[collapse kmers3]]/Table2[[#This Row],[bp]]*1000000</f>
        <v>#DIV/0!</v>
      </c>
      <c r="AH441" s="20" t="e">
        <f>Table2[[#This Row],[calculate distances4]]/Table2[[#This Row],[bp]]*1000000</f>
        <v>#DIV/0!</v>
      </c>
      <c r="AI441" s="20" t="e">
        <f>Table2[[#This Row],[Find N A5]]/Table2[[#This Row],[bp]]*1000000</f>
        <v>#DIV/0!</v>
      </c>
      <c r="AJ441" s="20" t="e">
        <f>Table2[[#This Row],[Find N B6]]/Table2[[#This Row],[bp]]*1000000</f>
        <v>#DIV/0!</v>
      </c>
      <c r="AK441" s="20" t="e">
        <f>Table2[[#This Row],[Find N C7]]/Table2[[#This Row],[bp]]*1000000</f>
        <v>#DIV/0!</v>
      </c>
      <c r="AL441" s="20" t="e">
        <f>Table2[[#This Row],[Find N D8]]/Table2[[#This Row],[bp]]*1000000</f>
        <v>#DIV/0!</v>
      </c>
      <c r="AM441" s="20" t="e">
        <f>Table2[[#This Row],[identify kmers A9]]/Table2[[#This Row],[bp]]*1000000</f>
        <v>#DIV/0!</v>
      </c>
      <c r="AN441" s="20" t="e">
        <f>Table2[[#This Row],[identify kmers B10]]/Table2[[#This Row],[bp]]*1000000</f>
        <v>#DIV/0!</v>
      </c>
    </row>
    <row r="442" spans="1:40" x14ac:dyDescent="0.45">
      <c r="A442" s="1"/>
      <c r="M442" s="10">
        <f t="shared" si="108"/>
        <v>0</v>
      </c>
      <c r="N442" s="10">
        <f t="shared" si="109"/>
        <v>0</v>
      </c>
      <c r="O442" s="10">
        <f t="shared" si="110"/>
        <v>0</v>
      </c>
      <c r="P442" s="10">
        <f t="shared" si="111"/>
        <v>0</v>
      </c>
      <c r="Q442" s="10">
        <f t="shared" si="112"/>
        <v>0</v>
      </c>
      <c r="R442" s="10">
        <f t="shared" si="113"/>
        <v>0</v>
      </c>
      <c r="S442" s="10">
        <f t="shared" si="114"/>
        <v>0</v>
      </c>
      <c r="T442" s="10">
        <f t="shared" si="115"/>
        <v>0</v>
      </c>
      <c r="U442" s="10">
        <f t="shared" si="116"/>
        <v>0</v>
      </c>
      <c r="V442" s="10">
        <f>SUM(Table2[[#This Row],[filter kmers2]:[identify kmers B10]])</f>
        <v>0</v>
      </c>
      <c r="W442" s="5" t="e">
        <f t="shared" si="117"/>
        <v>#DIV/0!</v>
      </c>
      <c r="X442" s="5" t="e">
        <f t="shared" si="118"/>
        <v>#DIV/0!</v>
      </c>
      <c r="Y442" s="5" t="e">
        <f t="shared" si="119"/>
        <v>#DIV/0!</v>
      </c>
      <c r="Z442" s="5" t="e">
        <f t="shared" si="120"/>
        <v>#DIV/0!</v>
      </c>
      <c r="AA442" s="5" t="e">
        <f t="shared" si="121"/>
        <v>#DIV/0!</v>
      </c>
      <c r="AB442" s="5" t="e">
        <f t="shared" si="122"/>
        <v>#DIV/0!</v>
      </c>
      <c r="AC442" s="5" t="e">
        <f t="shared" si="123"/>
        <v>#DIV/0!</v>
      </c>
      <c r="AD442" s="5" t="e">
        <f t="shared" si="124"/>
        <v>#DIV/0!</v>
      </c>
      <c r="AE442" s="5" t="e">
        <f t="shared" si="125"/>
        <v>#DIV/0!</v>
      </c>
      <c r="AF442" s="20" t="e">
        <f>Table2[[#This Row],[filter kmers2]]/Table2[[#This Row],[bp]]*1000000</f>
        <v>#DIV/0!</v>
      </c>
      <c r="AG442" s="20" t="e">
        <f>Table2[[#This Row],[collapse kmers3]]/Table2[[#This Row],[bp]]*1000000</f>
        <v>#DIV/0!</v>
      </c>
      <c r="AH442" s="20" t="e">
        <f>Table2[[#This Row],[calculate distances4]]/Table2[[#This Row],[bp]]*1000000</f>
        <v>#DIV/0!</v>
      </c>
      <c r="AI442" s="20" t="e">
        <f>Table2[[#This Row],[Find N A5]]/Table2[[#This Row],[bp]]*1000000</f>
        <v>#DIV/0!</v>
      </c>
      <c r="AJ442" s="20" t="e">
        <f>Table2[[#This Row],[Find N B6]]/Table2[[#This Row],[bp]]*1000000</f>
        <v>#DIV/0!</v>
      </c>
      <c r="AK442" s="20" t="e">
        <f>Table2[[#This Row],[Find N C7]]/Table2[[#This Row],[bp]]*1000000</f>
        <v>#DIV/0!</v>
      </c>
      <c r="AL442" s="20" t="e">
        <f>Table2[[#This Row],[Find N D8]]/Table2[[#This Row],[bp]]*1000000</f>
        <v>#DIV/0!</v>
      </c>
      <c r="AM442" s="20" t="e">
        <f>Table2[[#This Row],[identify kmers A9]]/Table2[[#This Row],[bp]]*1000000</f>
        <v>#DIV/0!</v>
      </c>
      <c r="AN442" s="20" t="e">
        <f>Table2[[#This Row],[identify kmers B10]]/Table2[[#This Row],[bp]]*1000000</f>
        <v>#DIV/0!</v>
      </c>
    </row>
    <row r="443" spans="1:40" x14ac:dyDescent="0.45">
      <c r="A443" s="1"/>
      <c r="M443" s="10">
        <f t="shared" si="108"/>
        <v>0</v>
      </c>
      <c r="N443" s="10">
        <f t="shared" si="109"/>
        <v>0</v>
      </c>
      <c r="O443" s="10">
        <f t="shared" si="110"/>
        <v>0</v>
      </c>
      <c r="P443" s="10">
        <f t="shared" si="111"/>
        <v>0</v>
      </c>
      <c r="Q443" s="10">
        <f t="shared" si="112"/>
        <v>0</v>
      </c>
      <c r="R443" s="10">
        <f t="shared" si="113"/>
        <v>0</v>
      </c>
      <c r="S443" s="10">
        <f t="shared" si="114"/>
        <v>0</v>
      </c>
      <c r="T443" s="10">
        <f t="shared" si="115"/>
        <v>0</v>
      </c>
      <c r="U443" s="10">
        <f t="shared" si="116"/>
        <v>0</v>
      </c>
      <c r="V443" s="10">
        <f>SUM(Table2[[#This Row],[filter kmers2]:[identify kmers B10]])</f>
        <v>0</v>
      </c>
      <c r="W443" s="5" t="e">
        <f t="shared" si="117"/>
        <v>#DIV/0!</v>
      </c>
      <c r="X443" s="5" t="e">
        <f t="shared" si="118"/>
        <v>#DIV/0!</v>
      </c>
      <c r="Y443" s="5" t="e">
        <f t="shared" si="119"/>
        <v>#DIV/0!</v>
      </c>
      <c r="Z443" s="5" t="e">
        <f t="shared" si="120"/>
        <v>#DIV/0!</v>
      </c>
      <c r="AA443" s="5" t="e">
        <f t="shared" si="121"/>
        <v>#DIV/0!</v>
      </c>
      <c r="AB443" s="5" t="e">
        <f t="shared" si="122"/>
        <v>#DIV/0!</v>
      </c>
      <c r="AC443" s="5" t="e">
        <f t="shared" si="123"/>
        <v>#DIV/0!</v>
      </c>
      <c r="AD443" s="5" t="e">
        <f t="shared" si="124"/>
        <v>#DIV/0!</v>
      </c>
      <c r="AE443" s="5" t="e">
        <f t="shared" si="125"/>
        <v>#DIV/0!</v>
      </c>
      <c r="AF443" s="20" t="e">
        <f>Table2[[#This Row],[filter kmers2]]/Table2[[#This Row],[bp]]*1000000</f>
        <v>#DIV/0!</v>
      </c>
      <c r="AG443" s="20" t="e">
        <f>Table2[[#This Row],[collapse kmers3]]/Table2[[#This Row],[bp]]*1000000</f>
        <v>#DIV/0!</v>
      </c>
      <c r="AH443" s="20" t="e">
        <f>Table2[[#This Row],[calculate distances4]]/Table2[[#This Row],[bp]]*1000000</f>
        <v>#DIV/0!</v>
      </c>
      <c r="AI443" s="20" t="e">
        <f>Table2[[#This Row],[Find N A5]]/Table2[[#This Row],[bp]]*1000000</f>
        <v>#DIV/0!</v>
      </c>
      <c r="AJ443" s="20" t="e">
        <f>Table2[[#This Row],[Find N B6]]/Table2[[#This Row],[bp]]*1000000</f>
        <v>#DIV/0!</v>
      </c>
      <c r="AK443" s="20" t="e">
        <f>Table2[[#This Row],[Find N C7]]/Table2[[#This Row],[bp]]*1000000</f>
        <v>#DIV/0!</v>
      </c>
      <c r="AL443" s="20" t="e">
        <f>Table2[[#This Row],[Find N D8]]/Table2[[#This Row],[bp]]*1000000</f>
        <v>#DIV/0!</v>
      </c>
      <c r="AM443" s="20" t="e">
        <f>Table2[[#This Row],[identify kmers A9]]/Table2[[#This Row],[bp]]*1000000</f>
        <v>#DIV/0!</v>
      </c>
      <c r="AN443" s="20" t="e">
        <f>Table2[[#This Row],[identify kmers B10]]/Table2[[#This Row],[bp]]*1000000</f>
        <v>#DIV/0!</v>
      </c>
    </row>
    <row r="444" spans="1:40" x14ac:dyDescent="0.45">
      <c r="A444" s="1"/>
      <c r="M444" s="10">
        <f t="shared" si="108"/>
        <v>0</v>
      </c>
      <c r="N444" s="10">
        <f t="shared" si="109"/>
        <v>0</v>
      </c>
      <c r="O444" s="10">
        <f t="shared" si="110"/>
        <v>0</v>
      </c>
      <c r="P444" s="10">
        <f t="shared" si="111"/>
        <v>0</v>
      </c>
      <c r="Q444" s="10">
        <f t="shared" si="112"/>
        <v>0</v>
      </c>
      <c r="R444" s="10">
        <f t="shared" si="113"/>
        <v>0</v>
      </c>
      <c r="S444" s="10">
        <f t="shared" si="114"/>
        <v>0</v>
      </c>
      <c r="T444" s="10">
        <f t="shared" si="115"/>
        <v>0</v>
      </c>
      <c r="U444" s="10">
        <f t="shared" si="116"/>
        <v>0</v>
      </c>
      <c r="V444" s="10">
        <f>SUM(Table2[[#This Row],[filter kmers2]:[identify kmers B10]])</f>
        <v>0</v>
      </c>
      <c r="W444" s="5" t="e">
        <f t="shared" si="117"/>
        <v>#DIV/0!</v>
      </c>
      <c r="X444" s="5" t="e">
        <f t="shared" si="118"/>
        <v>#DIV/0!</v>
      </c>
      <c r="Y444" s="5" t="e">
        <f t="shared" si="119"/>
        <v>#DIV/0!</v>
      </c>
      <c r="Z444" s="5" t="e">
        <f t="shared" si="120"/>
        <v>#DIV/0!</v>
      </c>
      <c r="AA444" s="5" t="e">
        <f t="shared" si="121"/>
        <v>#DIV/0!</v>
      </c>
      <c r="AB444" s="5" t="e">
        <f t="shared" si="122"/>
        <v>#DIV/0!</v>
      </c>
      <c r="AC444" s="5" t="e">
        <f t="shared" si="123"/>
        <v>#DIV/0!</v>
      </c>
      <c r="AD444" s="5" t="e">
        <f t="shared" si="124"/>
        <v>#DIV/0!</v>
      </c>
      <c r="AE444" s="5" t="e">
        <f t="shared" si="125"/>
        <v>#DIV/0!</v>
      </c>
      <c r="AF444" s="20" t="e">
        <f>Table2[[#This Row],[filter kmers2]]/Table2[[#This Row],[bp]]*1000000</f>
        <v>#DIV/0!</v>
      </c>
      <c r="AG444" s="20" t="e">
        <f>Table2[[#This Row],[collapse kmers3]]/Table2[[#This Row],[bp]]*1000000</f>
        <v>#DIV/0!</v>
      </c>
      <c r="AH444" s="20" t="e">
        <f>Table2[[#This Row],[calculate distances4]]/Table2[[#This Row],[bp]]*1000000</f>
        <v>#DIV/0!</v>
      </c>
      <c r="AI444" s="20" t="e">
        <f>Table2[[#This Row],[Find N A5]]/Table2[[#This Row],[bp]]*1000000</f>
        <v>#DIV/0!</v>
      </c>
      <c r="AJ444" s="20" t="e">
        <f>Table2[[#This Row],[Find N B6]]/Table2[[#This Row],[bp]]*1000000</f>
        <v>#DIV/0!</v>
      </c>
      <c r="AK444" s="20" t="e">
        <f>Table2[[#This Row],[Find N C7]]/Table2[[#This Row],[bp]]*1000000</f>
        <v>#DIV/0!</v>
      </c>
      <c r="AL444" s="20" t="e">
        <f>Table2[[#This Row],[Find N D8]]/Table2[[#This Row],[bp]]*1000000</f>
        <v>#DIV/0!</v>
      </c>
      <c r="AM444" s="20" t="e">
        <f>Table2[[#This Row],[identify kmers A9]]/Table2[[#This Row],[bp]]*1000000</f>
        <v>#DIV/0!</v>
      </c>
      <c r="AN444" s="20" t="e">
        <f>Table2[[#This Row],[identify kmers B10]]/Table2[[#This Row],[bp]]*1000000</f>
        <v>#DIV/0!</v>
      </c>
    </row>
    <row r="445" spans="1:40" x14ac:dyDescent="0.45">
      <c r="A445" s="1"/>
      <c r="M445" s="10">
        <f t="shared" si="108"/>
        <v>0</v>
      </c>
      <c r="N445" s="10">
        <f t="shared" si="109"/>
        <v>0</v>
      </c>
      <c r="O445" s="10">
        <f t="shared" si="110"/>
        <v>0</v>
      </c>
      <c r="P445" s="10">
        <f t="shared" si="111"/>
        <v>0</v>
      </c>
      <c r="Q445" s="10">
        <f t="shared" si="112"/>
        <v>0</v>
      </c>
      <c r="R445" s="10">
        <f t="shared" si="113"/>
        <v>0</v>
      </c>
      <c r="S445" s="10">
        <f t="shared" si="114"/>
        <v>0</v>
      </c>
      <c r="T445" s="10">
        <f t="shared" si="115"/>
        <v>0</v>
      </c>
      <c r="U445" s="10">
        <f t="shared" si="116"/>
        <v>0</v>
      </c>
      <c r="V445" s="10">
        <f>SUM(Table2[[#This Row],[filter kmers2]:[identify kmers B10]])</f>
        <v>0</v>
      </c>
      <c r="W445" s="5" t="e">
        <f t="shared" si="117"/>
        <v>#DIV/0!</v>
      </c>
      <c r="X445" s="5" t="e">
        <f t="shared" si="118"/>
        <v>#DIV/0!</v>
      </c>
      <c r="Y445" s="5" t="e">
        <f t="shared" si="119"/>
        <v>#DIV/0!</v>
      </c>
      <c r="Z445" s="5" t="e">
        <f t="shared" si="120"/>
        <v>#DIV/0!</v>
      </c>
      <c r="AA445" s="5" t="e">
        <f t="shared" si="121"/>
        <v>#DIV/0!</v>
      </c>
      <c r="AB445" s="5" t="e">
        <f t="shared" si="122"/>
        <v>#DIV/0!</v>
      </c>
      <c r="AC445" s="5" t="e">
        <f t="shared" si="123"/>
        <v>#DIV/0!</v>
      </c>
      <c r="AD445" s="5" t="e">
        <f t="shared" si="124"/>
        <v>#DIV/0!</v>
      </c>
      <c r="AE445" s="5" t="e">
        <f t="shared" si="125"/>
        <v>#DIV/0!</v>
      </c>
      <c r="AF445" s="20" t="e">
        <f>Table2[[#This Row],[filter kmers2]]/Table2[[#This Row],[bp]]*1000000</f>
        <v>#DIV/0!</v>
      </c>
      <c r="AG445" s="20" t="e">
        <f>Table2[[#This Row],[collapse kmers3]]/Table2[[#This Row],[bp]]*1000000</f>
        <v>#DIV/0!</v>
      </c>
      <c r="AH445" s="20" t="e">
        <f>Table2[[#This Row],[calculate distances4]]/Table2[[#This Row],[bp]]*1000000</f>
        <v>#DIV/0!</v>
      </c>
      <c r="AI445" s="20" t="e">
        <f>Table2[[#This Row],[Find N A5]]/Table2[[#This Row],[bp]]*1000000</f>
        <v>#DIV/0!</v>
      </c>
      <c r="AJ445" s="20" t="e">
        <f>Table2[[#This Row],[Find N B6]]/Table2[[#This Row],[bp]]*1000000</f>
        <v>#DIV/0!</v>
      </c>
      <c r="AK445" s="20" t="e">
        <f>Table2[[#This Row],[Find N C7]]/Table2[[#This Row],[bp]]*1000000</f>
        <v>#DIV/0!</v>
      </c>
      <c r="AL445" s="20" t="e">
        <f>Table2[[#This Row],[Find N D8]]/Table2[[#This Row],[bp]]*1000000</f>
        <v>#DIV/0!</v>
      </c>
      <c r="AM445" s="20" t="e">
        <f>Table2[[#This Row],[identify kmers A9]]/Table2[[#This Row],[bp]]*1000000</f>
        <v>#DIV/0!</v>
      </c>
      <c r="AN445" s="20" t="e">
        <f>Table2[[#This Row],[identify kmers B10]]/Table2[[#This Row],[bp]]*1000000</f>
        <v>#DIV/0!</v>
      </c>
    </row>
    <row r="446" spans="1:40" x14ac:dyDescent="0.45">
      <c r="A446" s="1"/>
      <c r="M446" s="10">
        <f t="shared" si="108"/>
        <v>0</v>
      </c>
      <c r="N446" s="10">
        <f t="shared" si="109"/>
        <v>0</v>
      </c>
      <c r="O446" s="10">
        <f t="shared" si="110"/>
        <v>0</v>
      </c>
      <c r="P446" s="10">
        <f t="shared" si="111"/>
        <v>0</v>
      </c>
      <c r="Q446" s="10">
        <f t="shared" si="112"/>
        <v>0</v>
      </c>
      <c r="R446" s="10">
        <f t="shared" si="113"/>
        <v>0</v>
      </c>
      <c r="S446" s="10">
        <f t="shared" si="114"/>
        <v>0</v>
      </c>
      <c r="T446" s="10">
        <f t="shared" si="115"/>
        <v>0</v>
      </c>
      <c r="U446" s="10">
        <f t="shared" si="116"/>
        <v>0</v>
      </c>
      <c r="V446" s="10">
        <f>SUM(Table2[[#This Row],[filter kmers2]:[identify kmers B10]])</f>
        <v>0</v>
      </c>
      <c r="W446" s="5" t="e">
        <f t="shared" si="117"/>
        <v>#DIV/0!</v>
      </c>
      <c r="X446" s="5" t="e">
        <f t="shared" si="118"/>
        <v>#DIV/0!</v>
      </c>
      <c r="Y446" s="5" t="e">
        <f t="shared" si="119"/>
        <v>#DIV/0!</v>
      </c>
      <c r="Z446" s="5" t="e">
        <f t="shared" si="120"/>
        <v>#DIV/0!</v>
      </c>
      <c r="AA446" s="5" t="e">
        <f t="shared" si="121"/>
        <v>#DIV/0!</v>
      </c>
      <c r="AB446" s="5" t="e">
        <f t="shared" si="122"/>
        <v>#DIV/0!</v>
      </c>
      <c r="AC446" s="5" t="e">
        <f t="shared" si="123"/>
        <v>#DIV/0!</v>
      </c>
      <c r="AD446" s="5" t="e">
        <f t="shared" si="124"/>
        <v>#DIV/0!</v>
      </c>
      <c r="AE446" s="5" t="e">
        <f t="shared" si="125"/>
        <v>#DIV/0!</v>
      </c>
      <c r="AF446" s="20" t="e">
        <f>Table2[[#This Row],[filter kmers2]]/Table2[[#This Row],[bp]]*1000000</f>
        <v>#DIV/0!</v>
      </c>
      <c r="AG446" s="20" t="e">
        <f>Table2[[#This Row],[collapse kmers3]]/Table2[[#This Row],[bp]]*1000000</f>
        <v>#DIV/0!</v>
      </c>
      <c r="AH446" s="20" t="e">
        <f>Table2[[#This Row],[calculate distances4]]/Table2[[#This Row],[bp]]*1000000</f>
        <v>#DIV/0!</v>
      </c>
      <c r="AI446" s="20" t="e">
        <f>Table2[[#This Row],[Find N A5]]/Table2[[#This Row],[bp]]*1000000</f>
        <v>#DIV/0!</v>
      </c>
      <c r="AJ446" s="20" t="e">
        <f>Table2[[#This Row],[Find N B6]]/Table2[[#This Row],[bp]]*1000000</f>
        <v>#DIV/0!</v>
      </c>
      <c r="AK446" s="20" t="e">
        <f>Table2[[#This Row],[Find N C7]]/Table2[[#This Row],[bp]]*1000000</f>
        <v>#DIV/0!</v>
      </c>
      <c r="AL446" s="20" t="e">
        <f>Table2[[#This Row],[Find N D8]]/Table2[[#This Row],[bp]]*1000000</f>
        <v>#DIV/0!</v>
      </c>
      <c r="AM446" s="20" t="e">
        <f>Table2[[#This Row],[identify kmers A9]]/Table2[[#This Row],[bp]]*1000000</f>
        <v>#DIV/0!</v>
      </c>
      <c r="AN446" s="20" t="e">
        <f>Table2[[#This Row],[identify kmers B10]]/Table2[[#This Row],[bp]]*1000000</f>
        <v>#DIV/0!</v>
      </c>
    </row>
    <row r="447" spans="1:40" x14ac:dyDescent="0.45">
      <c r="A447" s="1"/>
      <c r="M447" s="10">
        <f t="shared" si="108"/>
        <v>0</v>
      </c>
      <c r="N447" s="10">
        <f t="shared" si="109"/>
        <v>0</v>
      </c>
      <c r="O447" s="10">
        <f t="shared" si="110"/>
        <v>0</v>
      </c>
      <c r="P447" s="10">
        <f t="shared" si="111"/>
        <v>0</v>
      </c>
      <c r="Q447" s="10">
        <f t="shared" si="112"/>
        <v>0</v>
      </c>
      <c r="R447" s="10">
        <f t="shared" si="113"/>
        <v>0</v>
      </c>
      <c r="S447" s="10">
        <f t="shared" si="114"/>
        <v>0</v>
      </c>
      <c r="T447" s="10">
        <f t="shared" si="115"/>
        <v>0</v>
      </c>
      <c r="U447" s="10">
        <f t="shared" si="116"/>
        <v>0</v>
      </c>
      <c r="V447" s="10">
        <f>SUM(Table2[[#This Row],[filter kmers2]:[identify kmers B10]])</f>
        <v>0</v>
      </c>
      <c r="W447" s="5" t="e">
        <f t="shared" si="117"/>
        <v>#DIV/0!</v>
      </c>
      <c r="X447" s="5" t="e">
        <f t="shared" si="118"/>
        <v>#DIV/0!</v>
      </c>
      <c r="Y447" s="5" t="e">
        <f t="shared" si="119"/>
        <v>#DIV/0!</v>
      </c>
      <c r="Z447" s="5" t="e">
        <f t="shared" si="120"/>
        <v>#DIV/0!</v>
      </c>
      <c r="AA447" s="5" t="e">
        <f t="shared" si="121"/>
        <v>#DIV/0!</v>
      </c>
      <c r="AB447" s="5" t="e">
        <f t="shared" si="122"/>
        <v>#DIV/0!</v>
      </c>
      <c r="AC447" s="5" t="e">
        <f t="shared" si="123"/>
        <v>#DIV/0!</v>
      </c>
      <c r="AD447" s="5" t="e">
        <f t="shared" si="124"/>
        <v>#DIV/0!</v>
      </c>
      <c r="AE447" s="5" t="e">
        <f t="shared" si="125"/>
        <v>#DIV/0!</v>
      </c>
      <c r="AF447" s="20" t="e">
        <f>Table2[[#This Row],[filter kmers2]]/Table2[[#This Row],[bp]]*1000000</f>
        <v>#DIV/0!</v>
      </c>
      <c r="AG447" s="20" t="e">
        <f>Table2[[#This Row],[collapse kmers3]]/Table2[[#This Row],[bp]]*1000000</f>
        <v>#DIV/0!</v>
      </c>
      <c r="AH447" s="20" t="e">
        <f>Table2[[#This Row],[calculate distances4]]/Table2[[#This Row],[bp]]*1000000</f>
        <v>#DIV/0!</v>
      </c>
      <c r="AI447" s="20" t="e">
        <f>Table2[[#This Row],[Find N A5]]/Table2[[#This Row],[bp]]*1000000</f>
        <v>#DIV/0!</v>
      </c>
      <c r="AJ447" s="20" t="e">
        <f>Table2[[#This Row],[Find N B6]]/Table2[[#This Row],[bp]]*1000000</f>
        <v>#DIV/0!</v>
      </c>
      <c r="AK447" s="20" t="e">
        <f>Table2[[#This Row],[Find N C7]]/Table2[[#This Row],[bp]]*1000000</f>
        <v>#DIV/0!</v>
      </c>
      <c r="AL447" s="20" t="e">
        <f>Table2[[#This Row],[Find N D8]]/Table2[[#This Row],[bp]]*1000000</f>
        <v>#DIV/0!</v>
      </c>
      <c r="AM447" s="20" t="e">
        <f>Table2[[#This Row],[identify kmers A9]]/Table2[[#This Row],[bp]]*1000000</f>
        <v>#DIV/0!</v>
      </c>
      <c r="AN447" s="20" t="e">
        <f>Table2[[#This Row],[identify kmers B10]]/Table2[[#This Row],[bp]]*1000000</f>
        <v>#DIV/0!</v>
      </c>
    </row>
    <row r="448" spans="1:40" x14ac:dyDescent="0.45">
      <c r="A448" s="1"/>
      <c r="M448" s="10">
        <f t="shared" si="108"/>
        <v>0</v>
      </c>
      <c r="N448" s="10">
        <f t="shared" si="109"/>
        <v>0</v>
      </c>
      <c r="O448" s="10">
        <f t="shared" si="110"/>
        <v>0</v>
      </c>
      <c r="P448" s="10">
        <f t="shared" si="111"/>
        <v>0</v>
      </c>
      <c r="Q448" s="10">
        <f t="shared" si="112"/>
        <v>0</v>
      </c>
      <c r="R448" s="10">
        <f t="shared" si="113"/>
        <v>0</v>
      </c>
      <c r="S448" s="10">
        <f t="shared" si="114"/>
        <v>0</v>
      </c>
      <c r="T448" s="10">
        <f t="shared" si="115"/>
        <v>0</v>
      </c>
      <c r="U448" s="10">
        <f t="shared" si="116"/>
        <v>0</v>
      </c>
      <c r="V448" s="10">
        <f>SUM(Table2[[#This Row],[filter kmers2]:[identify kmers B10]])</f>
        <v>0</v>
      </c>
      <c r="W448" s="5" t="e">
        <f t="shared" si="117"/>
        <v>#DIV/0!</v>
      </c>
      <c r="X448" s="5" t="e">
        <f t="shared" si="118"/>
        <v>#DIV/0!</v>
      </c>
      <c r="Y448" s="5" t="e">
        <f t="shared" si="119"/>
        <v>#DIV/0!</v>
      </c>
      <c r="Z448" s="5" t="e">
        <f t="shared" si="120"/>
        <v>#DIV/0!</v>
      </c>
      <c r="AA448" s="5" t="e">
        <f t="shared" si="121"/>
        <v>#DIV/0!</v>
      </c>
      <c r="AB448" s="5" t="e">
        <f t="shared" si="122"/>
        <v>#DIV/0!</v>
      </c>
      <c r="AC448" s="5" t="e">
        <f t="shared" si="123"/>
        <v>#DIV/0!</v>
      </c>
      <c r="AD448" s="5" t="e">
        <f t="shared" si="124"/>
        <v>#DIV/0!</v>
      </c>
      <c r="AE448" s="5" t="e">
        <f t="shared" si="125"/>
        <v>#DIV/0!</v>
      </c>
      <c r="AF448" s="20" t="e">
        <f>Table2[[#This Row],[filter kmers2]]/Table2[[#This Row],[bp]]*1000000</f>
        <v>#DIV/0!</v>
      </c>
      <c r="AG448" s="20" t="e">
        <f>Table2[[#This Row],[collapse kmers3]]/Table2[[#This Row],[bp]]*1000000</f>
        <v>#DIV/0!</v>
      </c>
      <c r="AH448" s="20" t="e">
        <f>Table2[[#This Row],[calculate distances4]]/Table2[[#This Row],[bp]]*1000000</f>
        <v>#DIV/0!</v>
      </c>
      <c r="AI448" s="20" t="e">
        <f>Table2[[#This Row],[Find N A5]]/Table2[[#This Row],[bp]]*1000000</f>
        <v>#DIV/0!</v>
      </c>
      <c r="AJ448" s="20" t="e">
        <f>Table2[[#This Row],[Find N B6]]/Table2[[#This Row],[bp]]*1000000</f>
        <v>#DIV/0!</v>
      </c>
      <c r="AK448" s="20" t="e">
        <f>Table2[[#This Row],[Find N C7]]/Table2[[#This Row],[bp]]*1000000</f>
        <v>#DIV/0!</v>
      </c>
      <c r="AL448" s="20" t="e">
        <f>Table2[[#This Row],[Find N D8]]/Table2[[#This Row],[bp]]*1000000</f>
        <v>#DIV/0!</v>
      </c>
      <c r="AM448" s="20" t="e">
        <f>Table2[[#This Row],[identify kmers A9]]/Table2[[#This Row],[bp]]*1000000</f>
        <v>#DIV/0!</v>
      </c>
      <c r="AN448" s="20" t="e">
        <f>Table2[[#This Row],[identify kmers B10]]/Table2[[#This Row],[bp]]*1000000</f>
        <v>#DIV/0!</v>
      </c>
    </row>
    <row r="449" spans="1:40" x14ac:dyDescent="0.45">
      <c r="A449" s="1"/>
      <c r="M449" s="10">
        <f t="shared" si="108"/>
        <v>0</v>
      </c>
      <c r="N449" s="10">
        <f t="shared" si="109"/>
        <v>0</v>
      </c>
      <c r="O449" s="10">
        <f t="shared" si="110"/>
        <v>0</v>
      </c>
      <c r="P449" s="10">
        <f t="shared" si="111"/>
        <v>0</v>
      </c>
      <c r="Q449" s="10">
        <f t="shared" si="112"/>
        <v>0</v>
      </c>
      <c r="R449" s="10">
        <f t="shared" si="113"/>
        <v>0</v>
      </c>
      <c r="S449" s="10">
        <f t="shared" si="114"/>
        <v>0</v>
      </c>
      <c r="T449" s="10">
        <f t="shared" si="115"/>
        <v>0</v>
      </c>
      <c r="U449" s="10">
        <f t="shared" si="116"/>
        <v>0</v>
      </c>
      <c r="V449" s="10">
        <f>SUM(Table2[[#This Row],[filter kmers2]:[identify kmers B10]])</f>
        <v>0</v>
      </c>
      <c r="W449" s="5" t="e">
        <f t="shared" si="117"/>
        <v>#DIV/0!</v>
      </c>
      <c r="X449" s="5" t="e">
        <f t="shared" si="118"/>
        <v>#DIV/0!</v>
      </c>
      <c r="Y449" s="5" t="e">
        <f t="shared" si="119"/>
        <v>#DIV/0!</v>
      </c>
      <c r="Z449" s="5" t="e">
        <f t="shared" si="120"/>
        <v>#DIV/0!</v>
      </c>
      <c r="AA449" s="5" t="e">
        <f t="shared" si="121"/>
        <v>#DIV/0!</v>
      </c>
      <c r="AB449" s="5" t="e">
        <f t="shared" si="122"/>
        <v>#DIV/0!</v>
      </c>
      <c r="AC449" s="5" t="e">
        <f t="shared" si="123"/>
        <v>#DIV/0!</v>
      </c>
      <c r="AD449" s="5" t="e">
        <f t="shared" si="124"/>
        <v>#DIV/0!</v>
      </c>
      <c r="AE449" s="5" t="e">
        <f t="shared" si="125"/>
        <v>#DIV/0!</v>
      </c>
      <c r="AF449" s="20" t="e">
        <f>Table2[[#This Row],[filter kmers2]]/Table2[[#This Row],[bp]]*1000000</f>
        <v>#DIV/0!</v>
      </c>
      <c r="AG449" s="20" t="e">
        <f>Table2[[#This Row],[collapse kmers3]]/Table2[[#This Row],[bp]]*1000000</f>
        <v>#DIV/0!</v>
      </c>
      <c r="AH449" s="20" t="e">
        <f>Table2[[#This Row],[calculate distances4]]/Table2[[#This Row],[bp]]*1000000</f>
        <v>#DIV/0!</v>
      </c>
      <c r="AI449" s="20" t="e">
        <f>Table2[[#This Row],[Find N A5]]/Table2[[#This Row],[bp]]*1000000</f>
        <v>#DIV/0!</v>
      </c>
      <c r="AJ449" s="20" t="e">
        <f>Table2[[#This Row],[Find N B6]]/Table2[[#This Row],[bp]]*1000000</f>
        <v>#DIV/0!</v>
      </c>
      <c r="AK449" s="20" t="e">
        <f>Table2[[#This Row],[Find N C7]]/Table2[[#This Row],[bp]]*1000000</f>
        <v>#DIV/0!</v>
      </c>
      <c r="AL449" s="20" t="e">
        <f>Table2[[#This Row],[Find N D8]]/Table2[[#This Row],[bp]]*1000000</f>
        <v>#DIV/0!</v>
      </c>
      <c r="AM449" s="20" t="e">
        <f>Table2[[#This Row],[identify kmers A9]]/Table2[[#This Row],[bp]]*1000000</f>
        <v>#DIV/0!</v>
      </c>
      <c r="AN449" s="20" t="e">
        <f>Table2[[#This Row],[identify kmers B10]]/Table2[[#This Row],[bp]]*1000000</f>
        <v>#DIV/0!</v>
      </c>
    </row>
    <row r="450" spans="1:40" x14ac:dyDescent="0.45">
      <c r="A450" s="1"/>
      <c r="M450" s="10">
        <f t="shared" ref="M450:M460" si="126">(D450-C450)</f>
        <v>0</v>
      </c>
      <c r="N450" s="10">
        <f t="shared" ref="N450:N460" si="127">(E450-D450)</f>
        <v>0</v>
      </c>
      <c r="O450" s="10">
        <f t="shared" ref="O450:O460" si="128">(F450-E450)</f>
        <v>0</v>
      </c>
      <c r="P450" s="10">
        <f t="shared" ref="P450:P460" si="129">(G450-F450)</f>
        <v>0</v>
      </c>
      <c r="Q450" s="10">
        <f t="shared" ref="Q450:Q460" si="130">(H450-G450)</f>
        <v>0</v>
      </c>
      <c r="R450" s="10">
        <f t="shared" ref="R450:R460" si="131">(I450-H450)</f>
        <v>0</v>
      </c>
      <c r="S450" s="10">
        <f t="shared" ref="S450:S460" si="132">(J450-I450)</f>
        <v>0</v>
      </c>
      <c r="T450" s="10">
        <f t="shared" ref="T450:T460" si="133">(K450-J450)</f>
        <v>0</v>
      </c>
      <c r="U450" s="10">
        <f t="shared" ref="U450:U460" si="134">(L450-K450)</f>
        <v>0</v>
      </c>
      <c r="V450" s="10">
        <f>SUM(Table2[[#This Row],[filter kmers2]:[identify kmers B10]])</f>
        <v>0</v>
      </c>
      <c r="W450" s="5" t="e">
        <f t="shared" ref="W450:W460" si="135">M450/(SUM($M450:$U450))</f>
        <v>#DIV/0!</v>
      </c>
      <c r="X450" s="5" t="e">
        <f t="shared" ref="X450:X460" si="136">N450/(SUM($M450:$U450))</f>
        <v>#DIV/0!</v>
      </c>
      <c r="Y450" s="5" t="e">
        <f t="shared" ref="Y450:Y460" si="137">O450/(SUM($M450:$U450))</f>
        <v>#DIV/0!</v>
      </c>
      <c r="Z450" s="5" t="e">
        <f t="shared" ref="Z450:Z460" si="138">P450/(SUM($M450:$U450))</f>
        <v>#DIV/0!</v>
      </c>
      <c r="AA450" s="5" t="e">
        <f t="shared" ref="AA450:AA460" si="139">Q450/(SUM($M450:$U450))</f>
        <v>#DIV/0!</v>
      </c>
      <c r="AB450" s="5" t="e">
        <f t="shared" ref="AB450:AB460" si="140">R450/(SUM($M450:$U450))</f>
        <v>#DIV/0!</v>
      </c>
      <c r="AC450" s="5" t="e">
        <f t="shared" ref="AC450:AC460" si="141">S450/(SUM($M450:$U450))</f>
        <v>#DIV/0!</v>
      </c>
      <c r="AD450" s="5" t="e">
        <f t="shared" ref="AD450:AD460" si="142">T450/(SUM($M450:$U450))</f>
        <v>#DIV/0!</v>
      </c>
      <c r="AE450" s="5" t="e">
        <f t="shared" ref="AE450:AE460" si="143">U450/(SUM($M450:$U450))</f>
        <v>#DIV/0!</v>
      </c>
      <c r="AF450" s="20" t="e">
        <f>Table2[[#This Row],[filter kmers2]]/Table2[[#This Row],[bp]]*1000000</f>
        <v>#DIV/0!</v>
      </c>
      <c r="AG450" s="20" t="e">
        <f>Table2[[#This Row],[collapse kmers3]]/Table2[[#This Row],[bp]]*1000000</f>
        <v>#DIV/0!</v>
      </c>
      <c r="AH450" s="20" t="e">
        <f>Table2[[#This Row],[calculate distances4]]/Table2[[#This Row],[bp]]*1000000</f>
        <v>#DIV/0!</v>
      </c>
      <c r="AI450" s="20" t="e">
        <f>Table2[[#This Row],[Find N A5]]/Table2[[#This Row],[bp]]*1000000</f>
        <v>#DIV/0!</v>
      </c>
      <c r="AJ450" s="20" t="e">
        <f>Table2[[#This Row],[Find N B6]]/Table2[[#This Row],[bp]]*1000000</f>
        <v>#DIV/0!</v>
      </c>
      <c r="AK450" s="20" t="e">
        <f>Table2[[#This Row],[Find N C7]]/Table2[[#This Row],[bp]]*1000000</f>
        <v>#DIV/0!</v>
      </c>
      <c r="AL450" s="20" t="e">
        <f>Table2[[#This Row],[Find N D8]]/Table2[[#This Row],[bp]]*1000000</f>
        <v>#DIV/0!</v>
      </c>
      <c r="AM450" s="20" t="e">
        <f>Table2[[#This Row],[identify kmers A9]]/Table2[[#This Row],[bp]]*1000000</f>
        <v>#DIV/0!</v>
      </c>
      <c r="AN450" s="20" t="e">
        <f>Table2[[#This Row],[identify kmers B10]]/Table2[[#This Row],[bp]]*1000000</f>
        <v>#DIV/0!</v>
      </c>
    </row>
    <row r="451" spans="1:40" x14ac:dyDescent="0.45">
      <c r="A451" s="1"/>
      <c r="M451" s="10">
        <f t="shared" si="126"/>
        <v>0</v>
      </c>
      <c r="N451" s="10">
        <f t="shared" si="127"/>
        <v>0</v>
      </c>
      <c r="O451" s="10">
        <f t="shared" si="128"/>
        <v>0</v>
      </c>
      <c r="P451" s="10">
        <f t="shared" si="129"/>
        <v>0</v>
      </c>
      <c r="Q451" s="10">
        <f t="shared" si="130"/>
        <v>0</v>
      </c>
      <c r="R451" s="10">
        <f t="shared" si="131"/>
        <v>0</v>
      </c>
      <c r="S451" s="10">
        <f t="shared" si="132"/>
        <v>0</v>
      </c>
      <c r="T451" s="10">
        <f t="shared" si="133"/>
        <v>0</v>
      </c>
      <c r="U451" s="10">
        <f t="shared" si="134"/>
        <v>0</v>
      </c>
      <c r="V451" s="10">
        <f>SUM(Table2[[#This Row],[filter kmers2]:[identify kmers B10]])</f>
        <v>0</v>
      </c>
      <c r="W451" s="5" t="e">
        <f t="shared" si="135"/>
        <v>#DIV/0!</v>
      </c>
      <c r="X451" s="5" t="e">
        <f t="shared" si="136"/>
        <v>#DIV/0!</v>
      </c>
      <c r="Y451" s="5" t="e">
        <f t="shared" si="137"/>
        <v>#DIV/0!</v>
      </c>
      <c r="Z451" s="5" t="e">
        <f t="shared" si="138"/>
        <v>#DIV/0!</v>
      </c>
      <c r="AA451" s="5" t="e">
        <f t="shared" si="139"/>
        <v>#DIV/0!</v>
      </c>
      <c r="AB451" s="5" t="e">
        <f t="shared" si="140"/>
        <v>#DIV/0!</v>
      </c>
      <c r="AC451" s="5" t="e">
        <f t="shared" si="141"/>
        <v>#DIV/0!</v>
      </c>
      <c r="AD451" s="5" t="e">
        <f t="shared" si="142"/>
        <v>#DIV/0!</v>
      </c>
      <c r="AE451" s="5" t="e">
        <f t="shared" si="143"/>
        <v>#DIV/0!</v>
      </c>
      <c r="AF451" s="20" t="e">
        <f>Table2[[#This Row],[filter kmers2]]/Table2[[#This Row],[bp]]*1000000</f>
        <v>#DIV/0!</v>
      </c>
      <c r="AG451" s="20" t="e">
        <f>Table2[[#This Row],[collapse kmers3]]/Table2[[#This Row],[bp]]*1000000</f>
        <v>#DIV/0!</v>
      </c>
      <c r="AH451" s="20" t="e">
        <f>Table2[[#This Row],[calculate distances4]]/Table2[[#This Row],[bp]]*1000000</f>
        <v>#DIV/0!</v>
      </c>
      <c r="AI451" s="20" t="e">
        <f>Table2[[#This Row],[Find N A5]]/Table2[[#This Row],[bp]]*1000000</f>
        <v>#DIV/0!</v>
      </c>
      <c r="AJ451" s="20" t="e">
        <f>Table2[[#This Row],[Find N B6]]/Table2[[#This Row],[bp]]*1000000</f>
        <v>#DIV/0!</v>
      </c>
      <c r="AK451" s="20" t="e">
        <f>Table2[[#This Row],[Find N C7]]/Table2[[#This Row],[bp]]*1000000</f>
        <v>#DIV/0!</v>
      </c>
      <c r="AL451" s="20" t="e">
        <f>Table2[[#This Row],[Find N D8]]/Table2[[#This Row],[bp]]*1000000</f>
        <v>#DIV/0!</v>
      </c>
      <c r="AM451" s="20" t="e">
        <f>Table2[[#This Row],[identify kmers A9]]/Table2[[#This Row],[bp]]*1000000</f>
        <v>#DIV/0!</v>
      </c>
      <c r="AN451" s="20" t="e">
        <f>Table2[[#This Row],[identify kmers B10]]/Table2[[#This Row],[bp]]*1000000</f>
        <v>#DIV/0!</v>
      </c>
    </row>
    <row r="452" spans="1:40" x14ac:dyDescent="0.45">
      <c r="A452" s="1"/>
      <c r="M452" s="10">
        <f t="shared" si="126"/>
        <v>0</v>
      </c>
      <c r="N452" s="10">
        <f t="shared" si="127"/>
        <v>0</v>
      </c>
      <c r="O452" s="10">
        <f t="shared" si="128"/>
        <v>0</v>
      </c>
      <c r="P452" s="10">
        <f t="shared" si="129"/>
        <v>0</v>
      </c>
      <c r="Q452" s="10">
        <f t="shared" si="130"/>
        <v>0</v>
      </c>
      <c r="R452" s="10">
        <f t="shared" si="131"/>
        <v>0</v>
      </c>
      <c r="S452" s="10">
        <f t="shared" si="132"/>
        <v>0</v>
      </c>
      <c r="T452" s="10">
        <f t="shared" si="133"/>
        <v>0</v>
      </c>
      <c r="U452" s="10">
        <f t="shared" si="134"/>
        <v>0</v>
      </c>
      <c r="V452" s="10">
        <f>SUM(Table2[[#This Row],[filter kmers2]:[identify kmers B10]])</f>
        <v>0</v>
      </c>
      <c r="W452" s="5" t="e">
        <f t="shared" si="135"/>
        <v>#DIV/0!</v>
      </c>
      <c r="X452" s="5" t="e">
        <f t="shared" si="136"/>
        <v>#DIV/0!</v>
      </c>
      <c r="Y452" s="5" t="e">
        <f t="shared" si="137"/>
        <v>#DIV/0!</v>
      </c>
      <c r="Z452" s="5" t="e">
        <f t="shared" si="138"/>
        <v>#DIV/0!</v>
      </c>
      <c r="AA452" s="5" t="e">
        <f t="shared" si="139"/>
        <v>#DIV/0!</v>
      </c>
      <c r="AB452" s="5" t="e">
        <f t="shared" si="140"/>
        <v>#DIV/0!</v>
      </c>
      <c r="AC452" s="5" t="e">
        <f t="shared" si="141"/>
        <v>#DIV/0!</v>
      </c>
      <c r="AD452" s="5" t="e">
        <f t="shared" si="142"/>
        <v>#DIV/0!</v>
      </c>
      <c r="AE452" s="5" t="e">
        <f t="shared" si="143"/>
        <v>#DIV/0!</v>
      </c>
      <c r="AF452" s="20" t="e">
        <f>Table2[[#This Row],[filter kmers2]]/Table2[[#This Row],[bp]]*1000000</f>
        <v>#DIV/0!</v>
      </c>
      <c r="AG452" s="20" t="e">
        <f>Table2[[#This Row],[collapse kmers3]]/Table2[[#This Row],[bp]]*1000000</f>
        <v>#DIV/0!</v>
      </c>
      <c r="AH452" s="20" t="e">
        <f>Table2[[#This Row],[calculate distances4]]/Table2[[#This Row],[bp]]*1000000</f>
        <v>#DIV/0!</v>
      </c>
      <c r="AI452" s="20" t="e">
        <f>Table2[[#This Row],[Find N A5]]/Table2[[#This Row],[bp]]*1000000</f>
        <v>#DIV/0!</v>
      </c>
      <c r="AJ452" s="20" t="e">
        <f>Table2[[#This Row],[Find N B6]]/Table2[[#This Row],[bp]]*1000000</f>
        <v>#DIV/0!</v>
      </c>
      <c r="AK452" s="20" t="e">
        <f>Table2[[#This Row],[Find N C7]]/Table2[[#This Row],[bp]]*1000000</f>
        <v>#DIV/0!</v>
      </c>
      <c r="AL452" s="20" t="e">
        <f>Table2[[#This Row],[Find N D8]]/Table2[[#This Row],[bp]]*1000000</f>
        <v>#DIV/0!</v>
      </c>
      <c r="AM452" s="20" t="e">
        <f>Table2[[#This Row],[identify kmers A9]]/Table2[[#This Row],[bp]]*1000000</f>
        <v>#DIV/0!</v>
      </c>
      <c r="AN452" s="20" t="e">
        <f>Table2[[#This Row],[identify kmers B10]]/Table2[[#This Row],[bp]]*1000000</f>
        <v>#DIV/0!</v>
      </c>
    </row>
    <row r="453" spans="1:40" x14ac:dyDescent="0.45">
      <c r="A453" s="1"/>
      <c r="M453" s="10">
        <f t="shared" si="126"/>
        <v>0</v>
      </c>
      <c r="N453" s="10">
        <f t="shared" si="127"/>
        <v>0</v>
      </c>
      <c r="O453" s="10">
        <f t="shared" si="128"/>
        <v>0</v>
      </c>
      <c r="P453" s="10">
        <f t="shared" si="129"/>
        <v>0</v>
      </c>
      <c r="Q453" s="10">
        <f t="shared" si="130"/>
        <v>0</v>
      </c>
      <c r="R453" s="10">
        <f t="shared" si="131"/>
        <v>0</v>
      </c>
      <c r="S453" s="10">
        <f t="shared" si="132"/>
        <v>0</v>
      </c>
      <c r="T453" s="10">
        <f t="shared" si="133"/>
        <v>0</v>
      </c>
      <c r="U453" s="10">
        <f t="shared" si="134"/>
        <v>0</v>
      </c>
      <c r="V453" s="10">
        <f>SUM(Table2[[#This Row],[filter kmers2]:[identify kmers B10]])</f>
        <v>0</v>
      </c>
      <c r="W453" s="5" t="e">
        <f t="shared" si="135"/>
        <v>#DIV/0!</v>
      </c>
      <c r="X453" s="5" t="e">
        <f t="shared" si="136"/>
        <v>#DIV/0!</v>
      </c>
      <c r="Y453" s="5" t="e">
        <f t="shared" si="137"/>
        <v>#DIV/0!</v>
      </c>
      <c r="Z453" s="5" t="e">
        <f t="shared" si="138"/>
        <v>#DIV/0!</v>
      </c>
      <c r="AA453" s="5" t="e">
        <f t="shared" si="139"/>
        <v>#DIV/0!</v>
      </c>
      <c r="AB453" s="5" t="e">
        <f t="shared" si="140"/>
        <v>#DIV/0!</v>
      </c>
      <c r="AC453" s="5" t="e">
        <f t="shared" si="141"/>
        <v>#DIV/0!</v>
      </c>
      <c r="AD453" s="5" t="e">
        <f t="shared" si="142"/>
        <v>#DIV/0!</v>
      </c>
      <c r="AE453" s="5" t="e">
        <f t="shared" si="143"/>
        <v>#DIV/0!</v>
      </c>
      <c r="AF453" s="20" t="e">
        <f>Table2[[#This Row],[filter kmers2]]/Table2[[#This Row],[bp]]*1000000</f>
        <v>#DIV/0!</v>
      </c>
      <c r="AG453" s="20" t="e">
        <f>Table2[[#This Row],[collapse kmers3]]/Table2[[#This Row],[bp]]*1000000</f>
        <v>#DIV/0!</v>
      </c>
      <c r="AH453" s="20" t="e">
        <f>Table2[[#This Row],[calculate distances4]]/Table2[[#This Row],[bp]]*1000000</f>
        <v>#DIV/0!</v>
      </c>
      <c r="AI453" s="20" t="e">
        <f>Table2[[#This Row],[Find N A5]]/Table2[[#This Row],[bp]]*1000000</f>
        <v>#DIV/0!</v>
      </c>
      <c r="AJ453" s="20" t="e">
        <f>Table2[[#This Row],[Find N B6]]/Table2[[#This Row],[bp]]*1000000</f>
        <v>#DIV/0!</v>
      </c>
      <c r="AK453" s="20" t="e">
        <f>Table2[[#This Row],[Find N C7]]/Table2[[#This Row],[bp]]*1000000</f>
        <v>#DIV/0!</v>
      </c>
      <c r="AL453" s="20" t="e">
        <f>Table2[[#This Row],[Find N D8]]/Table2[[#This Row],[bp]]*1000000</f>
        <v>#DIV/0!</v>
      </c>
      <c r="AM453" s="20" t="e">
        <f>Table2[[#This Row],[identify kmers A9]]/Table2[[#This Row],[bp]]*1000000</f>
        <v>#DIV/0!</v>
      </c>
      <c r="AN453" s="20" t="e">
        <f>Table2[[#This Row],[identify kmers B10]]/Table2[[#This Row],[bp]]*1000000</f>
        <v>#DIV/0!</v>
      </c>
    </row>
    <row r="454" spans="1:40" x14ac:dyDescent="0.45">
      <c r="A454" s="1"/>
      <c r="M454" s="10">
        <f t="shared" si="126"/>
        <v>0</v>
      </c>
      <c r="N454" s="10">
        <f t="shared" si="127"/>
        <v>0</v>
      </c>
      <c r="O454" s="10">
        <f t="shared" si="128"/>
        <v>0</v>
      </c>
      <c r="P454" s="10">
        <f t="shared" si="129"/>
        <v>0</v>
      </c>
      <c r="Q454" s="10">
        <f t="shared" si="130"/>
        <v>0</v>
      </c>
      <c r="R454" s="10">
        <f t="shared" si="131"/>
        <v>0</v>
      </c>
      <c r="S454" s="10">
        <f t="shared" si="132"/>
        <v>0</v>
      </c>
      <c r="T454" s="10">
        <f t="shared" si="133"/>
        <v>0</v>
      </c>
      <c r="U454" s="10">
        <f t="shared" si="134"/>
        <v>0</v>
      </c>
      <c r="V454" s="10">
        <f>SUM(Table2[[#This Row],[filter kmers2]:[identify kmers B10]])</f>
        <v>0</v>
      </c>
      <c r="W454" s="5" t="e">
        <f t="shared" si="135"/>
        <v>#DIV/0!</v>
      </c>
      <c r="X454" s="5" t="e">
        <f t="shared" si="136"/>
        <v>#DIV/0!</v>
      </c>
      <c r="Y454" s="5" t="e">
        <f t="shared" si="137"/>
        <v>#DIV/0!</v>
      </c>
      <c r="Z454" s="5" t="e">
        <f t="shared" si="138"/>
        <v>#DIV/0!</v>
      </c>
      <c r="AA454" s="5" t="e">
        <f t="shared" si="139"/>
        <v>#DIV/0!</v>
      </c>
      <c r="AB454" s="5" t="e">
        <f t="shared" si="140"/>
        <v>#DIV/0!</v>
      </c>
      <c r="AC454" s="5" t="e">
        <f t="shared" si="141"/>
        <v>#DIV/0!</v>
      </c>
      <c r="AD454" s="5" t="e">
        <f t="shared" si="142"/>
        <v>#DIV/0!</v>
      </c>
      <c r="AE454" s="5" t="e">
        <f t="shared" si="143"/>
        <v>#DIV/0!</v>
      </c>
      <c r="AF454" s="20" t="e">
        <f>Table2[[#This Row],[filter kmers2]]/Table2[[#This Row],[bp]]*1000000</f>
        <v>#DIV/0!</v>
      </c>
      <c r="AG454" s="20" t="e">
        <f>Table2[[#This Row],[collapse kmers3]]/Table2[[#This Row],[bp]]*1000000</f>
        <v>#DIV/0!</v>
      </c>
      <c r="AH454" s="20" t="e">
        <f>Table2[[#This Row],[calculate distances4]]/Table2[[#This Row],[bp]]*1000000</f>
        <v>#DIV/0!</v>
      </c>
      <c r="AI454" s="20" t="e">
        <f>Table2[[#This Row],[Find N A5]]/Table2[[#This Row],[bp]]*1000000</f>
        <v>#DIV/0!</v>
      </c>
      <c r="AJ454" s="20" t="e">
        <f>Table2[[#This Row],[Find N B6]]/Table2[[#This Row],[bp]]*1000000</f>
        <v>#DIV/0!</v>
      </c>
      <c r="AK454" s="20" t="e">
        <f>Table2[[#This Row],[Find N C7]]/Table2[[#This Row],[bp]]*1000000</f>
        <v>#DIV/0!</v>
      </c>
      <c r="AL454" s="20" t="e">
        <f>Table2[[#This Row],[Find N D8]]/Table2[[#This Row],[bp]]*1000000</f>
        <v>#DIV/0!</v>
      </c>
      <c r="AM454" s="20" t="e">
        <f>Table2[[#This Row],[identify kmers A9]]/Table2[[#This Row],[bp]]*1000000</f>
        <v>#DIV/0!</v>
      </c>
      <c r="AN454" s="20" t="e">
        <f>Table2[[#This Row],[identify kmers B10]]/Table2[[#This Row],[bp]]*1000000</f>
        <v>#DIV/0!</v>
      </c>
    </row>
    <row r="455" spans="1:40" x14ac:dyDescent="0.45">
      <c r="A455" s="1"/>
      <c r="M455" s="10">
        <f t="shared" si="126"/>
        <v>0</v>
      </c>
      <c r="N455" s="10">
        <f t="shared" si="127"/>
        <v>0</v>
      </c>
      <c r="O455" s="10">
        <f t="shared" si="128"/>
        <v>0</v>
      </c>
      <c r="P455" s="10">
        <f t="shared" si="129"/>
        <v>0</v>
      </c>
      <c r="Q455" s="10">
        <f t="shared" si="130"/>
        <v>0</v>
      </c>
      <c r="R455" s="10">
        <f t="shared" si="131"/>
        <v>0</v>
      </c>
      <c r="S455" s="10">
        <f t="shared" si="132"/>
        <v>0</v>
      </c>
      <c r="T455" s="10">
        <f t="shared" si="133"/>
        <v>0</v>
      </c>
      <c r="U455" s="10">
        <f t="shared" si="134"/>
        <v>0</v>
      </c>
      <c r="V455" s="10">
        <f>SUM(Table2[[#This Row],[filter kmers2]:[identify kmers B10]])</f>
        <v>0</v>
      </c>
      <c r="W455" s="5" t="e">
        <f t="shared" si="135"/>
        <v>#DIV/0!</v>
      </c>
      <c r="X455" s="5" t="e">
        <f t="shared" si="136"/>
        <v>#DIV/0!</v>
      </c>
      <c r="Y455" s="5" t="e">
        <f t="shared" si="137"/>
        <v>#DIV/0!</v>
      </c>
      <c r="Z455" s="5" t="e">
        <f t="shared" si="138"/>
        <v>#DIV/0!</v>
      </c>
      <c r="AA455" s="5" t="e">
        <f t="shared" si="139"/>
        <v>#DIV/0!</v>
      </c>
      <c r="AB455" s="5" t="e">
        <f t="shared" si="140"/>
        <v>#DIV/0!</v>
      </c>
      <c r="AC455" s="5" t="e">
        <f t="shared" si="141"/>
        <v>#DIV/0!</v>
      </c>
      <c r="AD455" s="5" t="e">
        <f t="shared" si="142"/>
        <v>#DIV/0!</v>
      </c>
      <c r="AE455" s="5" t="e">
        <f t="shared" si="143"/>
        <v>#DIV/0!</v>
      </c>
      <c r="AF455" s="20" t="e">
        <f>Table2[[#This Row],[filter kmers2]]/Table2[[#This Row],[bp]]*1000000</f>
        <v>#DIV/0!</v>
      </c>
      <c r="AG455" s="20" t="e">
        <f>Table2[[#This Row],[collapse kmers3]]/Table2[[#This Row],[bp]]*1000000</f>
        <v>#DIV/0!</v>
      </c>
      <c r="AH455" s="20" t="e">
        <f>Table2[[#This Row],[calculate distances4]]/Table2[[#This Row],[bp]]*1000000</f>
        <v>#DIV/0!</v>
      </c>
      <c r="AI455" s="20" t="e">
        <f>Table2[[#This Row],[Find N A5]]/Table2[[#This Row],[bp]]*1000000</f>
        <v>#DIV/0!</v>
      </c>
      <c r="AJ455" s="20" t="e">
        <f>Table2[[#This Row],[Find N B6]]/Table2[[#This Row],[bp]]*1000000</f>
        <v>#DIV/0!</v>
      </c>
      <c r="AK455" s="20" t="e">
        <f>Table2[[#This Row],[Find N C7]]/Table2[[#This Row],[bp]]*1000000</f>
        <v>#DIV/0!</v>
      </c>
      <c r="AL455" s="20" t="e">
        <f>Table2[[#This Row],[Find N D8]]/Table2[[#This Row],[bp]]*1000000</f>
        <v>#DIV/0!</v>
      </c>
      <c r="AM455" s="20" t="e">
        <f>Table2[[#This Row],[identify kmers A9]]/Table2[[#This Row],[bp]]*1000000</f>
        <v>#DIV/0!</v>
      </c>
      <c r="AN455" s="20" t="e">
        <f>Table2[[#This Row],[identify kmers B10]]/Table2[[#This Row],[bp]]*1000000</f>
        <v>#DIV/0!</v>
      </c>
    </row>
    <row r="456" spans="1:40" x14ac:dyDescent="0.45">
      <c r="A456" s="1"/>
      <c r="M456" s="10">
        <f t="shared" si="126"/>
        <v>0</v>
      </c>
      <c r="N456" s="10">
        <f t="shared" si="127"/>
        <v>0</v>
      </c>
      <c r="O456" s="10">
        <f t="shared" si="128"/>
        <v>0</v>
      </c>
      <c r="P456" s="10">
        <f t="shared" si="129"/>
        <v>0</v>
      </c>
      <c r="Q456" s="10">
        <f t="shared" si="130"/>
        <v>0</v>
      </c>
      <c r="R456" s="10">
        <f t="shared" si="131"/>
        <v>0</v>
      </c>
      <c r="S456" s="10">
        <f t="shared" si="132"/>
        <v>0</v>
      </c>
      <c r="T456" s="10">
        <f t="shared" si="133"/>
        <v>0</v>
      </c>
      <c r="U456" s="10">
        <f t="shared" si="134"/>
        <v>0</v>
      </c>
      <c r="V456" s="10">
        <f>SUM(Table2[[#This Row],[filter kmers2]:[identify kmers B10]])</f>
        <v>0</v>
      </c>
      <c r="W456" s="5" t="e">
        <f t="shared" si="135"/>
        <v>#DIV/0!</v>
      </c>
      <c r="X456" s="5" t="e">
        <f t="shared" si="136"/>
        <v>#DIV/0!</v>
      </c>
      <c r="Y456" s="5" t="e">
        <f t="shared" si="137"/>
        <v>#DIV/0!</v>
      </c>
      <c r="Z456" s="5" t="e">
        <f t="shared" si="138"/>
        <v>#DIV/0!</v>
      </c>
      <c r="AA456" s="5" t="e">
        <f t="shared" si="139"/>
        <v>#DIV/0!</v>
      </c>
      <c r="AB456" s="5" t="e">
        <f t="shared" si="140"/>
        <v>#DIV/0!</v>
      </c>
      <c r="AC456" s="5" t="e">
        <f t="shared" si="141"/>
        <v>#DIV/0!</v>
      </c>
      <c r="AD456" s="5" t="e">
        <f t="shared" si="142"/>
        <v>#DIV/0!</v>
      </c>
      <c r="AE456" s="5" t="e">
        <f t="shared" si="143"/>
        <v>#DIV/0!</v>
      </c>
      <c r="AF456" s="20" t="e">
        <f>Table2[[#This Row],[filter kmers2]]/Table2[[#This Row],[bp]]*1000000</f>
        <v>#DIV/0!</v>
      </c>
      <c r="AG456" s="20" t="e">
        <f>Table2[[#This Row],[collapse kmers3]]/Table2[[#This Row],[bp]]*1000000</f>
        <v>#DIV/0!</v>
      </c>
      <c r="AH456" s="20" t="e">
        <f>Table2[[#This Row],[calculate distances4]]/Table2[[#This Row],[bp]]*1000000</f>
        <v>#DIV/0!</v>
      </c>
      <c r="AI456" s="20" t="e">
        <f>Table2[[#This Row],[Find N A5]]/Table2[[#This Row],[bp]]*1000000</f>
        <v>#DIV/0!</v>
      </c>
      <c r="AJ456" s="20" t="e">
        <f>Table2[[#This Row],[Find N B6]]/Table2[[#This Row],[bp]]*1000000</f>
        <v>#DIV/0!</v>
      </c>
      <c r="AK456" s="20" t="e">
        <f>Table2[[#This Row],[Find N C7]]/Table2[[#This Row],[bp]]*1000000</f>
        <v>#DIV/0!</v>
      </c>
      <c r="AL456" s="20" t="e">
        <f>Table2[[#This Row],[Find N D8]]/Table2[[#This Row],[bp]]*1000000</f>
        <v>#DIV/0!</v>
      </c>
      <c r="AM456" s="20" t="e">
        <f>Table2[[#This Row],[identify kmers A9]]/Table2[[#This Row],[bp]]*1000000</f>
        <v>#DIV/0!</v>
      </c>
      <c r="AN456" s="20" t="e">
        <f>Table2[[#This Row],[identify kmers B10]]/Table2[[#This Row],[bp]]*1000000</f>
        <v>#DIV/0!</v>
      </c>
    </row>
    <row r="457" spans="1:40" x14ac:dyDescent="0.45">
      <c r="A457" s="1"/>
      <c r="M457" s="10">
        <f t="shared" si="126"/>
        <v>0</v>
      </c>
      <c r="N457" s="10">
        <f t="shared" si="127"/>
        <v>0</v>
      </c>
      <c r="O457" s="10">
        <f t="shared" si="128"/>
        <v>0</v>
      </c>
      <c r="P457" s="10">
        <f t="shared" si="129"/>
        <v>0</v>
      </c>
      <c r="Q457" s="10">
        <f t="shared" si="130"/>
        <v>0</v>
      </c>
      <c r="R457" s="10">
        <f t="shared" si="131"/>
        <v>0</v>
      </c>
      <c r="S457" s="10">
        <f t="shared" si="132"/>
        <v>0</v>
      </c>
      <c r="T457" s="10">
        <f t="shared" si="133"/>
        <v>0</v>
      </c>
      <c r="U457" s="10">
        <f t="shared" si="134"/>
        <v>0</v>
      </c>
      <c r="V457" s="10">
        <f>SUM(Table2[[#This Row],[filter kmers2]:[identify kmers B10]])</f>
        <v>0</v>
      </c>
      <c r="W457" s="5" t="e">
        <f t="shared" si="135"/>
        <v>#DIV/0!</v>
      </c>
      <c r="X457" s="5" t="e">
        <f t="shared" si="136"/>
        <v>#DIV/0!</v>
      </c>
      <c r="Y457" s="5" t="e">
        <f t="shared" si="137"/>
        <v>#DIV/0!</v>
      </c>
      <c r="Z457" s="5" t="e">
        <f t="shared" si="138"/>
        <v>#DIV/0!</v>
      </c>
      <c r="AA457" s="5" t="e">
        <f t="shared" si="139"/>
        <v>#DIV/0!</v>
      </c>
      <c r="AB457" s="5" t="e">
        <f t="shared" si="140"/>
        <v>#DIV/0!</v>
      </c>
      <c r="AC457" s="5" t="e">
        <f t="shared" si="141"/>
        <v>#DIV/0!</v>
      </c>
      <c r="AD457" s="5" t="e">
        <f t="shared" si="142"/>
        <v>#DIV/0!</v>
      </c>
      <c r="AE457" s="5" t="e">
        <f t="shared" si="143"/>
        <v>#DIV/0!</v>
      </c>
      <c r="AF457" s="20" t="e">
        <f>Table2[[#This Row],[filter kmers2]]/Table2[[#This Row],[bp]]*1000000</f>
        <v>#DIV/0!</v>
      </c>
      <c r="AG457" s="20" t="e">
        <f>Table2[[#This Row],[collapse kmers3]]/Table2[[#This Row],[bp]]*1000000</f>
        <v>#DIV/0!</v>
      </c>
      <c r="AH457" s="20" t="e">
        <f>Table2[[#This Row],[calculate distances4]]/Table2[[#This Row],[bp]]*1000000</f>
        <v>#DIV/0!</v>
      </c>
      <c r="AI457" s="20" t="e">
        <f>Table2[[#This Row],[Find N A5]]/Table2[[#This Row],[bp]]*1000000</f>
        <v>#DIV/0!</v>
      </c>
      <c r="AJ457" s="20" t="e">
        <f>Table2[[#This Row],[Find N B6]]/Table2[[#This Row],[bp]]*1000000</f>
        <v>#DIV/0!</v>
      </c>
      <c r="AK457" s="20" t="e">
        <f>Table2[[#This Row],[Find N C7]]/Table2[[#This Row],[bp]]*1000000</f>
        <v>#DIV/0!</v>
      </c>
      <c r="AL457" s="20" t="e">
        <f>Table2[[#This Row],[Find N D8]]/Table2[[#This Row],[bp]]*1000000</f>
        <v>#DIV/0!</v>
      </c>
      <c r="AM457" s="20" t="e">
        <f>Table2[[#This Row],[identify kmers A9]]/Table2[[#This Row],[bp]]*1000000</f>
        <v>#DIV/0!</v>
      </c>
      <c r="AN457" s="20" t="e">
        <f>Table2[[#This Row],[identify kmers B10]]/Table2[[#This Row],[bp]]*1000000</f>
        <v>#DIV/0!</v>
      </c>
    </row>
    <row r="458" spans="1:40" x14ac:dyDescent="0.45">
      <c r="A458" s="1"/>
      <c r="M458" s="10">
        <f t="shared" si="126"/>
        <v>0</v>
      </c>
      <c r="N458" s="10">
        <f t="shared" si="127"/>
        <v>0</v>
      </c>
      <c r="O458" s="10">
        <f t="shared" si="128"/>
        <v>0</v>
      </c>
      <c r="P458" s="10">
        <f t="shared" si="129"/>
        <v>0</v>
      </c>
      <c r="Q458" s="10">
        <f t="shared" si="130"/>
        <v>0</v>
      </c>
      <c r="R458" s="10">
        <f t="shared" si="131"/>
        <v>0</v>
      </c>
      <c r="S458" s="10">
        <f t="shared" si="132"/>
        <v>0</v>
      </c>
      <c r="T458" s="10">
        <f t="shared" si="133"/>
        <v>0</v>
      </c>
      <c r="U458" s="10">
        <f t="shared" si="134"/>
        <v>0</v>
      </c>
      <c r="V458" s="10">
        <f>SUM(Table2[[#This Row],[filter kmers2]:[identify kmers B10]])</f>
        <v>0</v>
      </c>
      <c r="W458" s="5" t="e">
        <f t="shared" si="135"/>
        <v>#DIV/0!</v>
      </c>
      <c r="X458" s="5" t="e">
        <f t="shared" si="136"/>
        <v>#DIV/0!</v>
      </c>
      <c r="Y458" s="5" t="e">
        <f t="shared" si="137"/>
        <v>#DIV/0!</v>
      </c>
      <c r="Z458" s="5" t="e">
        <f t="shared" si="138"/>
        <v>#DIV/0!</v>
      </c>
      <c r="AA458" s="5" t="e">
        <f t="shared" si="139"/>
        <v>#DIV/0!</v>
      </c>
      <c r="AB458" s="5" t="e">
        <f t="shared" si="140"/>
        <v>#DIV/0!</v>
      </c>
      <c r="AC458" s="5" t="e">
        <f t="shared" si="141"/>
        <v>#DIV/0!</v>
      </c>
      <c r="AD458" s="5" t="e">
        <f t="shared" si="142"/>
        <v>#DIV/0!</v>
      </c>
      <c r="AE458" s="5" t="e">
        <f t="shared" si="143"/>
        <v>#DIV/0!</v>
      </c>
      <c r="AF458" s="20" t="e">
        <f>Table2[[#This Row],[filter kmers2]]/Table2[[#This Row],[bp]]*1000000</f>
        <v>#DIV/0!</v>
      </c>
      <c r="AG458" s="20" t="e">
        <f>Table2[[#This Row],[collapse kmers3]]/Table2[[#This Row],[bp]]*1000000</f>
        <v>#DIV/0!</v>
      </c>
      <c r="AH458" s="20" t="e">
        <f>Table2[[#This Row],[calculate distances4]]/Table2[[#This Row],[bp]]*1000000</f>
        <v>#DIV/0!</v>
      </c>
      <c r="AI458" s="20" t="e">
        <f>Table2[[#This Row],[Find N A5]]/Table2[[#This Row],[bp]]*1000000</f>
        <v>#DIV/0!</v>
      </c>
      <c r="AJ458" s="20" t="e">
        <f>Table2[[#This Row],[Find N B6]]/Table2[[#This Row],[bp]]*1000000</f>
        <v>#DIV/0!</v>
      </c>
      <c r="AK458" s="20" t="e">
        <f>Table2[[#This Row],[Find N C7]]/Table2[[#This Row],[bp]]*1000000</f>
        <v>#DIV/0!</v>
      </c>
      <c r="AL458" s="20" t="e">
        <f>Table2[[#This Row],[Find N D8]]/Table2[[#This Row],[bp]]*1000000</f>
        <v>#DIV/0!</v>
      </c>
      <c r="AM458" s="20" t="e">
        <f>Table2[[#This Row],[identify kmers A9]]/Table2[[#This Row],[bp]]*1000000</f>
        <v>#DIV/0!</v>
      </c>
      <c r="AN458" s="20" t="e">
        <f>Table2[[#This Row],[identify kmers B10]]/Table2[[#This Row],[bp]]*1000000</f>
        <v>#DIV/0!</v>
      </c>
    </row>
    <row r="459" spans="1:40" x14ac:dyDescent="0.45">
      <c r="A459" s="1"/>
      <c r="M459" s="10">
        <f t="shared" si="126"/>
        <v>0</v>
      </c>
      <c r="N459" s="10">
        <f t="shared" si="127"/>
        <v>0</v>
      </c>
      <c r="O459" s="10">
        <f t="shared" si="128"/>
        <v>0</v>
      </c>
      <c r="P459" s="10">
        <f t="shared" si="129"/>
        <v>0</v>
      </c>
      <c r="Q459" s="10">
        <f t="shared" si="130"/>
        <v>0</v>
      </c>
      <c r="R459" s="10">
        <f t="shared" si="131"/>
        <v>0</v>
      </c>
      <c r="S459" s="10">
        <f t="shared" si="132"/>
        <v>0</v>
      </c>
      <c r="T459" s="10">
        <f t="shared" si="133"/>
        <v>0</v>
      </c>
      <c r="U459" s="10">
        <f t="shared" si="134"/>
        <v>0</v>
      </c>
      <c r="V459" s="10">
        <f>SUM(Table2[[#This Row],[filter kmers2]:[identify kmers B10]])</f>
        <v>0</v>
      </c>
      <c r="W459" s="5" t="e">
        <f t="shared" si="135"/>
        <v>#DIV/0!</v>
      </c>
      <c r="X459" s="5" t="e">
        <f t="shared" si="136"/>
        <v>#DIV/0!</v>
      </c>
      <c r="Y459" s="5" t="e">
        <f t="shared" si="137"/>
        <v>#DIV/0!</v>
      </c>
      <c r="Z459" s="5" t="e">
        <f t="shared" si="138"/>
        <v>#DIV/0!</v>
      </c>
      <c r="AA459" s="5" t="e">
        <f t="shared" si="139"/>
        <v>#DIV/0!</v>
      </c>
      <c r="AB459" s="5" t="e">
        <f t="shared" si="140"/>
        <v>#DIV/0!</v>
      </c>
      <c r="AC459" s="5" t="e">
        <f t="shared" si="141"/>
        <v>#DIV/0!</v>
      </c>
      <c r="AD459" s="5" t="e">
        <f t="shared" si="142"/>
        <v>#DIV/0!</v>
      </c>
      <c r="AE459" s="5" t="e">
        <f t="shared" si="143"/>
        <v>#DIV/0!</v>
      </c>
      <c r="AF459" s="20" t="e">
        <f>Table2[[#This Row],[filter kmers2]]/Table2[[#This Row],[bp]]*1000000</f>
        <v>#DIV/0!</v>
      </c>
      <c r="AG459" s="20" t="e">
        <f>Table2[[#This Row],[collapse kmers3]]/Table2[[#This Row],[bp]]*1000000</f>
        <v>#DIV/0!</v>
      </c>
      <c r="AH459" s="20" t="e">
        <f>Table2[[#This Row],[calculate distances4]]/Table2[[#This Row],[bp]]*1000000</f>
        <v>#DIV/0!</v>
      </c>
      <c r="AI459" s="20" t="e">
        <f>Table2[[#This Row],[Find N A5]]/Table2[[#This Row],[bp]]*1000000</f>
        <v>#DIV/0!</v>
      </c>
      <c r="AJ459" s="20" t="e">
        <f>Table2[[#This Row],[Find N B6]]/Table2[[#This Row],[bp]]*1000000</f>
        <v>#DIV/0!</v>
      </c>
      <c r="AK459" s="20" t="e">
        <f>Table2[[#This Row],[Find N C7]]/Table2[[#This Row],[bp]]*1000000</f>
        <v>#DIV/0!</v>
      </c>
      <c r="AL459" s="20" t="e">
        <f>Table2[[#This Row],[Find N D8]]/Table2[[#This Row],[bp]]*1000000</f>
        <v>#DIV/0!</v>
      </c>
      <c r="AM459" s="20" t="e">
        <f>Table2[[#This Row],[identify kmers A9]]/Table2[[#This Row],[bp]]*1000000</f>
        <v>#DIV/0!</v>
      </c>
      <c r="AN459" s="20" t="e">
        <f>Table2[[#This Row],[identify kmers B10]]/Table2[[#This Row],[bp]]*1000000</f>
        <v>#DIV/0!</v>
      </c>
    </row>
    <row r="460" spans="1:40" x14ac:dyDescent="0.45">
      <c r="A460" s="1"/>
      <c r="M460" s="10">
        <f t="shared" si="126"/>
        <v>0</v>
      </c>
      <c r="N460" s="10">
        <f t="shared" si="127"/>
        <v>0</v>
      </c>
      <c r="O460" s="10">
        <f t="shared" si="128"/>
        <v>0</v>
      </c>
      <c r="P460" s="10">
        <f t="shared" si="129"/>
        <v>0</v>
      </c>
      <c r="Q460" s="10">
        <f t="shared" si="130"/>
        <v>0</v>
      </c>
      <c r="R460" s="10">
        <f t="shared" si="131"/>
        <v>0</v>
      </c>
      <c r="S460" s="10">
        <f t="shared" si="132"/>
        <v>0</v>
      </c>
      <c r="T460" s="10">
        <f t="shared" si="133"/>
        <v>0</v>
      </c>
      <c r="U460" s="10">
        <f t="shared" si="134"/>
        <v>0</v>
      </c>
      <c r="V460" s="10">
        <f>SUM(Table2[[#This Row],[filter kmers2]:[identify kmers B10]])</f>
        <v>0</v>
      </c>
      <c r="W460" s="5" t="e">
        <f t="shared" si="135"/>
        <v>#DIV/0!</v>
      </c>
      <c r="X460" s="5" t="e">
        <f t="shared" si="136"/>
        <v>#DIV/0!</v>
      </c>
      <c r="Y460" s="5" t="e">
        <f t="shared" si="137"/>
        <v>#DIV/0!</v>
      </c>
      <c r="Z460" s="5" t="e">
        <f t="shared" si="138"/>
        <v>#DIV/0!</v>
      </c>
      <c r="AA460" s="5" t="e">
        <f t="shared" si="139"/>
        <v>#DIV/0!</v>
      </c>
      <c r="AB460" s="5" t="e">
        <f t="shared" si="140"/>
        <v>#DIV/0!</v>
      </c>
      <c r="AC460" s="5" t="e">
        <f t="shared" si="141"/>
        <v>#DIV/0!</v>
      </c>
      <c r="AD460" s="5" t="e">
        <f t="shared" si="142"/>
        <v>#DIV/0!</v>
      </c>
      <c r="AE460" s="5" t="e">
        <f t="shared" si="143"/>
        <v>#DIV/0!</v>
      </c>
      <c r="AF460" s="20" t="e">
        <f>Table2[[#This Row],[filter kmers2]]/Table2[[#This Row],[bp]]*1000000</f>
        <v>#DIV/0!</v>
      </c>
      <c r="AG460" s="20" t="e">
        <f>Table2[[#This Row],[collapse kmers3]]/Table2[[#This Row],[bp]]*1000000</f>
        <v>#DIV/0!</v>
      </c>
      <c r="AH460" s="20" t="e">
        <f>Table2[[#This Row],[calculate distances4]]/Table2[[#This Row],[bp]]*1000000</f>
        <v>#DIV/0!</v>
      </c>
      <c r="AI460" s="20" t="e">
        <f>Table2[[#This Row],[Find N A5]]/Table2[[#This Row],[bp]]*1000000</f>
        <v>#DIV/0!</v>
      </c>
      <c r="AJ460" s="20" t="e">
        <f>Table2[[#This Row],[Find N B6]]/Table2[[#This Row],[bp]]*1000000</f>
        <v>#DIV/0!</v>
      </c>
      <c r="AK460" s="20" t="e">
        <f>Table2[[#This Row],[Find N C7]]/Table2[[#This Row],[bp]]*1000000</f>
        <v>#DIV/0!</v>
      </c>
      <c r="AL460" s="20" t="e">
        <f>Table2[[#This Row],[Find N D8]]/Table2[[#This Row],[bp]]*1000000</f>
        <v>#DIV/0!</v>
      </c>
      <c r="AM460" s="20" t="e">
        <f>Table2[[#This Row],[identify kmers A9]]/Table2[[#This Row],[bp]]*1000000</f>
        <v>#DIV/0!</v>
      </c>
      <c r="AN460" s="20" t="e">
        <f>Table2[[#This Row],[identify kmers B10]]/Table2[[#This Row],[bp]]*1000000</f>
        <v>#DIV/0!</v>
      </c>
    </row>
    <row r="461" spans="1:40" x14ac:dyDescent="0.45">
      <c r="A461" s="43"/>
      <c r="M461" s="10">
        <f>SUM(Table2[filter kmers2])</f>
        <v>5.4900646209716797E-3</v>
      </c>
      <c r="N461" s="10">
        <f>SUM(Table2[collapse kmers3])</f>
        <v>19.948199987411499</v>
      </c>
      <c r="O461" s="10">
        <f>SUM(Table2[calculate distances4])</f>
        <v>2.0875394344329834</v>
      </c>
      <c r="P461" s="10">
        <f>SUM(Table2[Find N A5])</f>
        <v>0.10399055480957031</v>
      </c>
      <c r="Q461" s="10">
        <f>SUM(Table2[Find N B6])</f>
        <v>12.447919607162476</v>
      </c>
      <c r="R461" s="10">
        <f>SUM(Table2[Find N C7])</f>
        <v>1.5620708465576172E-2</v>
      </c>
      <c r="S461" s="10">
        <f>SUM(Table2[Find N D8])</f>
        <v>4.6393871307373047E-3</v>
      </c>
      <c r="T461" s="10">
        <f>SUM(Table2[identify kmers A9])</f>
        <v>1.4248199462890625</v>
      </c>
      <c r="U461" s="10">
        <f>SUM(Table2[identify kmers B10])</f>
        <v>43.037110090255737</v>
      </c>
      <c r="V461" s="10"/>
      <c r="W461" s="44"/>
      <c r="X461" s="44"/>
      <c r="Y461" s="44"/>
      <c r="Z461" s="44"/>
      <c r="AA461" s="44"/>
      <c r="AB461" s="44"/>
      <c r="AC461" s="44"/>
      <c r="AD461" s="44"/>
      <c r="AE461" s="44"/>
      <c r="AF461" s="45"/>
      <c r="AG461" s="45"/>
      <c r="AH461" s="45"/>
      <c r="AI461" s="45"/>
      <c r="AJ461" s="45"/>
      <c r="AK461" s="45"/>
      <c r="AL461" s="45"/>
      <c r="AM461" s="45"/>
      <c r="AN461" s="45"/>
    </row>
    <row r="462" spans="1:40" x14ac:dyDescent="0.45">
      <c r="M462" s="15">
        <f>Table2[[#Totals],[filter kmers2]]/$M463</f>
        <v>6.9428286119143989E-5</v>
      </c>
      <c r="N462" s="15">
        <f>Table2[[#Totals],[collapse kmers3]]/$M463</f>
        <v>0.25226831228860586</v>
      </c>
      <c r="O462" s="15">
        <f>Table2[[#Totals],[calculate distances4]]/$M463</f>
        <v>2.6399376900805488E-2</v>
      </c>
      <c r="P462" s="15">
        <f>Table2[[#Totals],[Find N A5]]/$M463</f>
        <v>1.3150821513881442E-3</v>
      </c>
      <c r="Q462" s="15">
        <f>Table2[[#Totals],[Find N B6]]/$M463</f>
        <v>0.15741849754788834</v>
      </c>
      <c r="R462" s="15">
        <f>Table2[[#Totals],[Find N C7]]/$M463</f>
        <v>1.97542122289229E-4</v>
      </c>
      <c r="S462" s="15">
        <f>Table2[[#Totals],[Find N D8]]/$M463</f>
        <v>5.867047464248156E-5</v>
      </c>
      <c r="T462" s="15">
        <f>Table2[[#Totals],[identify kmers A9]]/$M463</f>
        <v>1.8018514121189374E-2</v>
      </c>
      <c r="U462" s="15">
        <f>Table2[[#Totals],[identify kmers B10]]/$M463</f>
        <v>0.54425457610707195</v>
      </c>
      <c r="V462" s="15"/>
    </row>
    <row r="463" spans="1:40" x14ac:dyDescent="0.45">
      <c r="M463">
        <f>SUM(Table2[[#Totals],[filter kmers2]:[identify kmers B10]])</f>
        <v>79.075329780578613</v>
      </c>
    </row>
  </sheetData>
  <conditionalFormatting sqref="M462:V46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AE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AE84 W86:AE8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5:AE8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7:AE1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68:AE46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4"/>
  <sheetViews>
    <sheetView topLeftCell="A257" workbookViewId="0">
      <selection activeCell="P263" sqref="P263"/>
    </sheetView>
  </sheetViews>
  <sheetFormatPr defaultRowHeight="14.25" x14ac:dyDescent="0.45"/>
  <cols>
    <col min="1" max="1" width="11.3984375" customWidth="1"/>
    <col min="2" max="2" width="9.3984375" customWidth="1"/>
    <col min="3" max="8" width="5.1328125" customWidth="1"/>
    <col min="9" max="10" width="9.1328125" customWidth="1"/>
    <col min="12" max="12" width="11.73046875" customWidth="1"/>
    <col min="14" max="14" width="14" customWidth="1"/>
    <col min="15" max="17" width="14.73046875" customWidth="1"/>
    <col min="19" max="19" width="11.73046875" customWidth="1"/>
    <col min="21" max="21" width="15" customWidth="1"/>
    <col min="22" max="22" width="15.73046875" customWidth="1"/>
  </cols>
  <sheetData>
    <row r="1" spans="1:25" x14ac:dyDescent="0.45">
      <c r="A1" t="s">
        <v>1</v>
      </c>
      <c r="B1" t="s">
        <v>87</v>
      </c>
      <c r="C1" t="s">
        <v>57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68</v>
      </c>
      <c r="J1" t="s">
        <v>126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119</v>
      </c>
      <c r="Q1" t="s">
        <v>132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131</v>
      </c>
      <c r="X1" t="s">
        <v>129</v>
      </c>
      <c r="Y1" t="s">
        <v>130</v>
      </c>
    </row>
    <row r="2" spans="1:25" x14ac:dyDescent="0.45">
      <c r="B2">
        <v>42</v>
      </c>
      <c r="C2">
        <v>1709556216.2955599</v>
      </c>
      <c r="D2">
        <v>1709556216.3436601</v>
      </c>
      <c r="E2">
        <v>1709556216.4939001</v>
      </c>
      <c r="F2">
        <v>1709556216.5785799</v>
      </c>
      <c r="G2">
        <v>1709556216.8800399</v>
      </c>
      <c r="H2">
        <v>1709556216.88361</v>
      </c>
      <c r="I2" t="s">
        <v>128</v>
      </c>
      <c r="J2">
        <v>118</v>
      </c>
      <c r="K2" s="11">
        <f t="shared" ref="K2:K65" si="0">D2-C2</f>
        <v>4.810023307800293E-2</v>
      </c>
      <c r="L2" s="11">
        <f t="shared" ref="L2:L65" si="1">E2-D2</f>
        <v>0.15023994445800781</v>
      </c>
      <c r="M2" s="11">
        <f t="shared" ref="M2:M65" si="2">F2-E2</f>
        <v>8.4679841995239258E-2</v>
      </c>
      <c r="N2" s="11">
        <f t="shared" ref="N2:N65" si="3">G2-F2</f>
        <v>0.30146002769470215</v>
      </c>
      <c r="O2" s="11">
        <f t="shared" ref="O2:O65" si="4">H2-G2</f>
        <v>3.5700798034667969E-3</v>
      </c>
      <c r="P2" s="11">
        <f>Table3[[#This Row],[recalc_edist6]]+Table3[[#This Row],[recalc_repr5]]+Table3[[#This Row],[gaps4]]+Table3[[#This Row],[overlaps3]]+Table3[[#This Row],[map2]]</f>
        <v>0.58805012702941895</v>
      </c>
      <c r="Q2" s="21">
        <f>1000000*Table3[[#This Row],[total]]/Table3[[#This Row],[array size]]</f>
        <v>535.07745862549496</v>
      </c>
      <c r="R2" s="5">
        <f t="shared" ref="R2:R65" si="5">K2/SUM($K2:$O2)</f>
        <v>8.1796144354198186E-2</v>
      </c>
      <c r="S2" s="5">
        <f t="shared" ref="S2:S65" si="6">L2/SUM($K2:$O2)</f>
        <v>0.25548832922961279</v>
      </c>
      <c r="T2" s="5">
        <f t="shared" ref="T2:T65" si="7">M2/SUM($K2:$O2)</f>
        <v>0.14400106062897405</v>
      </c>
      <c r="U2" s="5">
        <f t="shared" ref="U2:U65" si="8">N2/SUM($K2:$O2)</f>
        <v>0.51264341905264266</v>
      </c>
      <c r="V2" s="5">
        <f t="shared" ref="V2:V65" si="9">O2/SUM($K2:$O2)</f>
        <v>6.0710467345723284E-3</v>
      </c>
      <c r="W2">
        <v>42</v>
      </c>
      <c r="X2">
        <v>7</v>
      </c>
      <c r="Y2">
        <v>1099</v>
      </c>
    </row>
    <row r="3" spans="1:25" x14ac:dyDescent="0.45">
      <c r="B3">
        <v>17</v>
      </c>
      <c r="C3">
        <v>1709556224.70173</v>
      </c>
      <c r="D3">
        <v>1709556224.7537</v>
      </c>
      <c r="E3">
        <v>1709556224.7580099</v>
      </c>
      <c r="F3">
        <v>1709556224.7600601</v>
      </c>
      <c r="G3">
        <v>1709556225.0659599</v>
      </c>
      <c r="H3">
        <v>1709556225.0694699</v>
      </c>
      <c r="I3" t="s">
        <v>128</v>
      </c>
      <c r="J3">
        <v>853</v>
      </c>
      <c r="K3" s="11">
        <f t="shared" si="0"/>
        <v>5.1970005035400391E-2</v>
      </c>
      <c r="L3" s="11">
        <f t="shared" si="1"/>
        <v>4.3098926544189453E-3</v>
      </c>
      <c r="M3" s="11">
        <f t="shared" si="2"/>
        <v>2.0501613616943359E-3</v>
      </c>
      <c r="N3" s="11">
        <f t="shared" si="3"/>
        <v>0.30589985847473145</v>
      </c>
      <c r="O3" s="11">
        <f t="shared" si="4"/>
        <v>3.5099983215332031E-3</v>
      </c>
      <c r="P3" s="11">
        <f>Table3[[#This Row],[recalc_edist6]]+Table3[[#This Row],[recalc_repr5]]+Table3[[#This Row],[gaps4]]+Table3[[#This Row],[overlaps3]]+Table3[[#This Row],[map2]]</f>
        <v>0.36773991584777832</v>
      </c>
      <c r="Q3" s="21">
        <f>1000000*Table3[[#This Row],[total]]/Table3[[#This Row],[array size]]</f>
        <v>334.61320823273735</v>
      </c>
      <c r="R3" s="5">
        <f t="shared" si="5"/>
        <v>0.14132271966068752</v>
      </c>
      <c r="S3" s="5">
        <f t="shared" si="6"/>
        <v>1.1719947899816716E-2</v>
      </c>
      <c r="T3" s="5">
        <f t="shared" si="7"/>
        <v>5.5750308121106347E-3</v>
      </c>
      <c r="U3" s="5">
        <f t="shared" si="8"/>
        <v>0.83183751692964203</v>
      </c>
      <c r="V3" s="5">
        <f t="shared" si="9"/>
        <v>9.5447846977430809E-3</v>
      </c>
      <c r="W3">
        <v>17</v>
      </c>
      <c r="X3">
        <v>7</v>
      </c>
      <c r="Y3">
        <v>1099</v>
      </c>
    </row>
    <row r="4" spans="1:25" x14ac:dyDescent="0.45">
      <c r="B4">
        <v>17</v>
      </c>
      <c r="C4">
        <v>1709556234.0187299</v>
      </c>
      <c r="D4">
        <v>1709556234.0705099</v>
      </c>
      <c r="E4">
        <v>1709556234.0751901</v>
      </c>
      <c r="F4">
        <v>1709556234.0770199</v>
      </c>
      <c r="G4">
        <v>1709556234.3777399</v>
      </c>
      <c r="H4">
        <v>1709556234.3821101</v>
      </c>
      <c r="I4" t="s">
        <v>128</v>
      </c>
      <c r="J4">
        <v>1677</v>
      </c>
      <c r="K4" s="11">
        <f t="shared" si="0"/>
        <v>5.1779985427856445E-2</v>
      </c>
      <c r="L4" s="11">
        <f t="shared" si="1"/>
        <v>4.6801567077636719E-3</v>
      </c>
      <c r="M4" s="11">
        <f t="shared" si="2"/>
        <v>1.8298625946044922E-3</v>
      </c>
      <c r="N4" s="11">
        <f t="shared" si="3"/>
        <v>0.3007199764251709</v>
      </c>
      <c r="O4" s="11">
        <f t="shared" si="4"/>
        <v>4.3702125549316406E-3</v>
      </c>
      <c r="P4" s="11">
        <f>Table3[[#This Row],[recalc_edist6]]+Table3[[#This Row],[recalc_repr5]]+Table3[[#This Row],[gaps4]]+Table3[[#This Row],[overlaps3]]+Table3[[#This Row],[map2]]</f>
        <v>0.36338019371032715</v>
      </c>
      <c r="Q4" s="21">
        <f>1000000*Table3[[#This Row],[total]]/Table3[[#This Row],[array size]]</f>
        <v>330.64621811676722</v>
      </c>
      <c r="R4" s="5">
        <f t="shared" si="5"/>
        <v>0.14249534323583271</v>
      </c>
      <c r="S4" s="5">
        <f t="shared" si="6"/>
        <v>1.2879504135810205E-2</v>
      </c>
      <c r="T4" s="5">
        <f t="shared" si="7"/>
        <v>5.0356695997118353E-3</v>
      </c>
      <c r="U4" s="5">
        <f t="shared" si="8"/>
        <v>0.82756292618659733</v>
      </c>
      <c r="V4" s="5">
        <f t="shared" si="9"/>
        <v>1.2026556842047939E-2</v>
      </c>
      <c r="W4">
        <v>17</v>
      </c>
      <c r="X4">
        <v>7</v>
      </c>
      <c r="Y4">
        <v>1099</v>
      </c>
    </row>
    <row r="5" spans="1:25" x14ac:dyDescent="0.45">
      <c r="B5">
        <v>11</v>
      </c>
      <c r="C5">
        <v>1709556236.3591299</v>
      </c>
      <c r="D5">
        <v>1709556236.3805201</v>
      </c>
      <c r="E5">
        <v>1709556236.38326</v>
      </c>
      <c r="F5">
        <v>1709556236.38468</v>
      </c>
      <c r="G5">
        <v>1709556236.7153001</v>
      </c>
      <c r="H5">
        <v>1709556236.7184701</v>
      </c>
      <c r="I5" t="s">
        <v>128</v>
      </c>
      <c r="J5">
        <v>1890</v>
      </c>
      <c r="K5" s="11">
        <f t="shared" si="0"/>
        <v>2.1390199661254883E-2</v>
      </c>
      <c r="L5" s="11">
        <f t="shared" si="1"/>
        <v>2.7399063110351563E-3</v>
      </c>
      <c r="M5" s="11">
        <f t="shared" si="2"/>
        <v>1.4200210571289063E-3</v>
      </c>
      <c r="N5" s="11">
        <f t="shared" si="3"/>
        <v>0.33062005043029785</v>
      </c>
      <c r="O5" s="11">
        <f t="shared" si="4"/>
        <v>3.170013427734375E-3</v>
      </c>
      <c r="P5" s="11">
        <f>Table3[[#This Row],[recalc_edist6]]+Table3[[#This Row],[recalc_repr5]]+Table3[[#This Row],[gaps4]]+Table3[[#This Row],[overlaps3]]+Table3[[#This Row],[map2]]</f>
        <v>0.35934019088745117</v>
      </c>
      <c r="Q5" s="21">
        <f>1000000*Table3[[#This Row],[total]]/Table3[[#This Row],[array size]]</f>
        <v>326.97014639440505</v>
      </c>
      <c r="R5" s="5">
        <f t="shared" si="5"/>
        <v>5.9526321306915819E-2</v>
      </c>
      <c r="S5" s="5">
        <f t="shared" si="6"/>
        <v>7.6248256680347829E-3</v>
      </c>
      <c r="T5" s="5">
        <f t="shared" si="7"/>
        <v>3.9517457082157295E-3</v>
      </c>
      <c r="U5" s="5">
        <f t="shared" si="8"/>
        <v>0.92007534591044748</v>
      </c>
      <c r="V5" s="5">
        <f t="shared" si="9"/>
        <v>8.8217614063862224E-3</v>
      </c>
      <c r="W5">
        <v>11</v>
      </c>
      <c r="X5">
        <v>7</v>
      </c>
      <c r="Y5">
        <v>1099</v>
      </c>
    </row>
    <row r="6" spans="1:25" x14ac:dyDescent="0.45">
      <c r="B6">
        <v>14</v>
      </c>
      <c r="C6">
        <v>1709556220.80334</v>
      </c>
      <c r="D6">
        <v>1709556220.86112</v>
      </c>
      <c r="E6">
        <v>1709556220.8671701</v>
      </c>
      <c r="F6">
        <v>1709556220.8691499</v>
      </c>
      <c r="G6">
        <v>1709556221.15573</v>
      </c>
      <c r="H6">
        <v>1709556221.1607599</v>
      </c>
      <c r="I6" t="s">
        <v>128</v>
      </c>
      <c r="J6">
        <v>509</v>
      </c>
      <c r="K6" s="11">
        <f t="shared" si="0"/>
        <v>5.7780027389526367E-2</v>
      </c>
      <c r="L6" s="11">
        <f t="shared" si="1"/>
        <v>6.05010986328125E-3</v>
      </c>
      <c r="M6" s="11">
        <f t="shared" si="2"/>
        <v>1.979827880859375E-3</v>
      </c>
      <c r="N6" s="11">
        <f t="shared" si="3"/>
        <v>0.28658008575439453</v>
      </c>
      <c r="O6" s="11">
        <f t="shared" si="4"/>
        <v>5.0299167633056641E-3</v>
      </c>
      <c r="P6" s="11">
        <f>Table3[[#This Row],[recalc_edist6]]+Table3[[#This Row],[recalc_repr5]]+Table3[[#This Row],[gaps4]]+Table3[[#This Row],[overlaps3]]+Table3[[#This Row],[map2]]</f>
        <v>0.35741996765136719</v>
      </c>
      <c r="Q6" s="21">
        <f>1000000*Table3[[#This Row],[total]]/Table3[[#This Row],[array size]]</f>
        <v>325.22290050169897</v>
      </c>
      <c r="R6" s="5">
        <f t="shared" si="5"/>
        <v>0.16165864422517623</v>
      </c>
      <c r="S6" s="5">
        <f t="shared" si="6"/>
        <v>1.6927173663623118E-2</v>
      </c>
      <c r="T6" s="5">
        <f t="shared" si="7"/>
        <v>5.5392201333041612E-3</v>
      </c>
      <c r="U6" s="5">
        <f t="shared" si="8"/>
        <v>0.8018021142957773</v>
      </c>
      <c r="V6" s="5">
        <f t="shared" si="9"/>
        <v>1.4072847682119206E-2</v>
      </c>
      <c r="W6">
        <v>14</v>
      </c>
      <c r="X6">
        <v>7</v>
      </c>
      <c r="Y6">
        <v>1099</v>
      </c>
    </row>
    <row r="7" spans="1:25" x14ac:dyDescent="0.45">
      <c r="B7">
        <v>12</v>
      </c>
      <c r="C7">
        <v>1709556227.0588601</v>
      </c>
      <c r="D7">
        <v>1709556227.1103101</v>
      </c>
      <c r="E7">
        <v>1709556227.11397</v>
      </c>
      <c r="F7">
        <v>1709556227.1154799</v>
      </c>
      <c r="G7">
        <v>1709556227.40974</v>
      </c>
      <c r="H7">
        <v>1709556227.4138999</v>
      </c>
      <c r="I7" t="s">
        <v>128</v>
      </c>
      <c r="J7">
        <v>1056</v>
      </c>
      <c r="K7" s="11">
        <f t="shared" si="0"/>
        <v>5.1450014114379883E-2</v>
      </c>
      <c r="L7" s="11">
        <f t="shared" si="1"/>
        <v>3.6599636077880859E-3</v>
      </c>
      <c r="M7" s="11">
        <f t="shared" si="2"/>
        <v>1.5099048614501953E-3</v>
      </c>
      <c r="N7" s="11">
        <f t="shared" si="3"/>
        <v>0.29426002502441406</v>
      </c>
      <c r="O7" s="11">
        <f t="shared" si="4"/>
        <v>4.1599273681640625E-3</v>
      </c>
      <c r="P7" s="11">
        <f>Table3[[#This Row],[recalc_edist6]]+Table3[[#This Row],[recalc_repr5]]+Table3[[#This Row],[gaps4]]+Table3[[#This Row],[overlaps3]]+Table3[[#This Row],[map2]]</f>
        <v>0.35503983497619629</v>
      </c>
      <c r="Q7" s="21">
        <f>1000000*Table3[[#This Row],[total]]/Table3[[#This Row],[array size]]</f>
        <v>323.05717468261719</v>
      </c>
      <c r="R7" s="5">
        <f t="shared" si="5"/>
        <v>0.14491335632191626</v>
      </c>
      <c r="S7" s="5">
        <f t="shared" si="6"/>
        <v>1.0308599901285636E-2</v>
      </c>
      <c r="T7" s="5">
        <f t="shared" si="7"/>
        <v>4.2527759217537578E-3</v>
      </c>
      <c r="U7" s="5">
        <f t="shared" si="8"/>
        <v>0.82880847734773977</v>
      </c>
      <c r="V7" s="5">
        <f t="shared" si="9"/>
        <v>1.1716790507304528E-2</v>
      </c>
      <c r="W7">
        <v>12</v>
      </c>
      <c r="X7">
        <v>7</v>
      </c>
      <c r="Y7">
        <v>1099</v>
      </c>
    </row>
    <row r="8" spans="1:25" x14ac:dyDescent="0.45">
      <c r="B8">
        <v>64</v>
      </c>
      <c r="C8">
        <v>1709556755.7409301</v>
      </c>
      <c r="D8">
        <v>1709556755.81196</v>
      </c>
      <c r="E8">
        <v>1709556755.8141501</v>
      </c>
      <c r="F8">
        <v>1709556755.8169</v>
      </c>
      <c r="G8">
        <v>1709556756.1715901</v>
      </c>
      <c r="H8">
        <v>1709556756.17505</v>
      </c>
      <c r="I8" t="s">
        <v>127</v>
      </c>
      <c r="J8">
        <v>178</v>
      </c>
      <c r="K8" s="11">
        <f t="shared" si="0"/>
        <v>7.1029901504516602E-2</v>
      </c>
      <c r="L8" s="11">
        <f t="shared" si="1"/>
        <v>2.1901130676269531E-3</v>
      </c>
      <c r="M8" s="11">
        <f t="shared" si="2"/>
        <v>2.7499198913574219E-3</v>
      </c>
      <c r="N8" s="11">
        <f t="shared" si="3"/>
        <v>0.3546900749206543</v>
      </c>
      <c r="O8" s="11">
        <f t="shared" si="4"/>
        <v>3.459930419921875E-3</v>
      </c>
      <c r="P8" s="11">
        <f>Table3[[#This Row],[recalc_edist6]]+Table3[[#This Row],[recalc_repr5]]+Table3[[#This Row],[gaps4]]+Table3[[#This Row],[overlaps3]]+Table3[[#This Row],[map2]]</f>
        <v>0.43411993980407715</v>
      </c>
      <c r="Q8" s="21">
        <f>1000000*Table3[[#This Row],[total]]/Table3[[#This Row],[array size]]</f>
        <v>197.41698035656077</v>
      </c>
      <c r="R8" s="5">
        <f t="shared" si="5"/>
        <v>0.16361815017428855</v>
      </c>
      <c r="S8" s="5">
        <f t="shared" si="6"/>
        <v>5.044949256685546E-3</v>
      </c>
      <c r="T8" s="5">
        <f t="shared" si="7"/>
        <v>6.3344703599620177E-3</v>
      </c>
      <c r="U8" s="5">
        <f t="shared" si="8"/>
        <v>0.81703244287910304</v>
      </c>
      <c r="V8" s="5">
        <f t="shared" si="9"/>
        <v>7.9699873299608811E-3</v>
      </c>
      <c r="W8" s="4">
        <v>64</v>
      </c>
      <c r="X8" s="4">
        <v>7</v>
      </c>
      <c r="Y8">
        <v>2199</v>
      </c>
    </row>
    <row r="9" spans="1:25" x14ac:dyDescent="0.45">
      <c r="B9">
        <v>30</v>
      </c>
      <c r="C9">
        <v>1709556758.9795799</v>
      </c>
      <c r="D9">
        <v>1709556759.0383201</v>
      </c>
      <c r="E9">
        <v>1709556759.04144</v>
      </c>
      <c r="F9">
        <v>1709556759.04392</v>
      </c>
      <c r="G9">
        <v>1709556759.39011</v>
      </c>
      <c r="H9">
        <v>1709556759.3940899</v>
      </c>
      <c r="I9" t="s">
        <v>127</v>
      </c>
      <c r="J9">
        <v>433</v>
      </c>
      <c r="K9" s="11">
        <f t="shared" si="0"/>
        <v>5.8740139007568359E-2</v>
      </c>
      <c r="L9" s="11">
        <f t="shared" si="1"/>
        <v>3.1199455261230469E-3</v>
      </c>
      <c r="M9" s="11">
        <f t="shared" si="2"/>
        <v>2.4800300598144531E-3</v>
      </c>
      <c r="N9" s="11">
        <f t="shared" si="3"/>
        <v>0.34618997573852539</v>
      </c>
      <c r="O9" s="11">
        <f t="shared" si="4"/>
        <v>3.9799213409423828E-3</v>
      </c>
      <c r="P9" s="11">
        <f>Table3[[#This Row],[recalc_edist6]]+Table3[[#This Row],[recalc_repr5]]+Table3[[#This Row],[gaps4]]+Table3[[#This Row],[overlaps3]]+Table3[[#This Row],[map2]]</f>
        <v>0.41451001167297363</v>
      </c>
      <c r="Q9" s="21">
        <f>1000000*Table3[[#This Row],[total]]/Table3[[#This Row],[array size]]</f>
        <v>188.49932318006987</v>
      </c>
      <c r="R9" s="5">
        <f t="shared" si="5"/>
        <v>0.14170981967478075</v>
      </c>
      <c r="S9" s="5">
        <f t="shared" si="6"/>
        <v>7.5268279131084489E-3</v>
      </c>
      <c r="T9" s="5">
        <f t="shared" si="7"/>
        <v>5.9830401919726489E-3</v>
      </c>
      <c r="U9" s="5">
        <f t="shared" si="8"/>
        <v>0.83517880386361065</v>
      </c>
      <c r="V9" s="5">
        <f t="shared" si="9"/>
        <v>9.6015083565275366E-3</v>
      </c>
      <c r="W9" s="4">
        <v>30</v>
      </c>
      <c r="X9" s="4">
        <v>7</v>
      </c>
      <c r="Y9">
        <v>2199</v>
      </c>
    </row>
    <row r="10" spans="1:25" x14ac:dyDescent="0.45">
      <c r="B10">
        <v>104</v>
      </c>
      <c r="C10">
        <v>1709556755.6849401</v>
      </c>
      <c r="D10">
        <v>1709556755.7327199</v>
      </c>
      <c r="E10">
        <v>1709556755.7374599</v>
      </c>
      <c r="F10">
        <v>1709556755.74423</v>
      </c>
      <c r="G10">
        <v>1709556756.12098</v>
      </c>
      <c r="H10">
        <v>1709556756.12572</v>
      </c>
      <c r="I10" t="s">
        <v>127</v>
      </c>
      <c r="J10">
        <v>173</v>
      </c>
      <c r="K10" s="11">
        <f t="shared" si="0"/>
        <v>4.777979850769043E-2</v>
      </c>
      <c r="L10" s="11">
        <f t="shared" si="1"/>
        <v>4.7399997711181641E-3</v>
      </c>
      <c r="M10" s="11">
        <f t="shared" si="2"/>
        <v>6.7701339721679688E-3</v>
      </c>
      <c r="N10" s="11">
        <f t="shared" si="3"/>
        <v>0.37674999237060547</v>
      </c>
      <c r="O10" s="11">
        <f t="shared" si="4"/>
        <v>4.7399997711181641E-3</v>
      </c>
      <c r="P10" s="11">
        <f>Table3[[#This Row],[recalc_edist6]]+Table3[[#This Row],[recalc_repr5]]+Table3[[#This Row],[gaps4]]+Table3[[#This Row],[overlaps3]]+Table3[[#This Row],[map2]]</f>
        <v>0.4407799243927002</v>
      </c>
      <c r="Q10" s="21">
        <f>1000000*Table3[[#This Row],[total]]/Table3[[#This Row],[array size]]</f>
        <v>187.64577453925082</v>
      </c>
      <c r="R10" s="5">
        <f t="shared" si="5"/>
        <v>0.10839830914150798</v>
      </c>
      <c r="S10" s="5">
        <f t="shared" si="6"/>
        <v>1.0753665284663004E-2</v>
      </c>
      <c r="T10" s="5">
        <f t="shared" si="7"/>
        <v>1.5359442654961555E-2</v>
      </c>
      <c r="U10" s="5">
        <f t="shared" si="8"/>
        <v>0.85473491763420451</v>
      </c>
      <c r="V10" s="5">
        <f t="shared" si="9"/>
        <v>1.0753665284663004E-2</v>
      </c>
      <c r="W10" s="4">
        <v>104</v>
      </c>
      <c r="X10" s="4">
        <v>7</v>
      </c>
      <c r="Y10">
        <v>2349</v>
      </c>
    </row>
    <row r="11" spans="1:25" x14ac:dyDescent="0.45">
      <c r="B11">
        <v>41</v>
      </c>
      <c r="C11">
        <v>1709556220.7945399</v>
      </c>
      <c r="D11">
        <v>1709556220.84918</v>
      </c>
      <c r="E11">
        <v>1709556220.8549099</v>
      </c>
      <c r="F11">
        <v>1709556220.8585899</v>
      </c>
      <c r="G11">
        <v>1709556221.1861</v>
      </c>
      <c r="H11">
        <v>1709556221.19327</v>
      </c>
      <c r="I11" t="s">
        <v>128</v>
      </c>
      <c r="J11">
        <v>508</v>
      </c>
      <c r="K11" s="11">
        <f t="shared" si="0"/>
        <v>5.4640054702758789E-2</v>
      </c>
      <c r="L11" s="11">
        <f t="shared" si="1"/>
        <v>5.7299137115478516E-3</v>
      </c>
      <c r="M11" s="11">
        <f t="shared" si="2"/>
        <v>3.6799907684326172E-3</v>
      </c>
      <c r="N11" s="11">
        <f t="shared" si="3"/>
        <v>0.32751011848449707</v>
      </c>
      <c r="O11" s="11">
        <f t="shared" si="4"/>
        <v>7.1699619293212891E-3</v>
      </c>
      <c r="P11" s="11">
        <f>Table3[[#This Row],[recalc_edist6]]+Table3[[#This Row],[recalc_repr5]]+Table3[[#This Row],[gaps4]]+Table3[[#This Row],[overlaps3]]+Table3[[#This Row],[map2]]</f>
        <v>0.39873003959655762</v>
      </c>
      <c r="Q11" s="21">
        <f>1000000*Table3[[#This Row],[total]]/Table3[[#This Row],[array size]]</f>
        <v>181.32334679243183</v>
      </c>
      <c r="R11" s="5">
        <f t="shared" si="5"/>
        <v>0.13703520998328744</v>
      </c>
      <c r="S11" s="5">
        <f t="shared" si="6"/>
        <v>1.4370408904594907E-2</v>
      </c>
      <c r="T11" s="5">
        <f t="shared" si="7"/>
        <v>9.2292789681863441E-3</v>
      </c>
      <c r="U11" s="5">
        <f t="shared" si="8"/>
        <v>0.82138310626377142</v>
      </c>
      <c r="V11" s="5">
        <f t="shared" si="9"/>
        <v>1.798199588015989E-2</v>
      </c>
      <c r="W11">
        <v>41</v>
      </c>
      <c r="X11">
        <v>7</v>
      </c>
      <c r="Y11">
        <v>2199</v>
      </c>
    </row>
    <row r="12" spans="1:25" x14ac:dyDescent="0.45">
      <c r="B12">
        <v>29</v>
      </c>
      <c r="C12">
        <v>1709556222.7656901</v>
      </c>
      <c r="D12">
        <v>1709556222.8195</v>
      </c>
      <c r="E12">
        <v>1709556222.8223</v>
      </c>
      <c r="F12">
        <v>1709556222.8250301</v>
      </c>
      <c r="G12">
        <v>1709556223.15341</v>
      </c>
      <c r="H12">
        <v>1709556223.1575601</v>
      </c>
      <c r="I12" t="s">
        <v>128</v>
      </c>
      <c r="J12">
        <v>683</v>
      </c>
      <c r="K12" s="11">
        <f t="shared" si="0"/>
        <v>5.3809881210327148E-2</v>
      </c>
      <c r="L12" s="11">
        <f t="shared" si="1"/>
        <v>2.79998779296875E-3</v>
      </c>
      <c r="M12" s="11">
        <f t="shared" si="2"/>
        <v>2.7301311492919922E-3</v>
      </c>
      <c r="N12" s="11">
        <f t="shared" si="3"/>
        <v>0.32837986946105957</v>
      </c>
      <c r="O12" s="11">
        <f t="shared" si="4"/>
        <v>4.1501522064208984E-3</v>
      </c>
      <c r="P12" s="11">
        <f>Table3[[#This Row],[recalc_edist6]]+Table3[[#This Row],[recalc_repr5]]+Table3[[#This Row],[gaps4]]+Table3[[#This Row],[overlaps3]]+Table3[[#This Row],[map2]]</f>
        <v>0.39187002182006836</v>
      </c>
      <c r="Q12" s="21">
        <f>1000000*Table3[[#This Row],[total]]/Table3[[#This Row],[array size]]</f>
        <v>178.20373889043583</v>
      </c>
      <c r="R12" s="5">
        <f t="shared" si="5"/>
        <v>0.13731563583354323</v>
      </c>
      <c r="S12" s="5">
        <f t="shared" si="6"/>
        <v>7.1451951847809293E-3</v>
      </c>
      <c r="T12" s="5">
        <f t="shared" si="7"/>
        <v>6.9669303525993201E-3</v>
      </c>
      <c r="U12" s="5">
        <f t="shared" si="8"/>
        <v>0.83798160404277866</v>
      </c>
      <c r="V12" s="5">
        <f t="shared" si="9"/>
        <v>1.0590634586297823E-2</v>
      </c>
      <c r="W12">
        <v>29</v>
      </c>
      <c r="X12">
        <v>7</v>
      </c>
      <c r="Y12">
        <v>2199</v>
      </c>
    </row>
    <row r="13" spans="1:25" x14ac:dyDescent="0.45">
      <c r="B13">
        <v>44</v>
      </c>
      <c r="C13">
        <v>1709556228.87907</v>
      </c>
      <c r="D13">
        <v>1709556228.92822</v>
      </c>
      <c r="E13">
        <v>1709556228.93222</v>
      </c>
      <c r="F13">
        <v>1709556228.9356401</v>
      </c>
      <c r="G13">
        <v>1709556229.26141</v>
      </c>
      <c r="H13">
        <v>1709556229.2658</v>
      </c>
      <c r="I13" t="s">
        <v>128</v>
      </c>
      <c r="J13">
        <v>1217</v>
      </c>
      <c r="K13" s="11">
        <f t="shared" si="0"/>
        <v>4.9149990081787109E-2</v>
      </c>
      <c r="L13" s="11">
        <f t="shared" si="1"/>
        <v>3.9999485015869141E-3</v>
      </c>
      <c r="M13" s="11">
        <f t="shared" si="2"/>
        <v>3.4201145172119141E-3</v>
      </c>
      <c r="N13" s="11">
        <f t="shared" si="3"/>
        <v>0.32576990127563477</v>
      </c>
      <c r="O13" s="11">
        <f t="shared" si="4"/>
        <v>4.3900012969970703E-3</v>
      </c>
      <c r="P13" s="11">
        <f>Table3[[#This Row],[recalc_edist6]]+Table3[[#This Row],[recalc_repr5]]+Table3[[#This Row],[gaps4]]+Table3[[#This Row],[overlaps3]]+Table3[[#This Row],[map2]]</f>
        <v>0.38672995567321777</v>
      </c>
      <c r="Q13" s="21">
        <f>1000000*Table3[[#This Row],[total]]/Table3[[#This Row],[array size]]</f>
        <v>175.86628270723864</v>
      </c>
      <c r="R13" s="5">
        <f t="shared" si="5"/>
        <v>0.12709124121566179</v>
      </c>
      <c r="S13" s="5">
        <f t="shared" si="6"/>
        <v>1.0343001474048789E-2</v>
      </c>
      <c r="T13" s="5">
        <f t="shared" si="7"/>
        <v>8.843676232057571E-3</v>
      </c>
      <c r="U13" s="5">
        <f t="shared" si="8"/>
        <v>0.84237048745948828</v>
      </c>
      <c r="V13" s="5">
        <f t="shared" si="9"/>
        <v>1.1351593618743539E-2</v>
      </c>
      <c r="W13">
        <v>44</v>
      </c>
      <c r="X13">
        <v>7</v>
      </c>
      <c r="Y13">
        <v>2199</v>
      </c>
    </row>
    <row r="14" spans="1:25" x14ac:dyDescent="0.45">
      <c r="B14">
        <v>103</v>
      </c>
      <c r="C14">
        <v>1709556755.7530301</v>
      </c>
      <c r="D14">
        <v>1709556755.82287</v>
      </c>
      <c r="E14">
        <v>1709556755.82707</v>
      </c>
      <c r="F14">
        <v>1709556755.8349199</v>
      </c>
      <c r="G14">
        <v>1709556756.1345401</v>
      </c>
      <c r="H14">
        <v>1709556756.1392801</v>
      </c>
      <c r="I14" t="s">
        <v>127</v>
      </c>
      <c r="J14">
        <v>180</v>
      </c>
      <c r="K14" s="11">
        <f t="shared" si="0"/>
        <v>6.9839954376220703E-2</v>
      </c>
      <c r="L14" s="11">
        <f t="shared" si="1"/>
        <v>4.199981689453125E-3</v>
      </c>
      <c r="M14" s="11">
        <f t="shared" si="2"/>
        <v>7.8499317169189453E-3</v>
      </c>
      <c r="N14" s="11">
        <f t="shared" si="3"/>
        <v>0.29962015151977539</v>
      </c>
      <c r="O14" s="11">
        <f t="shared" si="4"/>
        <v>4.7399997711181641E-3</v>
      </c>
      <c r="P14" s="11">
        <f>Table3[[#This Row],[recalc_edist6]]+Table3[[#This Row],[recalc_repr5]]+Table3[[#This Row],[gaps4]]+Table3[[#This Row],[overlaps3]]+Table3[[#This Row],[map2]]</f>
        <v>0.38625001907348633</v>
      </c>
      <c r="Q14" s="21">
        <f>1000000*Table3[[#This Row],[total]]/Table3[[#This Row],[array size]]</f>
        <v>175.6480305018128</v>
      </c>
      <c r="R14" s="5">
        <f t="shared" si="5"/>
        <v>0.18081540693188483</v>
      </c>
      <c r="S14" s="5">
        <f t="shared" si="6"/>
        <v>1.0873738464862196E-2</v>
      </c>
      <c r="T14" s="5">
        <f t="shared" si="7"/>
        <v>2.0323446807197307E-2</v>
      </c>
      <c r="U14" s="5">
        <f t="shared" si="8"/>
        <v>0.77571556433443412</v>
      </c>
      <c r="V14" s="5">
        <f t="shared" si="9"/>
        <v>1.2271843461621555E-2</v>
      </c>
      <c r="W14" s="4">
        <v>103</v>
      </c>
      <c r="X14" s="4">
        <v>7</v>
      </c>
      <c r="Y14">
        <v>2199</v>
      </c>
    </row>
    <row r="15" spans="1:25" x14ac:dyDescent="0.45">
      <c r="B15">
        <v>37</v>
      </c>
      <c r="C15">
        <v>1709556235.68028</v>
      </c>
      <c r="D15">
        <v>1709556235.7003</v>
      </c>
      <c r="E15">
        <v>1709556235.7070301</v>
      </c>
      <c r="F15">
        <v>1709556235.71051</v>
      </c>
      <c r="G15">
        <v>1709556236.0527501</v>
      </c>
      <c r="H15">
        <v>1709556236.0576899</v>
      </c>
      <c r="I15" t="s">
        <v>128</v>
      </c>
      <c r="J15">
        <v>1831</v>
      </c>
      <c r="K15" s="11">
        <f t="shared" si="0"/>
        <v>2.0020008087158203E-2</v>
      </c>
      <c r="L15" s="11">
        <f t="shared" si="1"/>
        <v>6.7300796508789063E-3</v>
      </c>
      <c r="M15" s="11">
        <f t="shared" si="2"/>
        <v>3.4799575805664063E-3</v>
      </c>
      <c r="N15" s="11">
        <f t="shared" si="3"/>
        <v>0.3422400951385498</v>
      </c>
      <c r="O15" s="11">
        <f t="shared" si="4"/>
        <v>4.9397945404052734E-3</v>
      </c>
      <c r="P15" s="11">
        <f>Table3[[#This Row],[recalc_edist6]]+Table3[[#This Row],[recalc_repr5]]+Table3[[#This Row],[gaps4]]+Table3[[#This Row],[overlaps3]]+Table3[[#This Row],[map2]]</f>
        <v>0.37740993499755859</v>
      </c>
      <c r="Q15" s="21">
        <f>1000000*Table3[[#This Row],[total]]/Table3[[#This Row],[array size]]</f>
        <v>171.62798317305985</v>
      </c>
      <c r="R15" s="5">
        <f t="shared" si="5"/>
        <v>5.3045789818139552E-2</v>
      </c>
      <c r="S15" s="5">
        <f t="shared" si="6"/>
        <v>1.7832280040329204E-2</v>
      </c>
      <c r="T15" s="5">
        <f t="shared" si="7"/>
        <v>9.2206305607427045E-3</v>
      </c>
      <c r="U15" s="5">
        <f t="shared" si="8"/>
        <v>0.90681262839772281</v>
      </c>
      <c r="V15" s="5">
        <f t="shared" si="9"/>
        <v>1.3088671183065777E-2</v>
      </c>
      <c r="W15">
        <v>37</v>
      </c>
      <c r="X15">
        <v>7</v>
      </c>
      <c r="Y15">
        <v>2199</v>
      </c>
    </row>
    <row r="16" spans="1:25" x14ac:dyDescent="0.45">
      <c r="B16">
        <v>57</v>
      </c>
      <c r="C16">
        <v>1709556755.6905301</v>
      </c>
      <c r="D16">
        <v>1709556755.7388101</v>
      </c>
      <c r="E16">
        <v>1709556755.7429399</v>
      </c>
      <c r="F16">
        <v>1709556755.7467</v>
      </c>
      <c r="G16">
        <v>1709556756.08937</v>
      </c>
      <c r="H16">
        <v>1709556756.09267</v>
      </c>
      <c r="I16" t="s">
        <v>127</v>
      </c>
      <c r="J16">
        <v>175</v>
      </c>
      <c r="K16" s="11">
        <f t="shared" si="0"/>
        <v>4.8280000686645508E-2</v>
      </c>
      <c r="L16" s="11">
        <f t="shared" si="1"/>
        <v>4.1298866271972656E-3</v>
      </c>
      <c r="M16" s="11">
        <f t="shared" si="2"/>
        <v>3.7600994110107422E-3</v>
      </c>
      <c r="N16" s="11">
        <f t="shared" si="3"/>
        <v>0.34266996383666992</v>
      </c>
      <c r="O16" s="11">
        <f t="shared" si="4"/>
        <v>3.2999515533447266E-3</v>
      </c>
      <c r="P16" s="11">
        <f>Table3[[#This Row],[recalc_edist6]]+Table3[[#This Row],[recalc_repr5]]+Table3[[#This Row],[gaps4]]+Table3[[#This Row],[overlaps3]]+Table3[[#This Row],[map2]]</f>
        <v>0.40213990211486816</v>
      </c>
      <c r="Q16" s="21">
        <f>1000000*Table3[[#This Row],[total]]/Table3[[#This Row],[array size]]</f>
        <v>171.19621205400944</v>
      </c>
      <c r="R16" s="5">
        <f t="shared" si="5"/>
        <v>0.12005772228206964</v>
      </c>
      <c r="S16" s="5">
        <f t="shared" si="6"/>
        <v>1.0269775780712245E-2</v>
      </c>
      <c r="T16" s="5">
        <f t="shared" si="7"/>
        <v>9.3502271006588623E-3</v>
      </c>
      <c r="U16" s="5">
        <f t="shared" si="8"/>
        <v>0.85211629593222726</v>
      </c>
      <c r="V16" s="5">
        <f t="shared" si="9"/>
        <v>8.2059789043319575E-3</v>
      </c>
      <c r="W16" s="4">
        <v>57</v>
      </c>
      <c r="X16" s="4">
        <v>7</v>
      </c>
      <c r="Y16">
        <v>2349</v>
      </c>
    </row>
    <row r="17" spans="2:25" x14ac:dyDescent="0.45">
      <c r="B17">
        <v>11</v>
      </c>
      <c r="C17">
        <v>1709556220.78299</v>
      </c>
      <c r="D17">
        <v>1709556220.8373401</v>
      </c>
      <c r="E17">
        <v>1709556220.8390901</v>
      </c>
      <c r="F17">
        <v>1709556220.8404701</v>
      </c>
      <c r="G17">
        <v>1709556221.1501501</v>
      </c>
      <c r="H17">
        <v>1709556221.1547699</v>
      </c>
      <c r="I17" t="s">
        <v>128</v>
      </c>
      <c r="J17">
        <v>507</v>
      </c>
      <c r="K17" s="11">
        <f t="shared" si="0"/>
        <v>5.4350137710571289E-2</v>
      </c>
      <c r="L17" s="11">
        <f t="shared" si="1"/>
        <v>1.7499923706054688E-3</v>
      </c>
      <c r="M17" s="11">
        <f t="shared" si="2"/>
        <v>1.3799667358398438E-3</v>
      </c>
      <c r="N17" s="11">
        <f t="shared" si="3"/>
        <v>0.30967998504638672</v>
      </c>
      <c r="O17" s="11">
        <f t="shared" si="4"/>
        <v>4.6198368072509766E-3</v>
      </c>
      <c r="P17" s="11">
        <f>Table3[[#This Row],[recalc_edist6]]+Table3[[#This Row],[recalc_repr5]]+Table3[[#This Row],[gaps4]]+Table3[[#This Row],[overlaps3]]+Table3[[#This Row],[map2]]</f>
        <v>0.3717799186706543</v>
      </c>
      <c r="Q17" s="21">
        <f>1000000*Table3[[#This Row],[total]]/Table3[[#This Row],[array size]]</f>
        <v>169.06772108715521</v>
      </c>
      <c r="R17" s="5">
        <f t="shared" si="5"/>
        <v>0.1461890085535201</v>
      </c>
      <c r="S17" s="5">
        <f t="shared" si="6"/>
        <v>4.7070653435580543E-3</v>
      </c>
      <c r="T17" s="5">
        <f t="shared" si="7"/>
        <v>3.7117839521136264E-3</v>
      </c>
      <c r="U17" s="5">
        <f t="shared" si="8"/>
        <v>0.83296587441754877</v>
      </c>
      <c r="V17" s="5">
        <f t="shared" si="9"/>
        <v>1.2426267733259456E-2</v>
      </c>
      <c r="W17">
        <v>11</v>
      </c>
      <c r="X17">
        <v>7</v>
      </c>
      <c r="Y17">
        <v>2199</v>
      </c>
    </row>
    <row r="18" spans="2:25" x14ac:dyDescent="0.45">
      <c r="B18">
        <v>21</v>
      </c>
      <c r="C18">
        <v>1709556228.8778999</v>
      </c>
      <c r="D18">
        <v>1709556228.9277</v>
      </c>
      <c r="E18">
        <v>1709556228.9323599</v>
      </c>
      <c r="F18">
        <v>1709556228.9344399</v>
      </c>
      <c r="G18">
        <v>1709556229.2093899</v>
      </c>
      <c r="H18">
        <v>1709556229.2131801</v>
      </c>
      <c r="I18" t="s">
        <v>128</v>
      </c>
      <c r="J18">
        <v>1216</v>
      </c>
      <c r="K18" s="11">
        <f t="shared" si="0"/>
        <v>4.980015754699707E-2</v>
      </c>
      <c r="L18" s="11">
        <f t="shared" si="1"/>
        <v>4.6598911285400391E-3</v>
      </c>
      <c r="M18" s="11">
        <f t="shared" si="2"/>
        <v>2.0799636840820313E-3</v>
      </c>
      <c r="N18" s="11">
        <f t="shared" si="3"/>
        <v>0.27495002746582031</v>
      </c>
      <c r="O18" s="11">
        <f t="shared" si="4"/>
        <v>3.7901401519775391E-3</v>
      </c>
      <c r="P18" s="11">
        <f>Table3[[#This Row],[recalc_edist6]]+Table3[[#This Row],[recalc_repr5]]+Table3[[#This Row],[gaps4]]+Table3[[#This Row],[overlaps3]]+Table3[[#This Row],[map2]]</f>
        <v>0.33528017997741699</v>
      </c>
      <c r="Q18" s="21">
        <f>1000000*Table3[[#This Row],[total]]/Table3[[#This Row],[array size]]</f>
        <v>152.46938607431423</v>
      </c>
      <c r="R18" s="5">
        <f t="shared" si="5"/>
        <v>0.1485329599571063</v>
      </c>
      <c r="S18" s="5">
        <f t="shared" si="6"/>
        <v>1.3898498649260774E-2</v>
      </c>
      <c r="T18" s="5">
        <f t="shared" si="7"/>
        <v>6.203658337996981E-3</v>
      </c>
      <c r="U18" s="5">
        <f t="shared" si="8"/>
        <v>0.82006048637989803</v>
      </c>
      <c r="V18" s="5">
        <f t="shared" si="9"/>
        <v>1.1304396675737965E-2</v>
      </c>
      <c r="W18">
        <v>21</v>
      </c>
      <c r="X18">
        <v>7</v>
      </c>
      <c r="Y18">
        <v>2199</v>
      </c>
    </row>
    <row r="19" spans="2:25" x14ac:dyDescent="0.45">
      <c r="B19">
        <v>21</v>
      </c>
      <c r="C19">
        <v>1709556228.8768599</v>
      </c>
      <c r="D19">
        <v>1709556228.92768</v>
      </c>
      <c r="E19">
        <v>1709556228.9312201</v>
      </c>
      <c r="F19">
        <v>1709556228.9337299</v>
      </c>
      <c r="G19">
        <v>1709556229.20508</v>
      </c>
      <c r="H19">
        <v>1709556229.20877</v>
      </c>
      <c r="I19" t="s">
        <v>128</v>
      </c>
      <c r="J19">
        <v>1215</v>
      </c>
      <c r="K19" s="11">
        <f t="shared" si="0"/>
        <v>5.0820112228393555E-2</v>
      </c>
      <c r="L19" s="11">
        <f t="shared" si="1"/>
        <v>3.5400390625E-3</v>
      </c>
      <c r="M19" s="11">
        <f t="shared" si="2"/>
        <v>2.5098323822021484E-3</v>
      </c>
      <c r="N19" s="11">
        <f t="shared" si="3"/>
        <v>0.27135014533996582</v>
      </c>
      <c r="O19" s="11">
        <f t="shared" si="4"/>
        <v>3.6900043487548828E-3</v>
      </c>
      <c r="P19" s="11">
        <f>Table3[[#This Row],[recalc_edist6]]+Table3[[#This Row],[recalc_repr5]]+Table3[[#This Row],[gaps4]]+Table3[[#This Row],[overlaps3]]+Table3[[#This Row],[map2]]</f>
        <v>0.33191013336181641</v>
      </c>
      <c r="Q19" s="21">
        <f>1000000*Table3[[#This Row],[total]]/Table3[[#This Row],[array size]]</f>
        <v>150.93685009632398</v>
      </c>
      <c r="R19" s="5">
        <f t="shared" si="5"/>
        <v>0.15311407251611198</v>
      </c>
      <c r="S19" s="5">
        <f t="shared" si="6"/>
        <v>1.0665655268322256E-2</v>
      </c>
      <c r="T19" s="5">
        <f t="shared" si="7"/>
        <v>7.5617829343769122E-3</v>
      </c>
      <c r="U19" s="5">
        <f t="shared" si="8"/>
        <v>0.81754100904224603</v>
      </c>
      <c r="V19" s="5">
        <f t="shared" si="9"/>
        <v>1.1117480238942859E-2</v>
      </c>
      <c r="W19">
        <v>21</v>
      </c>
      <c r="X19">
        <v>7</v>
      </c>
      <c r="Y19">
        <v>2199</v>
      </c>
    </row>
    <row r="20" spans="2:25" x14ac:dyDescent="0.45">
      <c r="B20">
        <v>15</v>
      </c>
      <c r="C20">
        <v>1709556233.0313301</v>
      </c>
      <c r="D20">
        <v>1709556233.0740199</v>
      </c>
      <c r="E20">
        <v>1709556233.0762999</v>
      </c>
      <c r="F20">
        <v>1709556233.0778201</v>
      </c>
      <c r="G20">
        <v>1709556233.4333301</v>
      </c>
      <c r="H20">
        <v>1709556233.4372399</v>
      </c>
      <c r="I20" t="s">
        <v>128</v>
      </c>
      <c r="J20">
        <v>1592</v>
      </c>
      <c r="K20" s="11">
        <f t="shared" si="0"/>
        <v>4.2689800262451172E-2</v>
      </c>
      <c r="L20" s="11">
        <f t="shared" si="1"/>
        <v>2.2799968719482422E-3</v>
      </c>
      <c r="M20" s="11">
        <f t="shared" si="2"/>
        <v>1.5201568603515625E-3</v>
      </c>
      <c r="N20" s="11">
        <f t="shared" si="3"/>
        <v>0.35550999641418457</v>
      </c>
      <c r="O20" s="11">
        <f t="shared" si="4"/>
        <v>3.9098262786865234E-3</v>
      </c>
      <c r="P20" s="11">
        <f>Table3[[#This Row],[recalc_edist6]]+Table3[[#This Row],[recalc_repr5]]+Table3[[#This Row],[gaps4]]+Table3[[#This Row],[overlaps3]]+Table3[[#This Row],[map2]]</f>
        <v>0.40590977668762207</v>
      </c>
      <c r="Q20" s="21">
        <f>1000000*Table3[[#This Row],[total]]/Table3[[#This Row],[array size]]</f>
        <v>123.04024755611461</v>
      </c>
      <c r="R20" s="5">
        <f t="shared" si="5"/>
        <v>0.10517066282762676</v>
      </c>
      <c r="S20" s="5">
        <f t="shared" si="6"/>
        <v>5.6170040804483269E-3</v>
      </c>
      <c r="T20" s="5">
        <f t="shared" si="7"/>
        <v>3.7450609659038514E-3</v>
      </c>
      <c r="U20" s="5">
        <f t="shared" si="8"/>
        <v>0.8758350176122417</v>
      </c>
      <c r="V20" s="5">
        <f t="shared" si="9"/>
        <v>9.6322545137793696E-3</v>
      </c>
      <c r="W20">
        <v>15</v>
      </c>
      <c r="X20">
        <v>7</v>
      </c>
      <c r="Y20">
        <v>3299</v>
      </c>
    </row>
    <row r="21" spans="2:25" x14ac:dyDescent="0.45">
      <c r="B21">
        <v>89</v>
      </c>
      <c r="C21">
        <v>1709556227.05689</v>
      </c>
      <c r="D21">
        <v>1709556227.07476</v>
      </c>
      <c r="E21">
        <v>1709556227.0780201</v>
      </c>
      <c r="F21">
        <v>1709556227.08323</v>
      </c>
      <c r="G21">
        <v>1709556227.4140799</v>
      </c>
      <c r="H21">
        <v>1709556227.41958</v>
      </c>
      <c r="I21" t="s">
        <v>128</v>
      </c>
      <c r="J21">
        <v>1054</v>
      </c>
      <c r="K21" s="11">
        <f t="shared" si="0"/>
        <v>1.7869949340820313E-2</v>
      </c>
      <c r="L21" s="11">
        <f t="shared" si="1"/>
        <v>3.2601356506347656E-3</v>
      </c>
      <c r="M21" s="11">
        <f t="shared" si="2"/>
        <v>5.2099227905273438E-3</v>
      </c>
      <c r="N21" s="11">
        <f t="shared" si="3"/>
        <v>0.33084988594055176</v>
      </c>
      <c r="O21" s="11">
        <f t="shared" si="4"/>
        <v>5.5000782012939453E-3</v>
      </c>
      <c r="P21" s="11">
        <f>Table3[[#This Row],[recalc_edist6]]+Table3[[#This Row],[recalc_repr5]]+Table3[[#This Row],[gaps4]]+Table3[[#This Row],[overlaps3]]+Table3[[#This Row],[map2]]</f>
        <v>0.36268997192382813</v>
      </c>
      <c r="Q21" s="21">
        <f>1000000*Table3[[#This Row],[total]]/Table3[[#This Row],[array size]]</f>
        <v>109.93936705784424</v>
      </c>
      <c r="R21" s="5">
        <f t="shared" si="5"/>
        <v>4.9270591205023299E-2</v>
      </c>
      <c r="S21" s="5">
        <f t="shared" si="6"/>
        <v>8.9887669993794512E-3</v>
      </c>
      <c r="T21" s="5">
        <f t="shared" si="7"/>
        <v>1.4364672844115823E-2</v>
      </c>
      <c r="U21" s="5">
        <f t="shared" si="8"/>
        <v>0.91221128664135387</v>
      </c>
      <c r="V21" s="5">
        <f t="shared" si="9"/>
        <v>1.516468231012758E-2</v>
      </c>
      <c r="W21">
        <v>89</v>
      </c>
      <c r="X21">
        <v>7</v>
      </c>
      <c r="Y21">
        <v>3299</v>
      </c>
    </row>
    <row r="22" spans="2:25" x14ac:dyDescent="0.45">
      <c r="B22">
        <v>168</v>
      </c>
      <c r="C22">
        <v>1709556755.68573</v>
      </c>
      <c r="D22">
        <v>1709556755.7325001</v>
      </c>
      <c r="E22">
        <v>1709556755.74016</v>
      </c>
      <c r="F22">
        <v>1709556755.7502401</v>
      </c>
      <c r="G22">
        <v>1709556756.11725</v>
      </c>
      <c r="H22">
        <v>1709556756.12308</v>
      </c>
      <c r="I22" t="s">
        <v>127</v>
      </c>
      <c r="J22">
        <v>174</v>
      </c>
      <c r="K22" s="11">
        <f t="shared" si="0"/>
        <v>4.6770095825195313E-2</v>
      </c>
      <c r="L22" s="11">
        <f t="shared" si="1"/>
        <v>7.659912109375E-3</v>
      </c>
      <c r="M22" s="11">
        <f t="shared" si="2"/>
        <v>1.0080099105834961E-2</v>
      </c>
      <c r="N22" s="11">
        <f t="shared" si="3"/>
        <v>0.36700987815856934</v>
      </c>
      <c r="O22" s="11">
        <f t="shared" si="4"/>
        <v>5.8300495147705078E-3</v>
      </c>
      <c r="P22" s="11">
        <f>Table3[[#This Row],[recalc_edist6]]+Table3[[#This Row],[recalc_repr5]]+Table3[[#This Row],[gaps4]]+Table3[[#This Row],[overlaps3]]+Table3[[#This Row],[map2]]</f>
        <v>0.43735003471374512</v>
      </c>
      <c r="Q22" s="21">
        <f>1000000*Table3[[#This Row],[total]]/Table3[[#This Row],[array size]]</f>
        <v>99.420330691917513</v>
      </c>
      <c r="R22" s="5">
        <f t="shared" si="5"/>
        <v>0.10693973273789113</v>
      </c>
      <c r="S22" s="5">
        <f t="shared" si="6"/>
        <v>1.7514374074278E-2</v>
      </c>
      <c r="T22" s="5">
        <f t="shared" si="7"/>
        <v>2.3048126913794806E-2</v>
      </c>
      <c r="U22" s="5">
        <f t="shared" si="8"/>
        <v>0.83916736944764414</v>
      </c>
      <c r="V22" s="5">
        <f t="shared" si="9"/>
        <v>1.3330396826391928E-2</v>
      </c>
      <c r="W22" s="4">
        <v>168</v>
      </c>
      <c r="X22" s="4">
        <v>7</v>
      </c>
      <c r="Y22">
        <v>4399</v>
      </c>
    </row>
    <row r="23" spans="2:25" x14ac:dyDescent="0.45">
      <c r="B23">
        <v>211</v>
      </c>
      <c r="C23">
        <v>1709556755.7076399</v>
      </c>
      <c r="D23">
        <v>1709556755.7536099</v>
      </c>
      <c r="E23">
        <v>1709556755.76127</v>
      </c>
      <c r="F23">
        <v>1709556755.7731099</v>
      </c>
      <c r="G23">
        <v>1709556756.1337099</v>
      </c>
      <c r="H23">
        <v>1709556756.1398399</v>
      </c>
      <c r="I23" t="s">
        <v>127</v>
      </c>
      <c r="J23">
        <v>177</v>
      </c>
      <c r="K23" s="11">
        <f t="shared" si="0"/>
        <v>4.5969963073730469E-2</v>
      </c>
      <c r="L23" s="11">
        <f t="shared" si="1"/>
        <v>7.6601505279541016E-3</v>
      </c>
      <c r="M23" s="11">
        <f t="shared" si="2"/>
        <v>1.1839866638183594E-2</v>
      </c>
      <c r="N23" s="11">
        <f t="shared" si="3"/>
        <v>0.36059999465942383</v>
      </c>
      <c r="O23" s="11">
        <f t="shared" si="4"/>
        <v>6.1299800872802734E-3</v>
      </c>
      <c r="P23" s="11">
        <f>Table3[[#This Row],[recalc_edist6]]+Table3[[#This Row],[recalc_repr5]]+Table3[[#This Row],[gaps4]]+Table3[[#This Row],[overlaps3]]+Table3[[#This Row],[map2]]</f>
        <v>0.43219995498657227</v>
      </c>
      <c r="Q23" s="21">
        <f>1000000*Table3[[#This Row],[total]]/Table3[[#This Row],[array size]]</f>
        <v>79.317297666832857</v>
      </c>
      <c r="R23" s="5">
        <f t="shared" si="5"/>
        <v>0.10636272064202015</v>
      </c>
      <c r="S23" s="5">
        <f t="shared" si="6"/>
        <v>1.77236263899937E-2</v>
      </c>
      <c r="T23" s="5">
        <f t="shared" si="7"/>
        <v>2.739441895256893E-2</v>
      </c>
      <c r="U23" s="5">
        <f t="shared" si="8"/>
        <v>0.83433603011510515</v>
      </c>
      <c r="V23" s="5">
        <f t="shared" si="9"/>
        <v>1.4183203900312118E-2</v>
      </c>
      <c r="W23" s="4">
        <v>211</v>
      </c>
      <c r="X23" s="4">
        <v>7</v>
      </c>
      <c r="Y23">
        <v>5449</v>
      </c>
    </row>
    <row r="24" spans="2:25" x14ac:dyDescent="0.45">
      <c r="B24">
        <v>223</v>
      </c>
      <c r="C24">
        <v>1709556755.6790099</v>
      </c>
      <c r="D24">
        <v>1709556755.72644</v>
      </c>
      <c r="E24">
        <v>1709556755.73628</v>
      </c>
      <c r="F24">
        <v>1709556755.75037</v>
      </c>
      <c r="G24">
        <v>1709556756.1103001</v>
      </c>
      <c r="H24">
        <v>1709556756.1173999</v>
      </c>
      <c r="I24" t="s">
        <v>127</v>
      </c>
      <c r="J24">
        <v>168</v>
      </c>
      <c r="K24" s="11">
        <f t="shared" si="0"/>
        <v>4.7430038452148438E-2</v>
      </c>
      <c r="L24" s="11">
        <f t="shared" si="1"/>
        <v>9.8400115966796875E-3</v>
      </c>
      <c r="M24" s="11">
        <f t="shared" si="2"/>
        <v>1.4090061187744141E-2</v>
      </c>
      <c r="N24" s="11">
        <f t="shared" si="3"/>
        <v>0.35993003845214844</v>
      </c>
      <c r="O24" s="11">
        <f t="shared" si="4"/>
        <v>7.0998668670654297E-3</v>
      </c>
      <c r="P24" s="11">
        <f>Table3[[#This Row],[recalc_edist6]]+Table3[[#This Row],[recalc_repr5]]+Table3[[#This Row],[gaps4]]+Table3[[#This Row],[overlaps3]]+Table3[[#This Row],[map2]]</f>
        <v>0.43839001655578613</v>
      </c>
      <c r="Q24" s="21">
        <f>1000000*Table3[[#This Row],[total]]/Table3[[#This Row],[array size]]</f>
        <v>66.432795356233697</v>
      </c>
      <c r="R24" s="5">
        <f t="shared" si="5"/>
        <v>0.10819142010756273</v>
      </c>
      <c r="S24" s="5">
        <f t="shared" si="6"/>
        <v>2.2445793072542571E-2</v>
      </c>
      <c r="T24" s="5">
        <f t="shared" si="7"/>
        <v>3.2140470028133382E-2</v>
      </c>
      <c r="U24" s="5">
        <f t="shared" si="8"/>
        <v>0.82102699618924035</v>
      </c>
      <c r="V24" s="5">
        <f t="shared" si="9"/>
        <v>1.6195320602520963E-2</v>
      </c>
      <c r="W24" s="4">
        <v>223</v>
      </c>
      <c r="X24" s="4">
        <v>7</v>
      </c>
      <c r="Y24">
        <v>6599</v>
      </c>
    </row>
    <row r="25" spans="2:25" x14ac:dyDescent="0.45">
      <c r="B25">
        <v>252</v>
      </c>
      <c r="C25">
        <v>1709556755.7065201</v>
      </c>
      <c r="D25">
        <v>1709556755.7453899</v>
      </c>
      <c r="E25">
        <v>1709556755.7537899</v>
      </c>
      <c r="F25">
        <v>1709556755.7646799</v>
      </c>
      <c r="G25">
        <v>1709556756.0950501</v>
      </c>
      <c r="H25">
        <v>1709556756.1031799</v>
      </c>
      <c r="I25" t="s">
        <v>127</v>
      </c>
      <c r="J25">
        <v>176</v>
      </c>
      <c r="K25" s="11">
        <f t="shared" si="0"/>
        <v>3.8869857788085938E-2</v>
      </c>
      <c r="L25" s="11">
        <f t="shared" si="1"/>
        <v>8.39996337890625E-3</v>
      </c>
      <c r="M25" s="11">
        <f t="shared" si="2"/>
        <v>1.0890007019042969E-2</v>
      </c>
      <c r="N25" s="11">
        <f t="shared" si="3"/>
        <v>0.33037018775939941</v>
      </c>
      <c r="O25" s="11">
        <f t="shared" si="4"/>
        <v>8.1298351287841797E-3</v>
      </c>
      <c r="P25" s="11">
        <f>Table3[[#This Row],[recalc_edist6]]+Table3[[#This Row],[recalc_repr5]]+Table3[[#This Row],[gaps4]]+Table3[[#This Row],[overlaps3]]+Table3[[#This Row],[map2]]</f>
        <v>0.39665985107421875</v>
      </c>
      <c r="Q25" s="21">
        <f>1000000*Table3[[#This Row],[total]]/Table3[[#This Row],[array size]]</f>
        <v>60.109084872589598</v>
      </c>
      <c r="R25" s="5">
        <f t="shared" si="5"/>
        <v>9.7992921851858969E-2</v>
      </c>
      <c r="S25" s="5">
        <f t="shared" si="6"/>
        <v>2.1176742128445308E-2</v>
      </c>
      <c r="T25" s="5">
        <f t="shared" si="7"/>
        <v>2.7454270931507378E-2</v>
      </c>
      <c r="U25" s="5">
        <f t="shared" si="8"/>
        <v>0.83288033024946628</v>
      </c>
      <c r="V25" s="5">
        <f t="shared" si="9"/>
        <v>2.0495734838722086E-2</v>
      </c>
      <c r="W25" s="4">
        <v>252</v>
      </c>
      <c r="X25" s="4">
        <v>7</v>
      </c>
      <c r="Y25">
        <v>6599</v>
      </c>
    </row>
    <row r="26" spans="2:25" x14ac:dyDescent="0.45">
      <c r="B26">
        <v>85</v>
      </c>
      <c r="C26">
        <v>1709556228.87467</v>
      </c>
      <c r="D26">
        <v>1709556228.93961</v>
      </c>
      <c r="E26">
        <v>1709556228.9426999</v>
      </c>
      <c r="F26">
        <v>1709556228.9495699</v>
      </c>
      <c r="G26">
        <v>1709556229.3041501</v>
      </c>
      <c r="H26">
        <v>1709556229.3090401</v>
      </c>
      <c r="I26" t="s">
        <v>128</v>
      </c>
      <c r="J26">
        <v>1214</v>
      </c>
      <c r="K26" s="11">
        <f t="shared" si="0"/>
        <v>6.4939975738525391E-2</v>
      </c>
      <c r="L26" s="11">
        <f t="shared" si="1"/>
        <v>3.08990478515625E-3</v>
      </c>
      <c r="M26" s="11">
        <f t="shared" si="2"/>
        <v>6.8700313568115234E-3</v>
      </c>
      <c r="N26" s="11">
        <f t="shared" si="3"/>
        <v>0.35458016395568848</v>
      </c>
      <c r="O26" s="11">
        <f t="shared" si="4"/>
        <v>4.8899650573730469E-3</v>
      </c>
      <c r="P26" s="11">
        <f>Table3[[#This Row],[recalc_edist6]]+Table3[[#This Row],[recalc_repr5]]+Table3[[#This Row],[gaps4]]+Table3[[#This Row],[overlaps3]]+Table3[[#This Row],[map2]]</f>
        <v>0.43437004089355469</v>
      </c>
      <c r="Q26" s="21">
        <f>1000000*Table3[[#This Row],[total]]/Table3[[#This Row],[array size]]</f>
        <v>56.419020768093866</v>
      </c>
      <c r="R26" s="5">
        <f t="shared" si="5"/>
        <v>0.14950380925198148</v>
      </c>
      <c r="S26" s="5">
        <f t="shared" si="6"/>
        <v>7.1135310777877799E-3</v>
      </c>
      <c r="T26" s="5">
        <f t="shared" si="7"/>
        <v>1.5816080093090653E-2</v>
      </c>
      <c r="U26" s="5">
        <f t="shared" si="8"/>
        <v>0.81630897753968423</v>
      </c>
      <c r="V26" s="5">
        <f t="shared" si="9"/>
        <v>1.1257602037455815E-2</v>
      </c>
      <c r="W26">
        <v>85</v>
      </c>
      <c r="X26">
        <v>7</v>
      </c>
      <c r="Y26">
        <v>7699</v>
      </c>
    </row>
    <row r="27" spans="2:25" x14ac:dyDescent="0.45">
      <c r="B27">
        <v>101</v>
      </c>
      <c r="C27">
        <v>1709556756.7714701</v>
      </c>
      <c r="D27">
        <v>1709556756.8095701</v>
      </c>
      <c r="E27">
        <v>1709556756.8167</v>
      </c>
      <c r="F27">
        <v>1709556756.8230801</v>
      </c>
      <c r="G27">
        <v>1709556757.12361</v>
      </c>
      <c r="H27">
        <v>1709556757.1300001</v>
      </c>
      <c r="I27" t="s">
        <v>127</v>
      </c>
      <c r="J27">
        <v>247</v>
      </c>
      <c r="K27" s="11">
        <f t="shared" si="0"/>
        <v>3.8100004196166992E-2</v>
      </c>
      <c r="L27" s="11">
        <f t="shared" si="1"/>
        <v>7.1299076080322266E-3</v>
      </c>
      <c r="M27" s="11">
        <f t="shared" si="2"/>
        <v>6.3800811767578125E-3</v>
      </c>
      <c r="N27" s="11">
        <f t="shared" si="3"/>
        <v>0.30052995681762695</v>
      </c>
      <c r="O27" s="11">
        <f t="shared" si="4"/>
        <v>6.3900947570800781E-3</v>
      </c>
      <c r="P27" s="11">
        <f>Table3[[#This Row],[recalc_edist6]]+Table3[[#This Row],[recalc_repr5]]+Table3[[#This Row],[gaps4]]+Table3[[#This Row],[overlaps3]]+Table3[[#This Row],[map2]]</f>
        <v>0.35853004455566406</v>
      </c>
      <c r="Q27" s="21">
        <f>1000000*Table3[[#This Row],[total]]/Table3[[#This Row],[array size]]</f>
        <v>54.330965988129122</v>
      </c>
      <c r="R27" s="5">
        <f t="shared" si="5"/>
        <v>0.10626725646768419</v>
      </c>
      <c r="S27" s="5">
        <f t="shared" si="6"/>
        <v>1.9886499656865612E-2</v>
      </c>
      <c r="T27" s="5">
        <f t="shared" si="7"/>
        <v>1.7795108872018853E-2</v>
      </c>
      <c r="U27" s="5">
        <f t="shared" si="8"/>
        <v>0.83822809658833985</v>
      </c>
      <c r="V27" s="5">
        <f t="shared" si="9"/>
        <v>1.782303841509153E-2</v>
      </c>
      <c r="W27" s="4">
        <v>101</v>
      </c>
      <c r="X27" s="4">
        <v>7</v>
      </c>
      <c r="Y27">
        <v>6599</v>
      </c>
    </row>
    <row r="28" spans="2:25" x14ac:dyDescent="0.45">
      <c r="B28">
        <v>436</v>
      </c>
      <c r="C28">
        <v>1709556755.6809199</v>
      </c>
      <c r="D28">
        <v>1709556755.72875</v>
      </c>
      <c r="E28">
        <v>1709556755.74558</v>
      </c>
      <c r="F28">
        <v>1709556755.7752299</v>
      </c>
      <c r="G28">
        <v>1709556756.15556</v>
      </c>
      <c r="H28">
        <v>1709556756.1633101</v>
      </c>
      <c r="I28" t="s">
        <v>127</v>
      </c>
      <c r="J28">
        <v>171</v>
      </c>
      <c r="K28" s="11">
        <f t="shared" si="0"/>
        <v>4.7830104827880859E-2</v>
      </c>
      <c r="L28" s="11">
        <f t="shared" si="1"/>
        <v>1.6829967498779297E-2</v>
      </c>
      <c r="M28" s="11">
        <f t="shared" si="2"/>
        <v>2.9649972915649414E-2</v>
      </c>
      <c r="N28" s="11">
        <f t="shared" si="3"/>
        <v>0.38033008575439453</v>
      </c>
      <c r="O28" s="11">
        <f t="shared" si="4"/>
        <v>7.7500343322753906E-3</v>
      </c>
      <c r="P28" s="11">
        <f>Table3[[#This Row],[recalc_edist6]]+Table3[[#This Row],[recalc_repr5]]+Table3[[#This Row],[gaps4]]+Table3[[#This Row],[overlaps3]]+Table3[[#This Row],[map2]]</f>
        <v>0.48239016532897949</v>
      </c>
      <c r="Q28" s="21">
        <f>1000000*Table3[[#This Row],[total]]/Table3[[#This Row],[array size]]</f>
        <v>48.731201669762548</v>
      </c>
      <c r="R28" s="5">
        <f t="shared" si="5"/>
        <v>9.9152321638360477E-2</v>
      </c>
      <c r="S28" s="5">
        <f t="shared" si="6"/>
        <v>3.4888703602200574E-2</v>
      </c>
      <c r="T28" s="5">
        <f t="shared" si="7"/>
        <v>6.1464712688387386E-2</v>
      </c>
      <c r="U28" s="5">
        <f t="shared" si="8"/>
        <v>0.78842835756201157</v>
      </c>
      <c r="V28" s="5">
        <f t="shared" si="9"/>
        <v>1.6065904509039976E-2</v>
      </c>
      <c r="W28" s="4">
        <v>436</v>
      </c>
      <c r="X28" s="4">
        <v>7</v>
      </c>
      <c r="Y28">
        <v>9899</v>
      </c>
    </row>
    <row r="29" spans="2:25" x14ac:dyDescent="0.45">
      <c r="B29">
        <v>724</v>
      </c>
      <c r="C29">
        <v>1709556755.6803</v>
      </c>
      <c r="D29">
        <v>1709556755.7302201</v>
      </c>
      <c r="E29">
        <v>1709556755.7525799</v>
      </c>
      <c r="F29">
        <v>1709556755.79182</v>
      </c>
      <c r="G29">
        <v>1709556756.1233499</v>
      </c>
      <c r="H29">
        <v>1709556756.13481</v>
      </c>
      <c r="I29" t="s">
        <v>127</v>
      </c>
      <c r="J29">
        <v>169</v>
      </c>
      <c r="K29" s="11">
        <f t="shared" si="0"/>
        <v>4.9920082092285156E-2</v>
      </c>
      <c r="L29" s="11">
        <f t="shared" si="1"/>
        <v>2.2359848022460938E-2</v>
      </c>
      <c r="M29" s="11">
        <f t="shared" si="2"/>
        <v>3.9240121841430664E-2</v>
      </c>
      <c r="N29" s="11">
        <f t="shared" si="3"/>
        <v>0.33152985572814941</v>
      </c>
      <c r="O29" s="11">
        <f t="shared" si="4"/>
        <v>1.1460065841674805E-2</v>
      </c>
      <c r="P29" s="11">
        <f>Table3[[#This Row],[recalc_edist6]]+Table3[[#This Row],[recalc_repr5]]+Table3[[#This Row],[gaps4]]+Table3[[#This Row],[overlaps3]]+Table3[[#This Row],[map2]]</f>
        <v>0.45450997352600098</v>
      </c>
      <c r="Q29" s="21">
        <f>1000000*Table3[[#This Row],[total]]/Table3[[#This Row],[array size]]</f>
        <v>27.547728560882536</v>
      </c>
      <c r="R29" s="5">
        <f t="shared" si="5"/>
        <v>0.1098327539548027</v>
      </c>
      <c r="S29" s="5">
        <f t="shared" si="6"/>
        <v>4.9195505764147565E-2</v>
      </c>
      <c r="T29" s="5">
        <f t="shared" si="7"/>
        <v>8.6335007210102219E-2</v>
      </c>
      <c r="U29" s="5">
        <f t="shared" si="8"/>
        <v>0.72942262004990677</v>
      </c>
      <c r="V29" s="5">
        <f t="shared" si="9"/>
        <v>2.52141130210407E-2</v>
      </c>
      <c r="W29" s="4">
        <v>724</v>
      </c>
      <c r="X29" s="4">
        <v>7</v>
      </c>
      <c r="Y29">
        <v>16499</v>
      </c>
    </row>
    <row r="30" spans="2:25" x14ac:dyDescent="0.45">
      <c r="B30">
        <v>1197</v>
      </c>
      <c r="C30">
        <v>1709556755.68414</v>
      </c>
      <c r="D30">
        <v>1709556755.73142</v>
      </c>
      <c r="E30">
        <v>1709556755.7812099</v>
      </c>
      <c r="F30">
        <v>1709556755.88024</v>
      </c>
      <c r="G30">
        <v>1709556756.22493</v>
      </c>
      <c r="H30">
        <v>1709556756.2429299</v>
      </c>
      <c r="I30" t="s">
        <v>127</v>
      </c>
      <c r="J30">
        <v>170</v>
      </c>
      <c r="K30" s="11">
        <f t="shared" si="0"/>
        <v>4.7280073165893555E-2</v>
      </c>
      <c r="L30" s="11">
        <f t="shared" si="1"/>
        <v>4.9789905548095703E-2</v>
      </c>
      <c r="M30" s="11">
        <f t="shared" si="2"/>
        <v>9.9030017852783203E-2</v>
      </c>
      <c r="N30" s="11">
        <f t="shared" si="3"/>
        <v>0.34469008445739746</v>
      </c>
      <c r="O30" s="11">
        <f t="shared" si="4"/>
        <v>1.7999887466430664E-2</v>
      </c>
      <c r="P30" s="11">
        <f>Table3[[#This Row],[recalc_edist6]]+Table3[[#This Row],[recalc_repr5]]+Table3[[#This Row],[gaps4]]+Table3[[#This Row],[overlaps3]]+Table3[[#This Row],[map2]]</f>
        <v>0.55878996849060059</v>
      </c>
      <c r="Q30" s="21">
        <f>1000000*Table3[[#This Row],[total]]/Table3[[#This Row],[array size]]</f>
        <v>21.167088468904147</v>
      </c>
      <c r="R30" s="5">
        <f t="shared" si="5"/>
        <v>8.4611528180447024E-2</v>
      </c>
      <c r="S30" s="5">
        <f t="shared" si="6"/>
        <v>8.9103076926358993E-2</v>
      </c>
      <c r="T30" s="5">
        <f t="shared" si="7"/>
        <v>0.17722225422242702</v>
      </c>
      <c r="U30" s="5">
        <f t="shared" si="8"/>
        <v>0.61685088117897291</v>
      </c>
      <c r="V30" s="5">
        <f t="shared" si="9"/>
        <v>3.2212259491794078E-2</v>
      </c>
      <c r="W30" s="4">
        <v>1197</v>
      </c>
      <c r="X30" s="4">
        <v>7</v>
      </c>
      <c r="Y30">
        <v>26399</v>
      </c>
    </row>
    <row r="31" spans="2:25" x14ac:dyDescent="0.45">
      <c r="B31">
        <v>1507</v>
      </c>
      <c r="C31">
        <v>1709556755.6815701</v>
      </c>
      <c r="D31">
        <v>1709556755.7349</v>
      </c>
      <c r="E31">
        <v>1709556755.80637</v>
      </c>
      <c r="F31">
        <v>1709556755.9318099</v>
      </c>
      <c r="G31">
        <v>1709556756.2811201</v>
      </c>
      <c r="H31">
        <v>1709556756.3096499</v>
      </c>
      <c r="I31" t="s">
        <v>127</v>
      </c>
      <c r="J31">
        <v>172</v>
      </c>
      <c r="K31" s="11">
        <f t="shared" si="0"/>
        <v>5.3329944610595703E-2</v>
      </c>
      <c r="L31" s="11">
        <f t="shared" si="1"/>
        <v>7.1470022201538086E-2</v>
      </c>
      <c r="M31" s="11">
        <f t="shared" si="2"/>
        <v>0.12543988227844238</v>
      </c>
      <c r="N31" s="11">
        <f t="shared" si="3"/>
        <v>0.34931015968322754</v>
      </c>
      <c r="O31" s="11">
        <f t="shared" si="4"/>
        <v>2.8529882431030273E-2</v>
      </c>
      <c r="P31" s="11">
        <f>Table3[[#This Row],[recalc_edist6]]+Table3[[#This Row],[recalc_repr5]]+Table3[[#This Row],[gaps4]]+Table3[[#This Row],[overlaps3]]+Table3[[#This Row],[map2]]</f>
        <v>0.62807989120483398</v>
      </c>
      <c r="Q31" s="21">
        <f>1000000*Table3[[#This Row],[total]]/Table3[[#This Row],[array size]]</f>
        <v>19.091154479006473</v>
      </c>
      <c r="R31" s="5">
        <f t="shared" si="5"/>
        <v>8.4909492179878365E-2</v>
      </c>
      <c r="S31" s="5">
        <f t="shared" si="6"/>
        <v>0.1137912918441609</v>
      </c>
      <c r="T31" s="5">
        <f t="shared" si="7"/>
        <v>0.19971962808395821</v>
      </c>
      <c r="U31" s="5">
        <f t="shared" si="8"/>
        <v>0.55615561742177788</v>
      </c>
      <c r="V31" s="5">
        <f t="shared" si="9"/>
        <v>4.5423970470224624E-2</v>
      </c>
      <c r="W31" s="4">
        <v>1507</v>
      </c>
      <c r="X31" s="4">
        <v>7</v>
      </c>
      <c r="Y31">
        <v>32899</v>
      </c>
    </row>
    <row r="32" spans="2:25" x14ac:dyDescent="0.45">
      <c r="B32">
        <v>2568</v>
      </c>
      <c r="C32">
        <v>1709556755.67835</v>
      </c>
      <c r="D32">
        <v>1709556755.7253301</v>
      </c>
      <c r="E32">
        <v>1709556755.89008</v>
      </c>
      <c r="F32">
        <v>1709556756.17415</v>
      </c>
      <c r="G32">
        <v>1709556756.55896</v>
      </c>
      <c r="H32">
        <v>1709556756.6140001</v>
      </c>
      <c r="I32" t="s">
        <v>127</v>
      </c>
      <c r="J32">
        <v>167</v>
      </c>
      <c r="K32" s="11">
        <f t="shared" si="0"/>
        <v>4.6980142593383789E-2</v>
      </c>
      <c r="L32" s="11">
        <f t="shared" si="1"/>
        <v>0.1647498607635498</v>
      </c>
      <c r="M32" s="11">
        <f t="shared" si="2"/>
        <v>0.28407001495361328</v>
      </c>
      <c r="N32" s="11">
        <f t="shared" si="3"/>
        <v>0.38480997085571289</v>
      </c>
      <c r="O32" s="11">
        <f t="shared" si="4"/>
        <v>5.5040121078491211E-2</v>
      </c>
      <c r="P32" s="11">
        <f>Table3[[#This Row],[recalc_edist6]]+Table3[[#This Row],[recalc_repr5]]+Table3[[#This Row],[gaps4]]+Table3[[#This Row],[overlaps3]]+Table3[[#This Row],[map2]]</f>
        <v>0.93565011024475098</v>
      </c>
      <c r="Q32" s="21">
        <f>1000000*Table3[[#This Row],[total]]/Table3[[#This Row],[array size]]</f>
        <v>15.189371747021072</v>
      </c>
      <c r="R32" s="5">
        <f t="shared" si="5"/>
        <v>5.0211229688301474E-2</v>
      </c>
      <c r="S32" s="5">
        <f t="shared" si="6"/>
        <v>0.17608062988466266</v>
      </c>
      <c r="T32" s="5">
        <f t="shared" si="7"/>
        <v>0.30360709825524967</v>
      </c>
      <c r="U32" s="5">
        <f t="shared" si="8"/>
        <v>0.4112755042107063</v>
      </c>
      <c r="V32" s="5">
        <f t="shared" si="9"/>
        <v>5.8825537961079921E-2</v>
      </c>
      <c r="W32" s="4">
        <v>2568</v>
      </c>
      <c r="X32" s="4">
        <v>7</v>
      </c>
      <c r="Y32">
        <v>61599</v>
      </c>
    </row>
    <row r="33" spans="2:25" x14ac:dyDescent="0.45">
      <c r="B33">
        <v>3113</v>
      </c>
      <c r="C33">
        <v>1709556755.7462499</v>
      </c>
      <c r="D33">
        <v>1709556755.8150001</v>
      </c>
      <c r="E33">
        <v>1709556756.0355599</v>
      </c>
      <c r="F33">
        <v>1709556756.4096401</v>
      </c>
      <c r="G33">
        <v>1709556756.7484601</v>
      </c>
      <c r="H33">
        <v>1709556756.79426</v>
      </c>
      <c r="I33" t="s">
        <v>127</v>
      </c>
      <c r="J33">
        <v>179</v>
      </c>
      <c r="K33" s="11">
        <f t="shared" si="0"/>
        <v>6.8750143051147461E-2</v>
      </c>
      <c r="L33" s="11">
        <f t="shared" si="1"/>
        <v>0.22055983543395996</v>
      </c>
      <c r="M33" s="11">
        <f t="shared" si="2"/>
        <v>0.37408018112182617</v>
      </c>
      <c r="N33" s="11">
        <f t="shared" si="3"/>
        <v>0.33881998062133789</v>
      </c>
      <c r="O33" s="11">
        <f t="shared" si="4"/>
        <v>4.5799970626831055E-2</v>
      </c>
      <c r="P33" s="11">
        <f>Table3[[#This Row],[recalc_edist6]]+Table3[[#This Row],[recalc_repr5]]+Table3[[#This Row],[gaps4]]+Table3[[#This Row],[overlaps3]]+Table3[[#This Row],[map2]]</f>
        <v>1.0480101108551025</v>
      </c>
      <c r="Q33" s="21">
        <f>1000000*Table3[[#This Row],[total]]/Table3[[#This Row],[array size]]</f>
        <v>14.886718715537189</v>
      </c>
      <c r="R33" s="5">
        <f t="shared" si="5"/>
        <v>6.5600648637876388E-2</v>
      </c>
      <c r="S33" s="5">
        <f t="shared" si="6"/>
        <v>0.21045582781066743</v>
      </c>
      <c r="T33" s="5">
        <f t="shared" si="7"/>
        <v>0.35694329400753877</v>
      </c>
      <c r="U33" s="5">
        <f t="shared" si="8"/>
        <v>0.32329838912039183</v>
      </c>
      <c r="V33" s="5">
        <f t="shared" si="9"/>
        <v>4.3701840423525588E-2</v>
      </c>
      <c r="W33" s="4">
        <v>3113</v>
      </c>
      <c r="X33" s="4">
        <v>7</v>
      </c>
      <c r="Y33">
        <v>70399</v>
      </c>
    </row>
    <row r="34" spans="2:25" x14ac:dyDescent="0.45">
      <c r="B34">
        <v>3792</v>
      </c>
      <c r="C34">
        <v>1709556755.6420801</v>
      </c>
      <c r="D34">
        <v>1709556755.6965401</v>
      </c>
      <c r="E34">
        <v>1709556755.9556501</v>
      </c>
      <c r="F34">
        <v>1709556756.48718</v>
      </c>
      <c r="G34">
        <v>1709556756.7806799</v>
      </c>
      <c r="H34">
        <v>1709556756.8339801</v>
      </c>
      <c r="I34" t="s">
        <v>127</v>
      </c>
      <c r="J34">
        <v>166</v>
      </c>
      <c r="K34" s="11">
        <f t="shared" si="0"/>
        <v>5.4460048675537109E-2</v>
      </c>
      <c r="L34" s="11">
        <f t="shared" si="1"/>
        <v>0.2591099739074707</v>
      </c>
      <c r="M34" s="11">
        <f t="shared" si="2"/>
        <v>0.53152990341186523</v>
      </c>
      <c r="N34" s="11">
        <f t="shared" si="3"/>
        <v>0.29349994659423828</v>
      </c>
      <c r="O34" s="11">
        <f t="shared" si="4"/>
        <v>5.3300142288208008E-2</v>
      </c>
      <c r="P34" s="11">
        <f>Table3[[#This Row],[recalc_edist6]]+Table3[[#This Row],[recalc_repr5]]+Table3[[#This Row],[gaps4]]+Table3[[#This Row],[overlaps3]]+Table3[[#This Row],[map2]]</f>
        <v>1.1919000148773193</v>
      </c>
      <c r="Q34" s="21">
        <f>1000000*Table3[[#This Row],[total]]/Table3[[#This Row],[array size]]</f>
        <v>13.310031545604298</v>
      </c>
      <c r="R34" s="5">
        <f t="shared" si="5"/>
        <v>4.5691792932096416E-2</v>
      </c>
      <c r="S34" s="5">
        <f t="shared" si="6"/>
        <v>0.21739237408612713</v>
      </c>
      <c r="T34" s="5">
        <f t="shared" si="7"/>
        <v>0.44595175499395801</v>
      </c>
      <c r="U34" s="5">
        <f t="shared" si="8"/>
        <v>0.24624544251259853</v>
      </c>
      <c r="V34" s="5">
        <f t="shared" si="9"/>
        <v>4.4718635475219891E-2</v>
      </c>
      <c r="W34" s="4">
        <v>3792</v>
      </c>
      <c r="X34" s="4">
        <v>7</v>
      </c>
      <c r="Y34">
        <v>89549</v>
      </c>
    </row>
    <row r="35" spans="2:25" x14ac:dyDescent="0.45">
      <c r="B35">
        <v>19</v>
      </c>
      <c r="C35">
        <v>1709556233.03508</v>
      </c>
      <c r="D35">
        <v>1709556233.08478</v>
      </c>
      <c r="E35">
        <v>1709556233.0887699</v>
      </c>
      <c r="F35">
        <v>1709556233.0899501</v>
      </c>
      <c r="G35">
        <v>1709556233.4049699</v>
      </c>
      <c r="H35">
        <v>1709556233.40973</v>
      </c>
      <c r="I35" t="s">
        <v>128</v>
      </c>
      <c r="J35">
        <v>1593</v>
      </c>
      <c r="K35" s="11">
        <f t="shared" si="0"/>
        <v>4.9700021743774414E-2</v>
      </c>
      <c r="L35" s="11">
        <f t="shared" si="1"/>
        <v>3.9899349212646484E-3</v>
      </c>
      <c r="M35" s="11">
        <f t="shared" si="2"/>
        <v>1.1801719665527344E-3</v>
      </c>
      <c r="N35" s="11">
        <f t="shared" si="3"/>
        <v>0.31501984596252441</v>
      </c>
      <c r="O35" s="11">
        <f t="shared" si="4"/>
        <v>4.7600269317626953E-3</v>
      </c>
      <c r="P35" s="11">
        <f>Table3[[#This Row],[recalc_edist6]]+Table3[[#This Row],[recalc_repr5]]+Table3[[#This Row],[gaps4]]+Table3[[#This Row],[overlaps3]]+Table3[[#This Row],[map2]]</f>
        <v>0.37465000152587891</v>
      </c>
      <c r="Q35" s="21">
        <f>1000000*Table3[[#This Row],[total]]/Table3[[#This Row],[array size]]</f>
        <v>340.9008203147215</v>
      </c>
      <c r="R35" s="5">
        <f t="shared" si="5"/>
        <v>0.13265720416750457</v>
      </c>
      <c r="S35" s="5">
        <f t="shared" si="6"/>
        <v>1.0649766195153863E-2</v>
      </c>
      <c r="T35" s="5">
        <f t="shared" si="7"/>
        <v>3.1500652922624214E-3</v>
      </c>
      <c r="U35" s="5">
        <f t="shared" si="8"/>
        <v>0.84083770099962074</v>
      </c>
      <c r="V35" s="5">
        <f t="shared" si="9"/>
        <v>1.2705263345458432E-2</v>
      </c>
      <c r="W35">
        <v>19</v>
      </c>
      <c r="X35">
        <v>8</v>
      </c>
      <c r="Y35">
        <v>1099</v>
      </c>
    </row>
    <row r="36" spans="2:25" x14ac:dyDescent="0.45">
      <c r="B36">
        <v>23</v>
      </c>
      <c r="C36">
        <v>1709556230.0656099</v>
      </c>
      <c r="D36">
        <v>1709556230.11781</v>
      </c>
      <c r="E36">
        <v>1709556230.1248701</v>
      </c>
      <c r="F36">
        <v>1709556230.12729</v>
      </c>
      <c r="G36">
        <v>1709556230.43624</v>
      </c>
      <c r="H36">
        <v>1709556230.4406199</v>
      </c>
      <c r="I36" t="s">
        <v>128</v>
      </c>
      <c r="J36">
        <v>1325</v>
      </c>
      <c r="K36" s="11">
        <f t="shared" si="0"/>
        <v>5.2200078964233398E-2</v>
      </c>
      <c r="L36" s="11">
        <f t="shared" si="1"/>
        <v>7.0600509643554688E-3</v>
      </c>
      <c r="M36" s="11">
        <f t="shared" si="2"/>
        <v>2.4199485778808594E-3</v>
      </c>
      <c r="N36" s="11">
        <f t="shared" si="3"/>
        <v>0.30894994735717773</v>
      </c>
      <c r="O36" s="11">
        <f t="shared" si="4"/>
        <v>4.3799877166748047E-3</v>
      </c>
      <c r="P36" s="11">
        <f>Table3[[#This Row],[recalc_edist6]]+Table3[[#This Row],[recalc_repr5]]+Table3[[#This Row],[gaps4]]+Table3[[#This Row],[overlaps3]]+Table3[[#This Row],[map2]]</f>
        <v>0.37501001358032227</v>
      </c>
      <c r="Q36" s="21">
        <f>1000000*Table3[[#This Row],[total]]/Table3[[#This Row],[array size]]</f>
        <v>170.53661372456673</v>
      </c>
      <c r="R36" s="5">
        <f t="shared" si="5"/>
        <v>0.13919649362390379</v>
      </c>
      <c r="S36" s="5">
        <f t="shared" si="6"/>
        <v>1.8826299855172528E-2</v>
      </c>
      <c r="T36" s="5">
        <f t="shared" si="7"/>
        <v>6.4530238933540847E-3</v>
      </c>
      <c r="U36" s="5">
        <f t="shared" si="8"/>
        <v>0.82384452726354918</v>
      </c>
      <c r="V36" s="5">
        <f t="shared" si="9"/>
        <v>1.1679655364020481E-2</v>
      </c>
      <c r="W36">
        <v>23</v>
      </c>
      <c r="X36">
        <v>8</v>
      </c>
      <c r="Y36">
        <v>2199</v>
      </c>
    </row>
    <row r="37" spans="2:25" x14ac:dyDescent="0.45">
      <c r="B37">
        <v>11</v>
      </c>
      <c r="C37">
        <v>1709556224.9779301</v>
      </c>
      <c r="D37">
        <v>1709556225.0302501</v>
      </c>
      <c r="E37">
        <v>1709556225.03159</v>
      </c>
      <c r="F37">
        <v>1709556225.0328701</v>
      </c>
      <c r="G37">
        <v>1709556225.32357</v>
      </c>
      <c r="H37">
        <v>1709556225.33008</v>
      </c>
      <c r="I37" t="s">
        <v>128</v>
      </c>
      <c r="J37">
        <v>878</v>
      </c>
      <c r="K37" s="11">
        <f t="shared" si="0"/>
        <v>5.2320003509521484E-2</v>
      </c>
      <c r="L37" s="11">
        <f t="shared" si="1"/>
        <v>1.3399124145507813E-3</v>
      </c>
      <c r="M37" s="11">
        <f t="shared" si="2"/>
        <v>1.2800693511962891E-3</v>
      </c>
      <c r="N37" s="11">
        <f t="shared" si="3"/>
        <v>0.29069995880126953</v>
      </c>
      <c r="O37" s="11">
        <f t="shared" si="4"/>
        <v>6.5100193023681641E-3</v>
      </c>
      <c r="P37" s="11">
        <f>Table3[[#This Row],[recalc_edist6]]+Table3[[#This Row],[recalc_repr5]]+Table3[[#This Row],[gaps4]]+Table3[[#This Row],[overlaps3]]+Table3[[#This Row],[map2]]</f>
        <v>0.35214996337890625</v>
      </c>
      <c r="Q37" s="21">
        <f>1000000*Table3[[#This Row],[total]]/Table3[[#This Row],[array size]]</f>
        <v>160.14095651610106</v>
      </c>
      <c r="R37" s="5">
        <f t="shared" si="5"/>
        <v>0.148573076673094</v>
      </c>
      <c r="S37" s="5">
        <f t="shared" si="6"/>
        <v>3.8049483285308838E-3</v>
      </c>
      <c r="T37" s="5">
        <f t="shared" si="7"/>
        <v>3.6350120241783477E-3</v>
      </c>
      <c r="U37" s="5">
        <f t="shared" si="8"/>
        <v>0.8255004658015036</v>
      </c>
      <c r="V37" s="5">
        <f t="shared" si="9"/>
        <v>1.8486497172693198E-2</v>
      </c>
      <c r="W37">
        <v>11</v>
      </c>
      <c r="X37">
        <v>10</v>
      </c>
      <c r="Y37">
        <v>2199</v>
      </c>
    </row>
    <row r="38" spans="2:25" x14ac:dyDescent="0.45">
      <c r="B38">
        <v>36</v>
      </c>
      <c r="C38">
        <v>1709556231.2081599</v>
      </c>
      <c r="D38">
        <v>1709556231.2804</v>
      </c>
      <c r="E38">
        <v>1709556231.28653</v>
      </c>
      <c r="F38">
        <v>1709556231.2896299</v>
      </c>
      <c r="G38">
        <v>1709556231.6240001</v>
      </c>
      <c r="H38">
        <v>1709556231.6310301</v>
      </c>
      <c r="I38" t="s">
        <v>128</v>
      </c>
      <c r="J38">
        <v>1425</v>
      </c>
      <c r="K38" s="11">
        <f t="shared" si="0"/>
        <v>7.2240114212036133E-2</v>
      </c>
      <c r="L38" s="11">
        <f t="shared" si="1"/>
        <v>6.1299800872802734E-3</v>
      </c>
      <c r="M38" s="11">
        <f t="shared" si="2"/>
        <v>3.0999183654785156E-3</v>
      </c>
      <c r="N38" s="11">
        <f t="shared" si="3"/>
        <v>0.33437013626098633</v>
      </c>
      <c r="O38" s="11">
        <f t="shared" si="4"/>
        <v>7.0300102233886719E-3</v>
      </c>
      <c r="P38" s="11">
        <f>Table3[[#This Row],[recalc_edist6]]+Table3[[#This Row],[recalc_repr5]]+Table3[[#This Row],[gaps4]]+Table3[[#This Row],[overlaps3]]+Table3[[#This Row],[map2]]</f>
        <v>0.42287015914916992</v>
      </c>
      <c r="Q38" s="21">
        <f>1000000*Table3[[#This Row],[total]]/Table3[[#This Row],[array size]]</f>
        <v>384.77721487640576</v>
      </c>
      <c r="R38" s="5">
        <f t="shared" si="5"/>
        <v>0.17083284939610272</v>
      </c>
      <c r="S38" s="5">
        <f t="shared" si="6"/>
        <v>1.4496128314218282E-2</v>
      </c>
      <c r="T38" s="5">
        <f t="shared" si="7"/>
        <v>7.33066237569391E-3</v>
      </c>
      <c r="U38" s="5">
        <f t="shared" si="8"/>
        <v>0.79071584746899892</v>
      </c>
      <c r="V38" s="5">
        <f t="shared" si="9"/>
        <v>1.6624512444986205E-2</v>
      </c>
      <c r="W38">
        <v>36</v>
      </c>
      <c r="X38">
        <v>11</v>
      </c>
      <c r="Y38">
        <v>1099</v>
      </c>
    </row>
    <row r="39" spans="2:25" x14ac:dyDescent="0.45">
      <c r="B39">
        <v>18</v>
      </c>
      <c r="C39">
        <v>1709556756.6960199</v>
      </c>
      <c r="D39">
        <v>1709556756.7380099</v>
      </c>
      <c r="E39">
        <v>1709556756.7385001</v>
      </c>
      <c r="F39">
        <v>1709556756.7398901</v>
      </c>
      <c r="G39">
        <v>1709556757.01829</v>
      </c>
      <c r="H39">
        <v>1709556757.0223501</v>
      </c>
      <c r="I39" t="s">
        <v>127</v>
      </c>
      <c r="J39">
        <v>238</v>
      </c>
      <c r="K39" s="11">
        <f t="shared" si="0"/>
        <v>4.1990041732788086E-2</v>
      </c>
      <c r="L39" s="11">
        <f t="shared" si="1"/>
        <v>4.901885986328125E-4</v>
      </c>
      <c r="M39" s="11">
        <f t="shared" si="2"/>
        <v>1.3899803161621094E-3</v>
      </c>
      <c r="N39" s="11">
        <f t="shared" si="3"/>
        <v>0.27839994430541992</v>
      </c>
      <c r="O39" s="11">
        <f t="shared" si="4"/>
        <v>4.0600299835205078E-3</v>
      </c>
      <c r="P39" s="11">
        <f>Table3[[#This Row],[recalc_edist6]]+Table3[[#This Row],[recalc_repr5]]+Table3[[#This Row],[gaps4]]+Table3[[#This Row],[overlaps3]]+Table3[[#This Row],[map2]]</f>
        <v>0.32633018493652344</v>
      </c>
      <c r="Q39" s="21">
        <f>1000000*Table3[[#This Row],[total]]/Table3[[#This Row],[array size]]</f>
        <v>296.93374425525337</v>
      </c>
      <c r="R39" s="5">
        <f t="shared" si="5"/>
        <v>0.12867348370165585</v>
      </c>
      <c r="S39" s="5">
        <f t="shared" si="6"/>
        <v>1.5021246003588734E-3</v>
      </c>
      <c r="T39" s="5">
        <f t="shared" si="7"/>
        <v>4.2594291926518636E-3</v>
      </c>
      <c r="U39" s="5">
        <f t="shared" si="8"/>
        <v>0.85312348399389804</v>
      </c>
      <c r="V39" s="5">
        <f t="shared" si="9"/>
        <v>1.2441478511435435E-2</v>
      </c>
      <c r="W39" s="4">
        <v>18</v>
      </c>
      <c r="X39" s="4">
        <v>11</v>
      </c>
      <c r="Y39">
        <v>1099</v>
      </c>
    </row>
    <row r="40" spans="2:25" x14ac:dyDescent="0.45">
      <c r="B40">
        <v>17</v>
      </c>
      <c r="C40">
        <v>1709556225.5794201</v>
      </c>
      <c r="D40">
        <v>1709556225.5963399</v>
      </c>
      <c r="E40">
        <v>1709556225.5975699</v>
      </c>
      <c r="F40">
        <v>1709556225.59863</v>
      </c>
      <c r="G40">
        <v>1709556225.8508301</v>
      </c>
      <c r="H40">
        <v>1709556225.85483</v>
      </c>
      <c r="I40" t="s">
        <v>128</v>
      </c>
      <c r="J40">
        <v>931</v>
      </c>
      <c r="K40" s="11">
        <f t="shared" si="0"/>
        <v>1.6919851303100586E-2</v>
      </c>
      <c r="L40" s="11">
        <f t="shared" si="1"/>
        <v>1.2300014495849609E-3</v>
      </c>
      <c r="M40" s="11">
        <f t="shared" si="2"/>
        <v>1.0600090026855469E-3</v>
      </c>
      <c r="N40" s="11">
        <f t="shared" si="3"/>
        <v>0.25220012664794922</v>
      </c>
      <c r="O40" s="11">
        <f t="shared" si="4"/>
        <v>3.9999485015869141E-3</v>
      </c>
      <c r="P40" s="11">
        <f>Table3[[#This Row],[recalc_edist6]]+Table3[[#This Row],[recalc_repr5]]+Table3[[#This Row],[gaps4]]+Table3[[#This Row],[overlaps3]]+Table3[[#This Row],[map2]]</f>
        <v>0.27540993690490723</v>
      </c>
      <c r="Q40" s="21">
        <f>1000000*Table3[[#This Row],[total]]/Table3[[#This Row],[array size]]</f>
        <v>250.60048853949701</v>
      </c>
      <c r="R40" s="5">
        <f t="shared" si="5"/>
        <v>6.143515188031369E-2</v>
      </c>
      <c r="S40" s="5">
        <f t="shared" si="6"/>
        <v>4.466075056724088E-3</v>
      </c>
      <c r="T40" s="5">
        <f t="shared" si="7"/>
        <v>3.848840802906628E-3</v>
      </c>
      <c r="U40" s="5">
        <f t="shared" si="8"/>
        <v>0.91572631504224977</v>
      </c>
      <c r="V40" s="5">
        <f t="shared" si="9"/>
        <v>1.4523617217805779E-2</v>
      </c>
      <c r="W40">
        <v>17</v>
      </c>
      <c r="X40">
        <v>11</v>
      </c>
      <c r="Y40">
        <v>1099</v>
      </c>
    </row>
    <row r="41" spans="2:25" x14ac:dyDescent="0.45">
      <c r="B41">
        <v>86</v>
      </c>
      <c r="C41">
        <v>1709556225.57898</v>
      </c>
      <c r="D41">
        <v>1709556225.62799</v>
      </c>
      <c r="E41">
        <v>1709556225.6396101</v>
      </c>
      <c r="F41">
        <v>1709556225.6445</v>
      </c>
      <c r="G41">
        <v>1709556225.9676001</v>
      </c>
      <c r="H41">
        <v>1709556225.97175</v>
      </c>
      <c r="I41" t="s">
        <v>128</v>
      </c>
      <c r="J41">
        <v>930</v>
      </c>
      <c r="K41" s="11">
        <f t="shared" si="0"/>
        <v>4.9010038375854492E-2</v>
      </c>
      <c r="L41" s="11">
        <f t="shared" si="1"/>
        <v>1.1620044708251953E-2</v>
      </c>
      <c r="M41" s="11">
        <f t="shared" si="2"/>
        <v>4.8899650573730469E-3</v>
      </c>
      <c r="N41" s="11">
        <f t="shared" si="3"/>
        <v>0.32310009002685547</v>
      </c>
      <c r="O41" s="11">
        <f t="shared" si="4"/>
        <v>4.1499137878417969E-3</v>
      </c>
      <c r="P41" s="11">
        <f>Table3[[#This Row],[recalc_edist6]]+Table3[[#This Row],[recalc_repr5]]+Table3[[#This Row],[gaps4]]+Table3[[#This Row],[overlaps3]]+Table3[[#This Row],[map2]]</f>
        <v>0.39277005195617676</v>
      </c>
      <c r="Q41" s="21">
        <f>1000000*Table3[[#This Row],[total]]/Table3[[#This Row],[array size]]</f>
        <v>145.52428749765718</v>
      </c>
      <c r="R41" s="5">
        <f t="shared" si="5"/>
        <v>0.12478048703500128</v>
      </c>
      <c r="S41" s="5">
        <f t="shared" si="6"/>
        <v>2.9584854166906944E-2</v>
      </c>
      <c r="T41" s="5">
        <f t="shared" si="7"/>
        <v>1.2449943759761611E-2</v>
      </c>
      <c r="U41" s="5">
        <f t="shared" si="8"/>
        <v>0.82261895584367339</v>
      </c>
      <c r="V41" s="5">
        <f t="shared" si="9"/>
        <v>1.0565759194656783E-2</v>
      </c>
      <c r="W41">
        <v>86</v>
      </c>
      <c r="X41">
        <v>11</v>
      </c>
      <c r="Y41">
        <v>2699</v>
      </c>
    </row>
    <row r="42" spans="2:25" x14ac:dyDescent="0.45">
      <c r="B42">
        <v>31</v>
      </c>
      <c r="C42">
        <v>1709556231.20295</v>
      </c>
      <c r="D42">
        <v>1709556231.2728801</v>
      </c>
      <c r="E42">
        <v>1709556231.2773399</v>
      </c>
      <c r="F42">
        <v>1709556231.27912</v>
      </c>
      <c r="G42">
        <v>1709556231.5768399</v>
      </c>
      <c r="H42">
        <v>1709556231.5804501</v>
      </c>
      <c r="I42" t="s">
        <v>128</v>
      </c>
      <c r="J42">
        <v>1423</v>
      </c>
      <c r="K42" s="11">
        <f t="shared" si="0"/>
        <v>6.9930076599121094E-2</v>
      </c>
      <c r="L42" s="11">
        <f t="shared" si="1"/>
        <v>4.4598579406738281E-3</v>
      </c>
      <c r="M42" s="11">
        <f t="shared" si="2"/>
        <v>1.7800331115722656E-3</v>
      </c>
      <c r="N42" s="11">
        <f t="shared" si="3"/>
        <v>0.29771995544433594</v>
      </c>
      <c r="O42" s="11">
        <f t="shared" si="4"/>
        <v>3.6101341247558594E-3</v>
      </c>
      <c r="P42" s="11">
        <f>Table3[[#This Row],[recalc_edist6]]+Table3[[#This Row],[recalc_repr5]]+Table3[[#This Row],[gaps4]]+Table3[[#This Row],[overlaps3]]+Table3[[#This Row],[map2]]</f>
        <v>0.37750005722045898</v>
      </c>
      <c r="Q42" s="21">
        <f>1000000*Table3[[#This Row],[total]]/Table3[[#This Row],[array size]]</f>
        <v>114.42863207652591</v>
      </c>
      <c r="R42" s="5">
        <f t="shared" si="5"/>
        <v>0.18524520794517951</v>
      </c>
      <c r="S42" s="5">
        <f t="shared" si="6"/>
        <v>1.18141914295639E-2</v>
      </c>
      <c r="T42" s="5">
        <f t="shared" si="7"/>
        <v>4.7153187861180409E-3</v>
      </c>
      <c r="U42" s="5">
        <f t="shared" si="8"/>
        <v>0.78866201408406222</v>
      </c>
      <c r="V42" s="5">
        <f t="shared" si="9"/>
        <v>9.5632677550762622E-3</v>
      </c>
      <c r="W42">
        <v>31</v>
      </c>
      <c r="X42">
        <v>11</v>
      </c>
      <c r="Y42">
        <v>3299</v>
      </c>
    </row>
    <row r="43" spans="2:25" x14ac:dyDescent="0.45">
      <c r="B43">
        <v>12</v>
      </c>
      <c r="C43">
        <v>1709556757.1284101</v>
      </c>
      <c r="D43">
        <v>1709556757.1897299</v>
      </c>
      <c r="E43">
        <v>1709556757.1918399</v>
      </c>
      <c r="F43">
        <v>1709556757.1937101</v>
      </c>
      <c r="G43">
        <v>1709556757.4584601</v>
      </c>
      <c r="H43">
        <v>1709556757.46135</v>
      </c>
      <c r="I43" t="s">
        <v>127</v>
      </c>
      <c r="J43">
        <v>271</v>
      </c>
      <c r="K43" s="11">
        <f t="shared" si="0"/>
        <v>6.1319828033447266E-2</v>
      </c>
      <c r="L43" s="11">
        <f t="shared" si="1"/>
        <v>2.1100044250488281E-3</v>
      </c>
      <c r="M43" s="11">
        <f t="shared" si="2"/>
        <v>1.8701553344726563E-3</v>
      </c>
      <c r="N43" s="11">
        <f t="shared" si="3"/>
        <v>0.26475000381469727</v>
      </c>
      <c r="O43" s="11">
        <f t="shared" si="4"/>
        <v>2.8898715972900391E-3</v>
      </c>
      <c r="P43" s="11">
        <f>Table3[[#This Row],[recalc_edist6]]+Table3[[#This Row],[recalc_repr5]]+Table3[[#This Row],[gaps4]]+Table3[[#This Row],[overlaps3]]+Table3[[#This Row],[map2]]</f>
        <v>0.33293986320495605</v>
      </c>
      <c r="Q43" s="21">
        <f>1000000*Table3[[#This Row],[total]]/Table3[[#This Row],[array size]]</f>
        <v>100.92144989540954</v>
      </c>
      <c r="R43" s="5">
        <f t="shared" si="5"/>
        <v>0.18417688841212473</v>
      </c>
      <c r="S43" s="5">
        <f t="shared" si="6"/>
        <v>6.3374941190202875E-3</v>
      </c>
      <c r="T43" s="5">
        <f t="shared" si="7"/>
        <v>5.6170964824401289E-3</v>
      </c>
      <c r="U43" s="5">
        <f t="shared" si="8"/>
        <v>0.79518866039696345</v>
      </c>
      <c r="V43" s="5">
        <f t="shared" si="9"/>
        <v>8.6798605894514019E-3</v>
      </c>
      <c r="W43" s="4">
        <v>12</v>
      </c>
      <c r="X43" s="4">
        <v>11</v>
      </c>
      <c r="Y43">
        <v>3299</v>
      </c>
    </row>
    <row r="44" spans="2:25" x14ac:dyDescent="0.45">
      <c r="B44">
        <v>20</v>
      </c>
      <c r="C44">
        <v>1709556219.8741701</v>
      </c>
      <c r="D44">
        <v>1709556219.9248099</v>
      </c>
      <c r="E44">
        <v>1709556219.9319301</v>
      </c>
      <c r="F44">
        <v>1709556219.9344001</v>
      </c>
      <c r="G44">
        <v>1709556220.2707701</v>
      </c>
      <c r="H44">
        <v>1709556220.27143</v>
      </c>
      <c r="I44" t="s">
        <v>128</v>
      </c>
      <c r="J44">
        <v>418</v>
      </c>
      <c r="K44" s="11">
        <f t="shared" si="0"/>
        <v>5.0639867782592773E-2</v>
      </c>
      <c r="L44" s="11">
        <f t="shared" si="1"/>
        <v>7.1201324462890625E-3</v>
      </c>
      <c r="M44" s="11">
        <f t="shared" si="2"/>
        <v>2.4700164794921875E-3</v>
      </c>
      <c r="N44" s="11">
        <f t="shared" si="3"/>
        <v>0.33636999130249023</v>
      </c>
      <c r="O44" s="11">
        <f t="shared" si="4"/>
        <v>6.59942626953125E-4</v>
      </c>
      <c r="P44" s="11">
        <f>Table3[[#This Row],[recalc_edist6]]+Table3[[#This Row],[recalc_repr5]]+Table3[[#This Row],[gaps4]]+Table3[[#This Row],[overlaps3]]+Table3[[#This Row],[map2]]</f>
        <v>0.39725995063781738</v>
      </c>
      <c r="Q44" s="21">
        <f>1000000*Table3[[#This Row],[total]]/Table3[[#This Row],[array size]]</f>
        <v>361.47402241839615</v>
      </c>
      <c r="R44" s="5">
        <f t="shared" si="5"/>
        <v>0.12747287437681135</v>
      </c>
      <c r="S44" s="5">
        <f t="shared" si="6"/>
        <v>1.7923106607795208E-2</v>
      </c>
      <c r="T44" s="5">
        <f t="shared" si="7"/>
        <v>6.2176327503602443E-3</v>
      </c>
      <c r="U44" s="5">
        <f t="shared" si="8"/>
        <v>0.84672515002439641</v>
      </c>
      <c r="V44" s="5">
        <f t="shared" si="9"/>
        <v>1.6612362406367913E-3</v>
      </c>
      <c r="W44">
        <v>20</v>
      </c>
      <c r="X44">
        <v>12</v>
      </c>
      <c r="Y44">
        <v>1099</v>
      </c>
    </row>
    <row r="45" spans="2:25" x14ac:dyDescent="0.45">
      <c r="B45">
        <v>11</v>
      </c>
      <c r="C45">
        <v>1709556233.3032401</v>
      </c>
      <c r="D45">
        <v>1709556233.4069099</v>
      </c>
      <c r="E45">
        <v>1709556233.4105699</v>
      </c>
      <c r="F45">
        <v>1709556233.4119699</v>
      </c>
      <c r="G45">
        <v>1709556233.68786</v>
      </c>
      <c r="H45">
        <v>1709556233.68836</v>
      </c>
      <c r="I45" t="s">
        <v>128</v>
      </c>
      <c r="J45">
        <v>1612</v>
      </c>
      <c r="K45" s="11">
        <f t="shared" si="0"/>
        <v>0.10366988182067871</v>
      </c>
      <c r="L45" s="11">
        <f t="shared" si="1"/>
        <v>3.6599636077880859E-3</v>
      </c>
      <c r="M45" s="11">
        <f t="shared" si="2"/>
        <v>1.399993896484375E-3</v>
      </c>
      <c r="N45" s="11">
        <f t="shared" si="3"/>
        <v>0.27589011192321777</v>
      </c>
      <c r="O45" s="11">
        <f t="shared" si="4"/>
        <v>4.9996376037597656E-4</v>
      </c>
      <c r="P45" s="11">
        <f>Table3[[#This Row],[recalc_edist6]]+Table3[[#This Row],[recalc_repr5]]+Table3[[#This Row],[gaps4]]+Table3[[#This Row],[overlaps3]]+Table3[[#This Row],[map2]]</f>
        <v>0.38511991500854492</v>
      </c>
      <c r="Q45" s="21">
        <f>1000000*Table3[[#This Row],[total]]/Table3[[#This Row],[array size]]</f>
        <v>350.42758417520014</v>
      </c>
      <c r="R45" s="5">
        <f t="shared" si="5"/>
        <v>0.26918857680569053</v>
      </c>
      <c r="S45" s="5">
        <f t="shared" si="6"/>
        <v>9.5034389683713964E-3</v>
      </c>
      <c r="T45" s="5">
        <f t="shared" si="7"/>
        <v>3.6352155313840685E-3</v>
      </c>
      <c r="U45" s="5">
        <f t="shared" si="8"/>
        <v>0.71637456587280457</v>
      </c>
      <c r="V45" s="5">
        <f t="shared" si="9"/>
        <v>1.2982028217493856E-3</v>
      </c>
      <c r="W45">
        <v>11</v>
      </c>
      <c r="X45">
        <v>12</v>
      </c>
      <c r="Y45">
        <v>1099</v>
      </c>
    </row>
    <row r="46" spans="2:25" x14ac:dyDescent="0.45">
      <c r="B46">
        <v>14</v>
      </c>
      <c r="C46">
        <v>1709556754.5946701</v>
      </c>
      <c r="D46">
        <v>1709556754.6328299</v>
      </c>
      <c r="E46">
        <v>1709556754.6333301</v>
      </c>
      <c r="F46">
        <v>1709556754.63394</v>
      </c>
      <c r="G46">
        <v>1709556754.97385</v>
      </c>
      <c r="H46">
        <v>1709556754.9769299</v>
      </c>
      <c r="I46" t="s">
        <v>127</v>
      </c>
      <c r="J46">
        <v>107</v>
      </c>
      <c r="K46" s="11">
        <f t="shared" si="0"/>
        <v>3.8159847259521484E-2</v>
      </c>
      <c r="L46" s="11">
        <f t="shared" si="1"/>
        <v>5.0020217895507813E-4</v>
      </c>
      <c r="M46" s="11">
        <f t="shared" si="2"/>
        <v>6.0987472534179688E-4</v>
      </c>
      <c r="N46" s="11">
        <f t="shared" si="3"/>
        <v>0.33991003036499023</v>
      </c>
      <c r="O46" s="11">
        <f t="shared" si="4"/>
        <v>3.0798912048339844E-3</v>
      </c>
      <c r="P46" s="11">
        <f>Table3[[#This Row],[recalc_edist6]]+Table3[[#This Row],[recalc_repr5]]+Table3[[#This Row],[gaps4]]+Table3[[#This Row],[overlaps3]]+Table3[[#This Row],[map2]]</f>
        <v>0.38225984573364258</v>
      </c>
      <c r="Q46" s="21">
        <f>1000000*Table3[[#This Row],[total]]/Table3[[#This Row],[array size]]</f>
        <v>347.82515535363291</v>
      </c>
      <c r="R46" s="5">
        <f t="shared" si="5"/>
        <v>9.9826983360714119E-2</v>
      </c>
      <c r="S46" s="5">
        <f t="shared" si="6"/>
        <v>1.308539687172943E-3</v>
      </c>
      <c r="T46" s="5">
        <f t="shared" si="7"/>
        <v>1.5954454336455615E-3</v>
      </c>
      <c r="U46" s="5">
        <f t="shared" si="8"/>
        <v>0.88921196970774286</v>
      </c>
      <c r="V46" s="5">
        <f t="shared" si="9"/>
        <v>8.0570618107245369E-3</v>
      </c>
      <c r="W46" s="4">
        <v>14</v>
      </c>
      <c r="X46" s="4">
        <v>12</v>
      </c>
      <c r="Y46">
        <v>1099</v>
      </c>
    </row>
    <row r="47" spans="2:25" x14ac:dyDescent="0.45">
      <c r="B47">
        <v>11</v>
      </c>
      <c r="C47">
        <v>1709556237.4820001</v>
      </c>
      <c r="D47">
        <v>1709556237.5272801</v>
      </c>
      <c r="E47">
        <v>1709556237.5293601</v>
      </c>
      <c r="F47">
        <v>1709556237.5304</v>
      </c>
      <c r="G47">
        <v>1709556237.8208301</v>
      </c>
      <c r="H47">
        <v>1709556237.82144</v>
      </c>
      <c r="I47" t="s">
        <v>128</v>
      </c>
      <c r="J47">
        <v>2000</v>
      </c>
      <c r="K47" s="11">
        <f t="shared" si="0"/>
        <v>4.5279979705810547E-2</v>
      </c>
      <c r="L47" s="11">
        <f t="shared" si="1"/>
        <v>2.0799636840820313E-3</v>
      </c>
      <c r="M47" s="11">
        <f t="shared" si="2"/>
        <v>1.0399818420410156E-3</v>
      </c>
      <c r="N47" s="11">
        <f t="shared" si="3"/>
        <v>0.29043006896972656</v>
      </c>
      <c r="O47" s="11">
        <f t="shared" si="4"/>
        <v>6.0987472534179688E-4</v>
      </c>
      <c r="P47" s="11">
        <f>Table3[[#This Row],[recalc_edist6]]+Table3[[#This Row],[recalc_repr5]]+Table3[[#This Row],[gaps4]]+Table3[[#This Row],[overlaps3]]+Table3[[#This Row],[map2]]</f>
        <v>0.33943986892700195</v>
      </c>
      <c r="Q47" s="21">
        <f>1000000*Table3[[#This Row],[total]]/Table3[[#This Row],[array size]]</f>
        <v>308.86248310009279</v>
      </c>
      <c r="R47" s="5">
        <f t="shared" si="5"/>
        <v>0.13339617366971177</v>
      </c>
      <c r="S47" s="5">
        <f t="shared" si="6"/>
        <v>6.1276351851565691E-3</v>
      </c>
      <c r="T47" s="5">
        <f t="shared" si="7"/>
        <v>3.0638175925782845E-3</v>
      </c>
      <c r="U47" s="5">
        <f t="shared" si="8"/>
        <v>0.85561566438203174</v>
      </c>
      <c r="V47" s="5">
        <f t="shared" si="9"/>
        <v>1.7967091705216075E-3</v>
      </c>
      <c r="W47">
        <v>11</v>
      </c>
      <c r="X47">
        <v>12</v>
      </c>
      <c r="Y47">
        <v>1099</v>
      </c>
    </row>
    <row r="48" spans="2:25" x14ac:dyDescent="0.45">
      <c r="B48">
        <v>22</v>
      </c>
      <c r="C48">
        <v>1709556221.37081</v>
      </c>
      <c r="D48">
        <v>1709556221.4059401</v>
      </c>
      <c r="E48">
        <v>1709556221.4064701</v>
      </c>
      <c r="F48">
        <v>1709556221.4084799</v>
      </c>
      <c r="G48">
        <v>1709556221.6969399</v>
      </c>
      <c r="H48">
        <v>1709556221.6998899</v>
      </c>
      <c r="I48" t="s">
        <v>128</v>
      </c>
      <c r="J48">
        <v>565</v>
      </c>
      <c r="K48" s="11">
        <f t="shared" si="0"/>
        <v>3.5130023956298828E-2</v>
      </c>
      <c r="L48" s="11">
        <f t="shared" si="1"/>
        <v>5.3000450134277344E-4</v>
      </c>
      <c r="M48" s="11">
        <f t="shared" si="2"/>
        <v>2.0098686218261719E-3</v>
      </c>
      <c r="N48" s="11">
        <f t="shared" si="3"/>
        <v>0.28846001625061035</v>
      </c>
      <c r="O48" s="11">
        <f t="shared" si="4"/>
        <v>2.9499530792236328E-3</v>
      </c>
      <c r="P48" s="11">
        <f>Table3[[#This Row],[recalc_edist6]]+Table3[[#This Row],[recalc_repr5]]+Table3[[#This Row],[gaps4]]+Table3[[#This Row],[overlaps3]]+Table3[[#This Row],[map2]]</f>
        <v>0.32907986640930176</v>
      </c>
      <c r="Q48" s="21">
        <f>1000000*Table3[[#This Row],[total]]/Table3[[#This Row],[array size]]</f>
        <v>299.43572921683506</v>
      </c>
      <c r="R48" s="5">
        <f t="shared" si="5"/>
        <v>0.1067522736641838</v>
      </c>
      <c r="S48" s="5">
        <f t="shared" si="6"/>
        <v>1.6105649583665698E-3</v>
      </c>
      <c r="T48" s="5">
        <f t="shared" si="7"/>
        <v>6.1075405303779506E-3</v>
      </c>
      <c r="U48" s="5">
        <f t="shared" si="8"/>
        <v>0.8765653742299464</v>
      </c>
      <c r="V48" s="5">
        <f t="shared" si="9"/>
        <v>8.9642466171253113E-3</v>
      </c>
      <c r="W48">
        <v>22</v>
      </c>
      <c r="X48">
        <v>12</v>
      </c>
      <c r="Y48">
        <v>1099</v>
      </c>
    </row>
    <row r="49" spans="2:25" x14ac:dyDescent="0.45">
      <c r="B49">
        <v>16</v>
      </c>
      <c r="C49">
        <v>1709556220.45909</v>
      </c>
      <c r="D49">
        <v>1709556220.5699201</v>
      </c>
      <c r="E49">
        <v>1709556220.5735099</v>
      </c>
      <c r="F49">
        <v>1709556220.57548</v>
      </c>
      <c r="G49">
        <v>1709556220.9353199</v>
      </c>
      <c r="H49">
        <v>1709556220.9396</v>
      </c>
      <c r="I49" t="s">
        <v>128</v>
      </c>
      <c r="J49">
        <v>475</v>
      </c>
      <c r="K49" s="11">
        <f t="shared" si="0"/>
        <v>0.11083006858825684</v>
      </c>
      <c r="L49" s="11">
        <f t="shared" si="1"/>
        <v>3.5898685455322266E-3</v>
      </c>
      <c r="M49" s="11">
        <f t="shared" si="2"/>
        <v>1.9700527191162109E-3</v>
      </c>
      <c r="N49" s="11">
        <f t="shared" si="3"/>
        <v>0.35983991622924805</v>
      </c>
      <c r="O49" s="11">
        <f t="shared" si="4"/>
        <v>4.28009033203125E-3</v>
      </c>
      <c r="P49" s="11">
        <f>Table3[[#This Row],[recalc_edist6]]+Table3[[#This Row],[recalc_repr5]]+Table3[[#This Row],[gaps4]]+Table3[[#This Row],[overlaps3]]+Table3[[#This Row],[map2]]</f>
        <v>0.48050999641418457</v>
      </c>
      <c r="Q49" s="21">
        <f>1000000*Table3[[#This Row],[total]]/Table3[[#This Row],[array size]]</f>
        <v>218.51295880590476</v>
      </c>
      <c r="R49" s="5">
        <f t="shared" si="5"/>
        <v>0.2306509113552859</v>
      </c>
      <c r="S49" s="5">
        <f t="shared" si="6"/>
        <v>7.4709549693485929E-3</v>
      </c>
      <c r="T49" s="5">
        <f t="shared" si="7"/>
        <v>4.0999203634009048E-3</v>
      </c>
      <c r="U49" s="5">
        <f t="shared" si="8"/>
        <v>0.74887082248977255</v>
      </c>
      <c r="V49" s="5">
        <f t="shared" si="9"/>
        <v>8.9073908221920656E-3</v>
      </c>
      <c r="W49">
        <v>16</v>
      </c>
      <c r="X49">
        <v>12</v>
      </c>
      <c r="Y49">
        <v>2199</v>
      </c>
    </row>
    <row r="50" spans="2:25" x14ac:dyDescent="0.45">
      <c r="B50">
        <v>17</v>
      </c>
      <c r="C50">
        <v>1709556754.6023099</v>
      </c>
      <c r="D50">
        <v>1709556754.63146</v>
      </c>
      <c r="E50">
        <v>1709556754.63182</v>
      </c>
      <c r="F50">
        <v>1709556754.6322801</v>
      </c>
      <c r="G50">
        <v>1709556754.9539199</v>
      </c>
      <c r="H50">
        <v>1709556754.95434</v>
      </c>
      <c r="I50" t="s">
        <v>127</v>
      </c>
      <c r="J50">
        <v>109</v>
      </c>
      <c r="K50" s="11">
        <f t="shared" si="0"/>
        <v>2.9150009155273438E-2</v>
      </c>
      <c r="L50" s="11">
        <f t="shared" si="1"/>
        <v>3.6001205444335938E-4</v>
      </c>
      <c r="M50" s="11">
        <f t="shared" si="2"/>
        <v>4.6014785766601563E-4</v>
      </c>
      <c r="N50" s="11">
        <f t="shared" si="3"/>
        <v>0.3216397762298584</v>
      </c>
      <c r="O50" s="11">
        <f t="shared" si="4"/>
        <v>4.2009353637695313E-4</v>
      </c>
      <c r="P50" s="11">
        <f>Table3[[#This Row],[recalc_edist6]]+Table3[[#This Row],[recalc_repr5]]+Table3[[#This Row],[gaps4]]+Table3[[#This Row],[overlaps3]]+Table3[[#This Row],[map2]]</f>
        <v>0.35203003883361816</v>
      </c>
      <c r="Q50" s="21">
        <f>1000000*Table3[[#This Row],[total]]/Table3[[#This Row],[array size]]</f>
        <v>160.08642057008558</v>
      </c>
      <c r="R50" s="5">
        <f t="shared" si="5"/>
        <v>8.2805459590483299E-2</v>
      </c>
      <c r="S50" s="5">
        <f t="shared" si="6"/>
        <v>1.0226742457438804E-3</v>
      </c>
      <c r="T50" s="5">
        <f t="shared" si="7"/>
        <v>1.3071266849574101E-3</v>
      </c>
      <c r="U50" s="5">
        <f t="shared" si="8"/>
        <v>0.91367139376954343</v>
      </c>
      <c r="V50" s="5">
        <f t="shared" si="9"/>
        <v>1.1933457092719981E-3</v>
      </c>
      <c r="W50" s="4">
        <v>17</v>
      </c>
      <c r="X50" s="4">
        <v>12</v>
      </c>
      <c r="Y50">
        <v>2199</v>
      </c>
    </row>
    <row r="51" spans="2:25" x14ac:dyDescent="0.45">
      <c r="B51">
        <v>34</v>
      </c>
      <c r="C51">
        <v>1709556232.8687899</v>
      </c>
      <c r="D51">
        <v>1709556232.9175501</v>
      </c>
      <c r="E51">
        <v>1709556232.91927</v>
      </c>
      <c r="F51">
        <v>1709556232.9223199</v>
      </c>
      <c r="G51">
        <v>1709556233.2270601</v>
      </c>
      <c r="H51">
        <v>1709556233.2279501</v>
      </c>
      <c r="I51" t="s">
        <v>128</v>
      </c>
      <c r="J51">
        <v>1581</v>
      </c>
      <c r="K51" s="11">
        <f t="shared" si="0"/>
        <v>4.8760175704956055E-2</v>
      </c>
      <c r="L51" s="11">
        <f t="shared" si="1"/>
        <v>1.7199516296386719E-3</v>
      </c>
      <c r="M51" s="11">
        <f t="shared" si="2"/>
        <v>3.0498504638671875E-3</v>
      </c>
      <c r="N51" s="11">
        <f t="shared" si="3"/>
        <v>0.30474019050598145</v>
      </c>
      <c r="O51" s="11">
        <f t="shared" si="4"/>
        <v>8.9001655578613281E-4</v>
      </c>
      <c r="P51" s="11">
        <f>Table3[[#This Row],[recalc_edist6]]+Table3[[#This Row],[recalc_repr5]]+Table3[[#This Row],[gaps4]]+Table3[[#This Row],[overlaps3]]+Table3[[#This Row],[map2]]</f>
        <v>0.35916018486022949</v>
      </c>
      <c r="Q51" s="21">
        <f>1000000*Table3[[#This Row],[total]]/Table3[[#This Row],[array size]]</f>
        <v>326.80635565080024</v>
      </c>
      <c r="R51" s="5">
        <f t="shared" si="5"/>
        <v>0.13576163995998478</v>
      </c>
      <c r="S51" s="5">
        <f t="shared" si="6"/>
        <v>4.7888148579386851E-3</v>
      </c>
      <c r="T51" s="5">
        <f t="shared" si="7"/>
        <v>8.491616254886562E-3</v>
      </c>
      <c r="U51" s="5">
        <f t="shared" si="8"/>
        <v>0.84847987987469686</v>
      </c>
      <c r="V51" s="5">
        <f t="shared" si="9"/>
        <v>2.4780490524930845E-3</v>
      </c>
      <c r="W51">
        <v>34</v>
      </c>
      <c r="X51">
        <v>13</v>
      </c>
      <c r="Y51">
        <v>1099</v>
      </c>
    </row>
    <row r="52" spans="2:25" x14ac:dyDescent="0.45">
      <c r="B52">
        <v>11</v>
      </c>
      <c r="C52">
        <v>1709556761.88431</v>
      </c>
      <c r="D52">
        <v>1709556761.93822</v>
      </c>
      <c r="E52">
        <v>1709556761.9396601</v>
      </c>
      <c r="F52">
        <v>1709556761.9407499</v>
      </c>
      <c r="G52">
        <v>1709556762.3579199</v>
      </c>
      <c r="H52">
        <v>1709556762.35835</v>
      </c>
      <c r="I52" t="s">
        <v>127</v>
      </c>
      <c r="J52">
        <v>675</v>
      </c>
      <c r="K52" s="11">
        <f t="shared" si="0"/>
        <v>5.3910017013549805E-2</v>
      </c>
      <c r="L52" s="11">
        <f t="shared" si="1"/>
        <v>1.4400482177734375E-3</v>
      </c>
      <c r="M52" s="11">
        <f t="shared" si="2"/>
        <v>1.0898113250732422E-3</v>
      </c>
      <c r="N52" s="11">
        <f t="shared" si="3"/>
        <v>0.41717004776000977</v>
      </c>
      <c r="O52" s="11">
        <f t="shared" si="4"/>
        <v>4.3010711669921875E-4</v>
      </c>
      <c r="P52" s="11">
        <f>Table3[[#This Row],[recalc_edist6]]+Table3[[#This Row],[recalc_repr5]]+Table3[[#This Row],[gaps4]]+Table3[[#This Row],[overlaps3]]+Table3[[#This Row],[map2]]</f>
        <v>0.47404003143310547</v>
      </c>
      <c r="Q52" s="21">
        <f>1000000*Table3[[#This Row],[total]]/Table3[[#This Row],[array size]]</f>
        <v>431.33760821938625</v>
      </c>
      <c r="R52" s="5">
        <f t="shared" si="5"/>
        <v>0.11372460855377645</v>
      </c>
      <c r="S52" s="5">
        <f t="shared" si="6"/>
        <v>3.0378198512474174E-3</v>
      </c>
      <c r="T52" s="5">
        <f t="shared" si="7"/>
        <v>2.2989858510019776E-3</v>
      </c>
      <c r="U52" s="5">
        <f t="shared" si="8"/>
        <v>0.88003126339105187</v>
      </c>
      <c r="V52" s="5">
        <f t="shared" si="9"/>
        <v>9.073223529222419E-4</v>
      </c>
      <c r="W52" s="4">
        <v>11</v>
      </c>
      <c r="X52" s="4">
        <v>16</v>
      </c>
      <c r="Y52">
        <v>1099</v>
      </c>
    </row>
    <row r="53" spans="2:25" x14ac:dyDescent="0.45">
      <c r="B53">
        <v>12</v>
      </c>
      <c r="C53">
        <v>1709556222.78794</v>
      </c>
      <c r="D53">
        <v>1709556222.8275399</v>
      </c>
      <c r="E53">
        <v>1709556222.8297999</v>
      </c>
      <c r="F53">
        <v>1709556222.83147</v>
      </c>
      <c r="G53">
        <v>1709556223.17222</v>
      </c>
      <c r="H53">
        <v>1709556223.1763101</v>
      </c>
      <c r="I53" t="s">
        <v>128</v>
      </c>
      <c r="J53">
        <v>687</v>
      </c>
      <c r="K53" s="11">
        <f t="shared" si="0"/>
        <v>3.9599895477294922E-2</v>
      </c>
      <c r="L53" s="11">
        <f t="shared" si="1"/>
        <v>2.2599697113037109E-3</v>
      </c>
      <c r="M53" s="11">
        <f t="shared" si="2"/>
        <v>1.6701221466064453E-3</v>
      </c>
      <c r="N53" s="11">
        <f t="shared" si="3"/>
        <v>0.34074997901916504</v>
      </c>
      <c r="O53" s="11">
        <f t="shared" si="4"/>
        <v>4.0900707244873047E-3</v>
      </c>
      <c r="P53" s="11">
        <f>Table3[[#This Row],[recalc_edist6]]+Table3[[#This Row],[recalc_repr5]]+Table3[[#This Row],[gaps4]]+Table3[[#This Row],[overlaps3]]+Table3[[#This Row],[map2]]</f>
        <v>0.38837003707885742</v>
      </c>
      <c r="Q53" s="21">
        <f>1000000*Table3[[#This Row],[total]]/Table3[[#This Row],[array size]]</f>
        <v>353.38492909814141</v>
      </c>
      <c r="R53" s="5">
        <f t="shared" si="5"/>
        <v>0.10196434249961017</v>
      </c>
      <c r="S53" s="5">
        <f t="shared" si="6"/>
        <v>5.8191144927198148E-3</v>
      </c>
      <c r="T53" s="5">
        <f t="shared" si="7"/>
        <v>4.3003372741325348E-3</v>
      </c>
      <c r="U53" s="5">
        <f t="shared" si="8"/>
        <v>0.87738483015355984</v>
      </c>
      <c r="V53" s="5">
        <f t="shared" si="9"/>
        <v>1.053137557997768E-2</v>
      </c>
      <c r="W53">
        <v>12</v>
      </c>
      <c r="X53">
        <v>16</v>
      </c>
      <c r="Y53">
        <v>1099</v>
      </c>
    </row>
    <row r="54" spans="2:25" x14ac:dyDescent="0.45">
      <c r="B54">
        <v>17</v>
      </c>
      <c r="C54">
        <v>1709556234.87149</v>
      </c>
      <c r="D54">
        <v>1709556234.9030099</v>
      </c>
      <c r="E54">
        <v>1709556234.90361</v>
      </c>
      <c r="F54">
        <v>1709556234.90467</v>
      </c>
      <c r="G54">
        <v>1709556235.2013299</v>
      </c>
      <c r="H54">
        <v>1709556235.2056899</v>
      </c>
      <c r="I54" t="s">
        <v>128</v>
      </c>
      <c r="J54">
        <v>1765</v>
      </c>
      <c r="K54" s="11">
        <f t="shared" si="0"/>
        <v>3.1519889831542969E-2</v>
      </c>
      <c r="L54" s="11">
        <f t="shared" si="1"/>
        <v>6.0009956359863281E-4</v>
      </c>
      <c r="M54" s="11">
        <f t="shared" si="2"/>
        <v>1.0600090026855469E-3</v>
      </c>
      <c r="N54" s="11">
        <f t="shared" si="3"/>
        <v>0.29665994644165039</v>
      </c>
      <c r="O54" s="11">
        <f t="shared" si="4"/>
        <v>4.3599605560302734E-3</v>
      </c>
      <c r="P54" s="11">
        <f>Table3[[#This Row],[recalc_edist6]]+Table3[[#This Row],[recalc_repr5]]+Table3[[#This Row],[gaps4]]+Table3[[#This Row],[overlaps3]]+Table3[[#This Row],[map2]]</f>
        <v>0.33419990539550781</v>
      </c>
      <c r="Q54" s="21">
        <f>1000000*Table3[[#This Row],[total]]/Table3[[#This Row],[array size]]</f>
        <v>304.09454540082601</v>
      </c>
      <c r="R54" s="5">
        <f t="shared" si="5"/>
        <v>9.4314478617942329E-2</v>
      </c>
      <c r="S54" s="5">
        <f t="shared" si="6"/>
        <v>1.7956305609615505E-3</v>
      </c>
      <c r="T54" s="5">
        <f t="shared" si="7"/>
        <v>3.1717812769308912E-3</v>
      </c>
      <c r="U54" s="5">
        <f t="shared" si="8"/>
        <v>0.88767214368468816</v>
      </c>
      <c r="V54" s="5">
        <f t="shared" si="9"/>
        <v>1.3045965859477105E-2</v>
      </c>
      <c r="W54">
        <v>17</v>
      </c>
      <c r="X54">
        <v>17</v>
      </c>
      <c r="Y54">
        <v>1099</v>
      </c>
    </row>
    <row r="55" spans="2:25" x14ac:dyDescent="0.45">
      <c r="B55">
        <v>11</v>
      </c>
      <c r="C55">
        <v>1709556221.87922</v>
      </c>
      <c r="D55">
        <v>1709556221.9194901</v>
      </c>
      <c r="E55">
        <v>1709556221.9202299</v>
      </c>
      <c r="F55">
        <v>1709556221.9212501</v>
      </c>
      <c r="G55">
        <v>1709556222.2416401</v>
      </c>
      <c r="H55">
        <v>1709556222.24212</v>
      </c>
      <c r="I55" t="s">
        <v>128</v>
      </c>
      <c r="J55">
        <v>605</v>
      </c>
      <c r="K55" s="11">
        <f t="shared" si="0"/>
        <v>4.0270090103149414E-2</v>
      </c>
      <c r="L55" s="11">
        <f t="shared" si="1"/>
        <v>7.3981285095214844E-4</v>
      </c>
      <c r="M55" s="11">
        <f t="shared" si="2"/>
        <v>1.0201930999755859E-3</v>
      </c>
      <c r="N55" s="11">
        <f t="shared" si="3"/>
        <v>0.32038998603820801</v>
      </c>
      <c r="O55" s="11">
        <f t="shared" si="4"/>
        <v>4.7993659973144531E-4</v>
      </c>
      <c r="P55" s="11">
        <f>Table3[[#This Row],[recalc_edist6]]+Table3[[#This Row],[recalc_repr5]]+Table3[[#This Row],[gaps4]]+Table3[[#This Row],[overlaps3]]+Table3[[#This Row],[map2]]</f>
        <v>0.3629000186920166</v>
      </c>
      <c r="Q55" s="21">
        <f>1000000*Table3[[#This Row],[total]]/Table3[[#This Row],[array size]]</f>
        <v>330.20929817289954</v>
      </c>
      <c r="R55" s="5">
        <f t="shared" si="5"/>
        <v>0.11096745116821156</v>
      </c>
      <c r="S55" s="5">
        <f t="shared" si="6"/>
        <v>2.0386134275181935E-3</v>
      </c>
      <c r="T55" s="5">
        <f t="shared" si="7"/>
        <v>2.8112236082340797E-3</v>
      </c>
      <c r="U55" s="5">
        <f t="shared" si="8"/>
        <v>0.88286020814486177</v>
      </c>
      <c r="V55" s="5">
        <f t="shared" si="9"/>
        <v>1.3225036511743872E-3</v>
      </c>
      <c r="W55">
        <v>11</v>
      </c>
      <c r="X55">
        <v>18</v>
      </c>
      <c r="Y55">
        <v>1099</v>
      </c>
    </row>
    <row r="56" spans="2:25" x14ac:dyDescent="0.45">
      <c r="B56">
        <v>15</v>
      </c>
      <c r="C56">
        <v>1709556236.89289</v>
      </c>
      <c r="D56">
        <v>1709556236.9258599</v>
      </c>
      <c r="E56">
        <v>1709556236.9265499</v>
      </c>
      <c r="F56">
        <v>1709556236.9275601</v>
      </c>
      <c r="G56">
        <v>1709556237.30597</v>
      </c>
      <c r="H56">
        <v>1709556237.31055</v>
      </c>
      <c r="I56" t="s">
        <v>128</v>
      </c>
      <c r="J56">
        <v>1945</v>
      </c>
      <c r="K56" s="11">
        <f t="shared" si="0"/>
        <v>3.2969951629638672E-2</v>
      </c>
      <c r="L56" s="11">
        <f t="shared" si="1"/>
        <v>6.8998336791992188E-4</v>
      </c>
      <c r="M56" s="11">
        <f t="shared" si="2"/>
        <v>1.0101795196533203E-3</v>
      </c>
      <c r="N56" s="11">
        <f t="shared" si="3"/>
        <v>0.37840986251831055</v>
      </c>
      <c r="O56" s="11">
        <f t="shared" si="4"/>
        <v>4.5800209045410156E-3</v>
      </c>
      <c r="P56" s="11">
        <f>Table3[[#This Row],[recalc_edist6]]+Table3[[#This Row],[recalc_repr5]]+Table3[[#This Row],[gaps4]]+Table3[[#This Row],[overlaps3]]+Table3[[#This Row],[map2]]</f>
        <v>0.41765999794006348</v>
      </c>
      <c r="Q56" s="21">
        <f>1000000*Table3[[#This Row],[total]]/Table3[[#This Row],[array size]]</f>
        <v>189.9317862392285</v>
      </c>
      <c r="R56" s="5">
        <f t="shared" si="5"/>
        <v>7.8939692075490661E-2</v>
      </c>
      <c r="S56" s="5">
        <f t="shared" si="6"/>
        <v>1.6520216715102754E-3</v>
      </c>
      <c r="T56" s="5">
        <f t="shared" si="7"/>
        <v>2.418664762332079E-3</v>
      </c>
      <c r="U56" s="5">
        <f t="shared" si="8"/>
        <v>0.90602371398903869</v>
      </c>
      <c r="V56" s="5">
        <f t="shared" si="9"/>
        <v>1.0965907501628331E-2</v>
      </c>
      <c r="W56">
        <v>15</v>
      </c>
      <c r="X56">
        <v>18</v>
      </c>
      <c r="Y56">
        <v>2199</v>
      </c>
    </row>
    <row r="57" spans="2:25" x14ac:dyDescent="0.45">
      <c r="B57">
        <v>11</v>
      </c>
      <c r="C57">
        <v>1709556216.7281401</v>
      </c>
      <c r="D57">
        <v>1709556216.77246</v>
      </c>
      <c r="E57">
        <v>1709556216.7732301</v>
      </c>
      <c r="F57">
        <v>1709556216.7737999</v>
      </c>
      <c r="G57">
        <v>1709556217.0362899</v>
      </c>
      <c r="H57">
        <v>1709556217.0367999</v>
      </c>
      <c r="I57" t="s">
        <v>128</v>
      </c>
      <c r="J57">
        <v>149</v>
      </c>
      <c r="K57" s="11">
        <f t="shared" si="0"/>
        <v>4.4319868087768555E-2</v>
      </c>
      <c r="L57" s="11">
        <f t="shared" si="1"/>
        <v>7.7009201049804688E-4</v>
      </c>
      <c r="M57" s="11">
        <f t="shared" si="2"/>
        <v>5.6982040405273438E-4</v>
      </c>
      <c r="N57" s="11">
        <f t="shared" si="3"/>
        <v>0.26249003410339355</v>
      </c>
      <c r="O57" s="11">
        <f t="shared" si="4"/>
        <v>5.0997734069824219E-4</v>
      </c>
      <c r="P57" s="11">
        <f>Table3[[#This Row],[recalc_edist6]]+Table3[[#This Row],[recalc_repr5]]+Table3[[#This Row],[gaps4]]+Table3[[#This Row],[overlaps3]]+Table3[[#This Row],[map2]]</f>
        <v>0.30865979194641113</v>
      </c>
      <c r="Q57" s="21">
        <f>1000000*Table3[[#This Row],[total]]/Table3[[#This Row],[array size]]</f>
        <v>280.85513370920029</v>
      </c>
      <c r="R57" s="5">
        <f t="shared" si="5"/>
        <v>0.14358808385208552</v>
      </c>
      <c r="S57" s="5">
        <f t="shared" si="6"/>
        <v>2.4949540905274395E-3</v>
      </c>
      <c r="T57" s="5">
        <f t="shared" si="7"/>
        <v>1.8461115406689104E-3</v>
      </c>
      <c r="U57" s="5">
        <f t="shared" si="8"/>
        <v>0.85041861930939977</v>
      </c>
      <c r="V57" s="5">
        <f t="shared" si="9"/>
        <v>1.652231207318326E-3</v>
      </c>
      <c r="W57">
        <v>11</v>
      </c>
      <c r="X57">
        <v>20</v>
      </c>
      <c r="Y57">
        <v>1099</v>
      </c>
    </row>
    <row r="58" spans="2:25" x14ac:dyDescent="0.45">
      <c r="B58">
        <v>13</v>
      </c>
      <c r="C58">
        <v>1709556758.2158501</v>
      </c>
      <c r="D58">
        <v>1709556758.2515299</v>
      </c>
      <c r="E58">
        <v>1709556758.2540901</v>
      </c>
      <c r="F58">
        <v>1709556758.2551899</v>
      </c>
      <c r="G58">
        <v>1709556758.54458</v>
      </c>
      <c r="H58">
        <v>1709556758.5488501</v>
      </c>
      <c r="I58" t="s">
        <v>127</v>
      </c>
      <c r="J58">
        <v>367</v>
      </c>
      <c r="K58" s="11">
        <f t="shared" si="0"/>
        <v>3.5679817199707031E-2</v>
      </c>
      <c r="L58" s="11">
        <f t="shared" si="1"/>
        <v>2.5601387023925781E-3</v>
      </c>
      <c r="M58" s="11">
        <f t="shared" si="2"/>
        <v>1.0998249053955078E-3</v>
      </c>
      <c r="N58" s="11">
        <f t="shared" si="3"/>
        <v>0.28939008712768555</v>
      </c>
      <c r="O58" s="11">
        <f t="shared" si="4"/>
        <v>4.2700767517089844E-3</v>
      </c>
      <c r="P58" s="11">
        <f>Table3[[#This Row],[recalc_edist6]]+Table3[[#This Row],[recalc_repr5]]+Table3[[#This Row],[gaps4]]+Table3[[#This Row],[overlaps3]]+Table3[[#This Row],[map2]]</f>
        <v>0.33299994468688965</v>
      </c>
      <c r="Q58" s="21">
        <f>1000000*Table3[[#This Row],[total]]/Table3[[#This Row],[array size]]</f>
        <v>185.10280416169519</v>
      </c>
      <c r="R58" s="5">
        <f t="shared" si="5"/>
        <v>0.10714661599495383</v>
      </c>
      <c r="S58" s="5">
        <f t="shared" si="6"/>
        <v>7.6881054884252419E-3</v>
      </c>
      <c r="T58" s="5">
        <f t="shared" si="7"/>
        <v>3.3027780422895921E-3</v>
      </c>
      <c r="U58" s="5">
        <f t="shared" si="8"/>
        <v>0.86903944503591668</v>
      </c>
      <c r="V58" s="5">
        <f t="shared" si="9"/>
        <v>1.282305543841461E-2</v>
      </c>
      <c r="W58" s="4">
        <v>13</v>
      </c>
      <c r="X58" s="4">
        <v>23</v>
      </c>
      <c r="Y58">
        <v>1799</v>
      </c>
    </row>
    <row r="59" spans="2:25" x14ac:dyDescent="0.45">
      <c r="B59">
        <v>14</v>
      </c>
      <c r="C59">
        <v>1709556225.0882199</v>
      </c>
      <c r="D59">
        <v>1709556225.1289401</v>
      </c>
      <c r="E59">
        <v>1709556225.1306801</v>
      </c>
      <c r="F59">
        <v>1709556225.1323299</v>
      </c>
      <c r="G59">
        <v>1709556225.41467</v>
      </c>
      <c r="H59">
        <v>1709556225.4183199</v>
      </c>
      <c r="I59" t="s">
        <v>128</v>
      </c>
      <c r="J59">
        <v>886</v>
      </c>
      <c r="K59" s="11">
        <f t="shared" si="0"/>
        <v>4.0720224380493164E-2</v>
      </c>
      <c r="L59" s="11">
        <f t="shared" si="1"/>
        <v>1.7399787902832031E-3</v>
      </c>
      <c r="M59" s="11">
        <f t="shared" si="2"/>
        <v>1.6498565673828125E-3</v>
      </c>
      <c r="N59" s="11">
        <f t="shared" si="3"/>
        <v>0.28234004974365234</v>
      </c>
      <c r="O59" s="11">
        <f t="shared" si="4"/>
        <v>3.6499500274658203E-3</v>
      </c>
      <c r="P59" s="11">
        <f>Table3[[#This Row],[recalc_edist6]]+Table3[[#This Row],[recalc_repr5]]+Table3[[#This Row],[gaps4]]+Table3[[#This Row],[overlaps3]]+Table3[[#This Row],[map2]]</f>
        <v>0.33010005950927734</v>
      </c>
      <c r="Q59" s="21">
        <f>1000000*Table3[[#This Row],[total]]/Table3[[#This Row],[array size]]</f>
        <v>150.11371510199061</v>
      </c>
      <c r="R59" s="5">
        <f t="shared" si="5"/>
        <v>0.1233572161150996</v>
      </c>
      <c r="S59" s="5">
        <f t="shared" si="6"/>
        <v>5.271064757970156E-3</v>
      </c>
      <c r="T59" s="5">
        <f t="shared" si="7"/>
        <v>4.9980498938275528E-3</v>
      </c>
      <c r="U59" s="5">
        <f t="shared" si="8"/>
        <v>0.85531656723532723</v>
      </c>
      <c r="V59" s="5">
        <f t="shared" si="9"/>
        <v>1.1057101997775435E-2</v>
      </c>
      <c r="W59">
        <v>14</v>
      </c>
      <c r="X59">
        <v>23</v>
      </c>
      <c r="Y59">
        <v>2199</v>
      </c>
    </row>
    <row r="60" spans="2:25" x14ac:dyDescent="0.45">
      <c r="B60">
        <v>21</v>
      </c>
      <c r="C60">
        <v>1709556223.30545</v>
      </c>
      <c r="D60">
        <v>1709556223.3526599</v>
      </c>
      <c r="E60">
        <v>1709556223.35432</v>
      </c>
      <c r="F60">
        <v>1709556223.35707</v>
      </c>
      <c r="G60">
        <v>1709556223.6236401</v>
      </c>
      <c r="H60">
        <v>1709556223.62483</v>
      </c>
      <c r="I60" t="s">
        <v>128</v>
      </c>
      <c r="J60">
        <v>730</v>
      </c>
      <c r="K60" s="11">
        <f t="shared" si="0"/>
        <v>4.7209978103637695E-2</v>
      </c>
      <c r="L60" s="11">
        <f t="shared" si="1"/>
        <v>1.6601085662841797E-3</v>
      </c>
      <c r="M60" s="11">
        <f t="shared" si="2"/>
        <v>2.7499198913574219E-3</v>
      </c>
      <c r="N60" s="11">
        <f t="shared" si="3"/>
        <v>0.26657009124755859</v>
      </c>
      <c r="O60" s="11">
        <f t="shared" si="4"/>
        <v>1.1899471282958984E-3</v>
      </c>
      <c r="P60" s="11">
        <f>Table3[[#This Row],[recalc_edist6]]+Table3[[#This Row],[recalc_repr5]]+Table3[[#This Row],[gaps4]]+Table3[[#This Row],[overlaps3]]+Table3[[#This Row],[map2]]</f>
        <v>0.31938004493713379</v>
      </c>
      <c r="Q60" s="21">
        <f>1000000*Table3[[#This Row],[total]]/Table3[[#This Row],[array size]]</f>
        <v>72.602874502644639</v>
      </c>
      <c r="R60" s="5">
        <f t="shared" si="5"/>
        <v>0.14781755733339705</v>
      </c>
      <c r="S60" s="5">
        <f t="shared" si="6"/>
        <v>5.1979094893387983E-3</v>
      </c>
      <c r="T60" s="5">
        <f t="shared" si="7"/>
        <v>8.6101806764374133E-3</v>
      </c>
      <c r="U60" s="5">
        <f t="shared" si="8"/>
        <v>0.83464854950480638</v>
      </c>
      <c r="V60" s="5">
        <f t="shared" si="9"/>
        <v>3.7258029960203854E-3</v>
      </c>
      <c r="W60">
        <v>21</v>
      </c>
      <c r="X60">
        <v>23</v>
      </c>
      <c r="Y60">
        <v>4399</v>
      </c>
    </row>
    <row r="61" spans="2:25" x14ac:dyDescent="0.45">
      <c r="B61">
        <v>12</v>
      </c>
      <c r="C61">
        <v>1709556217.859</v>
      </c>
      <c r="D61">
        <v>1709556217.9075699</v>
      </c>
      <c r="E61">
        <v>1709556217.9091499</v>
      </c>
      <c r="F61">
        <v>1709556217.9103</v>
      </c>
      <c r="G61">
        <v>1709556218.22034</v>
      </c>
      <c r="H61">
        <v>1709556218.2241499</v>
      </c>
      <c r="I61" t="s">
        <v>128</v>
      </c>
      <c r="J61">
        <v>237</v>
      </c>
      <c r="K61" s="11">
        <f t="shared" si="0"/>
        <v>4.8569917678833008E-2</v>
      </c>
      <c r="L61" s="11">
        <f t="shared" si="1"/>
        <v>1.5799999237060547E-3</v>
      </c>
      <c r="M61" s="11">
        <f t="shared" si="2"/>
        <v>1.1501312255859375E-3</v>
      </c>
      <c r="N61" s="11">
        <f t="shared" si="3"/>
        <v>0.31003999710083008</v>
      </c>
      <c r="O61" s="11">
        <f t="shared" si="4"/>
        <v>3.8099288940429688E-3</v>
      </c>
      <c r="P61" s="11">
        <f>Table3[[#This Row],[recalc_edist6]]+Table3[[#This Row],[recalc_repr5]]+Table3[[#This Row],[gaps4]]+Table3[[#This Row],[overlaps3]]+Table3[[#This Row],[map2]]</f>
        <v>0.36514997482299805</v>
      </c>
      <c r="Q61" s="21">
        <f>1000000*Table3[[#This Row],[total]]/Table3[[#This Row],[array size]]</f>
        <v>110.68504844589211</v>
      </c>
      <c r="R61" s="5">
        <f t="shared" si="5"/>
        <v>0.1330136136593647</v>
      </c>
      <c r="S61" s="5">
        <f t="shared" si="6"/>
        <v>4.326988998073847E-3</v>
      </c>
      <c r="T61" s="5">
        <f t="shared" si="7"/>
        <v>3.1497502530116548E-3</v>
      </c>
      <c r="U61" s="5">
        <f t="shared" si="8"/>
        <v>0.8490757729097973</v>
      </c>
      <c r="V61" s="5">
        <f t="shared" si="9"/>
        <v>1.0433874179752538E-2</v>
      </c>
      <c r="W61">
        <v>12</v>
      </c>
      <c r="X61">
        <v>24</v>
      </c>
      <c r="Y61">
        <v>3299</v>
      </c>
    </row>
    <row r="62" spans="2:25" x14ac:dyDescent="0.45">
      <c r="B62">
        <v>21</v>
      </c>
      <c r="C62">
        <v>1709556757.4339299</v>
      </c>
      <c r="D62">
        <v>1709556757.47086</v>
      </c>
      <c r="E62">
        <v>1709556757.47298</v>
      </c>
      <c r="F62">
        <v>1709556757.47453</v>
      </c>
      <c r="G62">
        <v>1709556757.78123</v>
      </c>
      <c r="H62">
        <v>1709556757.7849801</v>
      </c>
      <c r="I62" t="s">
        <v>127</v>
      </c>
      <c r="J62">
        <v>307</v>
      </c>
      <c r="K62" s="11">
        <f t="shared" si="0"/>
        <v>3.6930084228515625E-2</v>
      </c>
      <c r="L62" s="11">
        <f t="shared" si="1"/>
        <v>2.1200180053710938E-3</v>
      </c>
      <c r="M62" s="11">
        <f t="shared" si="2"/>
        <v>1.5499591827392578E-3</v>
      </c>
      <c r="N62" s="11">
        <f t="shared" si="3"/>
        <v>0.30669999122619629</v>
      </c>
      <c r="O62" s="11">
        <f t="shared" si="4"/>
        <v>3.7500858306884766E-3</v>
      </c>
      <c r="P62" s="11">
        <f>Table3[[#This Row],[recalc_edist6]]+Table3[[#This Row],[recalc_repr5]]+Table3[[#This Row],[gaps4]]+Table3[[#This Row],[overlaps3]]+Table3[[#This Row],[map2]]</f>
        <v>0.35105013847351074</v>
      </c>
      <c r="Q62" s="21">
        <f>1000000*Table3[[#This Row],[total]]/Table3[[#This Row],[array size]]</f>
        <v>159.64080876467065</v>
      </c>
      <c r="R62" s="5">
        <f t="shared" si="5"/>
        <v>0.10519888808219988</v>
      </c>
      <c r="S62" s="5">
        <f t="shared" si="6"/>
        <v>6.0390746877060824E-3</v>
      </c>
      <c r="T62" s="5">
        <f t="shared" si="7"/>
        <v>4.4152074386839E-3</v>
      </c>
      <c r="U62" s="5">
        <f t="shared" si="8"/>
        <v>0.8736643505108288</v>
      </c>
      <c r="V62" s="5">
        <f t="shared" si="9"/>
        <v>1.0682479280581305E-2</v>
      </c>
      <c r="W62" s="4">
        <v>21</v>
      </c>
      <c r="X62" s="4">
        <v>26</v>
      </c>
      <c r="Y62">
        <v>2199</v>
      </c>
    </row>
    <row r="63" spans="2:25" x14ac:dyDescent="0.45">
      <c r="B63">
        <v>24</v>
      </c>
      <c r="C63">
        <v>1709556215.1740699</v>
      </c>
      <c r="D63">
        <v>1709556215.32951</v>
      </c>
      <c r="E63">
        <v>1709556215.3308401</v>
      </c>
      <c r="F63">
        <v>1709556215.3321199</v>
      </c>
      <c r="G63">
        <v>1709556215.69454</v>
      </c>
      <c r="H63">
        <v>1709556215.69524</v>
      </c>
      <c r="I63" t="s">
        <v>128</v>
      </c>
      <c r="J63">
        <v>24</v>
      </c>
      <c r="K63" s="11">
        <f t="shared" si="0"/>
        <v>0.15544009208679199</v>
      </c>
      <c r="L63" s="11">
        <f t="shared" si="1"/>
        <v>1.3301372528076172E-3</v>
      </c>
      <c r="M63" s="11">
        <f t="shared" si="2"/>
        <v>1.2798309326171875E-3</v>
      </c>
      <c r="N63" s="11">
        <f t="shared" si="3"/>
        <v>0.36242008209228516</v>
      </c>
      <c r="O63" s="11">
        <f t="shared" si="4"/>
        <v>6.999969482421875E-4</v>
      </c>
      <c r="P63" s="11">
        <f>Table3[[#This Row],[recalc_edist6]]+Table3[[#This Row],[recalc_repr5]]+Table3[[#This Row],[gaps4]]+Table3[[#This Row],[overlaps3]]+Table3[[#This Row],[map2]]</f>
        <v>0.52117013931274414</v>
      </c>
      <c r="Q63" s="21">
        <f>1000000*Table3[[#This Row],[total]]/Table3[[#This Row],[array size]]</f>
        <v>157.97821743338713</v>
      </c>
      <c r="R63" s="5">
        <f t="shared" si="5"/>
        <v>0.29825210686814768</v>
      </c>
      <c r="S63" s="5">
        <f t="shared" si="6"/>
        <v>2.5522130921806852E-3</v>
      </c>
      <c r="T63" s="5">
        <f t="shared" si="7"/>
        <v>2.4556873774558017E-3</v>
      </c>
      <c r="U63" s="5">
        <f t="shared" si="8"/>
        <v>0.69539686707722881</v>
      </c>
      <c r="V63" s="5">
        <f t="shared" si="9"/>
        <v>1.3431255849870034E-3</v>
      </c>
      <c r="W63">
        <v>24</v>
      </c>
      <c r="X63">
        <v>26</v>
      </c>
      <c r="Y63">
        <v>3299</v>
      </c>
    </row>
    <row r="64" spans="2:25" x14ac:dyDescent="0.45">
      <c r="B64">
        <v>12</v>
      </c>
      <c r="C64">
        <v>1709556223.8406701</v>
      </c>
      <c r="D64">
        <v>1709556223.8803401</v>
      </c>
      <c r="E64">
        <v>1709556223.8810401</v>
      </c>
      <c r="F64">
        <v>1709556223.8816299</v>
      </c>
      <c r="G64">
        <v>1709556224.2165699</v>
      </c>
      <c r="H64">
        <v>1709556224.2208099</v>
      </c>
      <c r="I64" t="s">
        <v>128</v>
      </c>
      <c r="J64">
        <v>780</v>
      </c>
      <c r="K64" s="11">
        <f t="shared" si="0"/>
        <v>3.9669990539550781E-2</v>
      </c>
      <c r="L64" s="11">
        <f t="shared" si="1"/>
        <v>6.999969482421875E-4</v>
      </c>
      <c r="M64" s="11">
        <f t="shared" si="2"/>
        <v>5.8984756469726563E-4</v>
      </c>
      <c r="N64" s="11">
        <f t="shared" si="3"/>
        <v>0.33493995666503906</v>
      </c>
      <c r="O64" s="11">
        <f t="shared" si="4"/>
        <v>4.2400360107421875E-3</v>
      </c>
      <c r="P64" s="11">
        <f>Table3[[#This Row],[recalc_edist6]]+Table3[[#This Row],[recalc_repr5]]+Table3[[#This Row],[gaps4]]+Table3[[#This Row],[overlaps3]]+Table3[[#This Row],[map2]]</f>
        <v>0.38013982772827148</v>
      </c>
      <c r="Q64" s="21">
        <f>1000000*Table3[[#This Row],[total]]/Table3[[#This Row],[array size]]</f>
        <v>83.565580947081003</v>
      </c>
      <c r="R64" s="5">
        <f t="shared" si="5"/>
        <v>0.10435631219338419</v>
      </c>
      <c r="S64" s="5">
        <f t="shared" si="6"/>
        <v>1.8414196492522056E-3</v>
      </c>
      <c r="T64" s="5">
        <f t="shared" si="7"/>
        <v>1.5516594728371786E-3</v>
      </c>
      <c r="U64" s="5">
        <f t="shared" si="8"/>
        <v>0.88109672345213497</v>
      </c>
      <c r="V64" s="5">
        <f t="shared" si="9"/>
        <v>1.1153885232391424E-2</v>
      </c>
      <c r="W64">
        <v>12</v>
      </c>
      <c r="X64">
        <v>26</v>
      </c>
      <c r="Y64">
        <v>4549</v>
      </c>
    </row>
    <row r="65" spans="2:25" x14ac:dyDescent="0.45">
      <c r="B65">
        <v>16</v>
      </c>
      <c r="C65">
        <v>1709556215.1742201</v>
      </c>
      <c r="D65">
        <v>1709556215.3617401</v>
      </c>
      <c r="E65">
        <v>1709556215.36391</v>
      </c>
      <c r="F65">
        <v>1709556215.3643701</v>
      </c>
      <c r="G65">
        <v>1709556215.7283299</v>
      </c>
      <c r="H65">
        <v>1709556215.7321501</v>
      </c>
      <c r="I65" t="s">
        <v>128</v>
      </c>
      <c r="J65">
        <v>26</v>
      </c>
      <c r="K65" s="11">
        <f t="shared" si="0"/>
        <v>0.18752002716064453</v>
      </c>
      <c r="L65" s="11">
        <f t="shared" si="1"/>
        <v>2.1698474884033203E-3</v>
      </c>
      <c r="M65" s="11">
        <f t="shared" si="2"/>
        <v>4.6014785766601563E-4</v>
      </c>
      <c r="N65" s="11">
        <f t="shared" si="3"/>
        <v>0.36395978927612305</v>
      </c>
      <c r="O65" s="11">
        <f t="shared" si="4"/>
        <v>3.8201808929443359E-3</v>
      </c>
      <c r="P65" s="11">
        <f>Table3[[#This Row],[recalc_edist6]]+Table3[[#This Row],[recalc_repr5]]+Table3[[#This Row],[gaps4]]+Table3[[#This Row],[overlaps3]]+Table3[[#This Row],[map2]]</f>
        <v>0.55792999267578125</v>
      </c>
      <c r="Q65" s="21">
        <f>1000000*Table3[[#This Row],[total]]/Table3[[#This Row],[array size]]</f>
        <v>507.67060298069265</v>
      </c>
      <c r="R65" s="5">
        <f t="shared" si="5"/>
        <v>0.33609956378454514</v>
      </c>
      <c r="S65" s="5">
        <f t="shared" si="6"/>
        <v>3.889103502030658E-3</v>
      </c>
      <c r="T65" s="5">
        <f t="shared" si="7"/>
        <v>8.2474121073719043E-4</v>
      </c>
      <c r="U65" s="5">
        <f t="shared" si="8"/>
        <v>0.65233953014535961</v>
      </c>
      <c r="V65" s="5">
        <f t="shared" si="9"/>
        <v>6.8470613573274625E-3</v>
      </c>
      <c r="W65">
        <v>16</v>
      </c>
      <c r="X65">
        <v>27</v>
      </c>
      <c r="Y65">
        <v>1099</v>
      </c>
    </row>
    <row r="66" spans="2:25" x14ac:dyDescent="0.45">
      <c r="B66">
        <v>19</v>
      </c>
      <c r="C66">
        <v>1709556215.17472</v>
      </c>
      <c r="D66">
        <v>1709556215.3452499</v>
      </c>
      <c r="E66">
        <v>1709556215.3467</v>
      </c>
      <c r="F66">
        <v>1709556215.3471501</v>
      </c>
      <c r="G66">
        <v>1709556215.6700499</v>
      </c>
      <c r="H66">
        <v>1709556215.6742201</v>
      </c>
      <c r="I66" t="s">
        <v>128</v>
      </c>
      <c r="J66">
        <v>33</v>
      </c>
      <c r="K66" s="11">
        <f t="shared" ref="K66:K129" si="10">D66-C66</f>
        <v>0.17052984237670898</v>
      </c>
      <c r="L66" s="11">
        <f t="shared" ref="L66:L129" si="11">E66-D66</f>
        <v>1.4500617980957031E-3</v>
      </c>
      <c r="M66" s="11">
        <f t="shared" ref="M66:M129" si="12">F66-E66</f>
        <v>4.5013427734375E-4</v>
      </c>
      <c r="N66" s="11">
        <f t="shared" ref="N66:N129" si="13">G66-F66</f>
        <v>0.32289981842041016</v>
      </c>
      <c r="O66" s="11">
        <f t="shared" ref="O66:O129" si="14">H66-G66</f>
        <v>4.1701793670654297E-3</v>
      </c>
      <c r="P66" s="11">
        <f>Table3[[#This Row],[recalc_edist6]]+Table3[[#This Row],[recalc_repr5]]+Table3[[#This Row],[gaps4]]+Table3[[#This Row],[overlaps3]]+Table3[[#This Row],[map2]]</f>
        <v>0.49950003623962402</v>
      </c>
      <c r="Q66" s="21">
        <f>1000000*Table3[[#This Row],[total]]/Table3[[#This Row],[array size]]</f>
        <v>454.50412760657326</v>
      </c>
      <c r="R66" s="5">
        <f t="shared" ref="R66:R129" si="15">K66/SUM($K66:$O66)</f>
        <v>0.34140106106999579</v>
      </c>
      <c r="S66" s="5">
        <f t="shared" ref="S66:S129" si="16">L66/SUM($K66:$O66)</f>
        <v>2.9030264121944292E-3</v>
      </c>
      <c r="T66" s="5">
        <f t="shared" ref="T66:T129" si="17">M66/SUM($K66:$O66)</f>
        <v>9.011696590304312E-4</v>
      </c>
      <c r="U66" s="5">
        <f t="shared" ref="U66:U129" si="18">N66/SUM($K66:$O66)</f>
        <v>0.64644603602292061</v>
      </c>
      <c r="V66" s="5">
        <f t="shared" ref="V66:V129" si="19">O66/SUM($K66:$O66)</f>
        <v>8.3487068358587251E-3</v>
      </c>
      <c r="W66">
        <v>19</v>
      </c>
      <c r="X66">
        <v>27</v>
      </c>
      <c r="Y66">
        <v>1099</v>
      </c>
    </row>
    <row r="67" spans="2:25" x14ac:dyDescent="0.45">
      <c r="B67">
        <v>18</v>
      </c>
      <c r="C67">
        <v>1709556215.17518</v>
      </c>
      <c r="D67">
        <v>1709556215.35145</v>
      </c>
      <c r="E67">
        <v>1709556215.3529401</v>
      </c>
      <c r="F67">
        <v>1709556215.3536401</v>
      </c>
      <c r="G67">
        <v>1709556215.6688001</v>
      </c>
      <c r="H67">
        <v>1709556215.66944</v>
      </c>
      <c r="I67" t="s">
        <v>128</v>
      </c>
      <c r="J67">
        <v>42</v>
      </c>
      <c r="K67" s="11">
        <f t="shared" si="10"/>
        <v>0.1762700080871582</v>
      </c>
      <c r="L67" s="11">
        <f t="shared" si="11"/>
        <v>1.4901161193847656E-3</v>
      </c>
      <c r="M67" s="11">
        <f t="shared" si="12"/>
        <v>6.999969482421875E-4</v>
      </c>
      <c r="N67" s="11">
        <f t="shared" si="13"/>
        <v>0.31516003608703613</v>
      </c>
      <c r="O67" s="11">
        <f t="shared" si="14"/>
        <v>6.3991546630859375E-4</v>
      </c>
      <c r="P67" s="11">
        <f>Table3[[#This Row],[recalc_edist6]]+Table3[[#This Row],[recalc_repr5]]+Table3[[#This Row],[gaps4]]+Table3[[#This Row],[overlaps3]]+Table3[[#This Row],[map2]]</f>
        <v>0.49426007270812988</v>
      </c>
      <c r="Q67" s="21">
        <f>1000000*Table3[[#This Row],[total]]/Table3[[#This Row],[array size]]</f>
        <v>449.73618990730654</v>
      </c>
      <c r="R67" s="5">
        <f t="shared" si="15"/>
        <v>0.35663412405810302</v>
      </c>
      <c r="S67" s="5">
        <f t="shared" si="16"/>
        <v>3.0148421886886014E-3</v>
      </c>
      <c r="T67" s="5">
        <f t="shared" si="17"/>
        <v>1.4162522665583574E-3</v>
      </c>
      <c r="U67" s="5">
        <f t="shared" si="18"/>
        <v>0.63764008765713964</v>
      </c>
      <c r="V67" s="5">
        <f t="shared" si="19"/>
        <v>1.294693829510433E-3</v>
      </c>
      <c r="W67">
        <v>18</v>
      </c>
      <c r="X67">
        <v>27</v>
      </c>
      <c r="Y67">
        <v>1099</v>
      </c>
    </row>
    <row r="68" spans="2:25" x14ac:dyDescent="0.45">
      <c r="B68">
        <v>13</v>
      </c>
      <c r="C68">
        <v>1709556215.1746199</v>
      </c>
      <c r="D68">
        <v>1709556215.3580501</v>
      </c>
      <c r="E68">
        <v>1709556215.35849</v>
      </c>
      <c r="F68">
        <v>1709556215.35882</v>
      </c>
      <c r="G68">
        <v>1709556215.71365</v>
      </c>
      <c r="H68">
        <v>1709556215.71697</v>
      </c>
      <c r="I68" t="s">
        <v>128</v>
      </c>
      <c r="J68">
        <v>31</v>
      </c>
      <c r="K68" s="11">
        <f t="shared" si="10"/>
        <v>0.18343019485473633</v>
      </c>
      <c r="L68" s="11">
        <f t="shared" si="11"/>
        <v>4.3988227844238281E-4</v>
      </c>
      <c r="M68" s="11">
        <f t="shared" si="12"/>
        <v>3.299713134765625E-4</v>
      </c>
      <c r="N68" s="11">
        <f t="shared" si="13"/>
        <v>0.35483002662658691</v>
      </c>
      <c r="O68" s="11">
        <f t="shared" si="14"/>
        <v>3.3199787139892578E-3</v>
      </c>
      <c r="P68" s="11">
        <f>Table3[[#This Row],[recalc_edist6]]+Table3[[#This Row],[recalc_repr5]]+Table3[[#This Row],[gaps4]]+Table3[[#This Row],[overlaps3]]+Table3[[#This Row],[map2]]</f>
        <v>0.54235005378723145</v>
      </c>
      <c r="Q68" s="21">
        <f>1000000*Table3[[#This Row],[total]]/Table3[[#This Row],[array size]]</f>
        <v>246.63485847532127</v>
      </c>
      <c r="R68" s="5">
        <f t="shared" si="15"/>
        <v>0.33821365661133973</v>
      </c>
      <c r="S68" s="5">
        <f t="shared" si="16"/>
        <v>8.1106708733719862E-4</v>
      </c>
      <c r="T68" s="5">
        <f t="shared" si="17"/>
        <v>6.0841021619224009E-4</v>
      </c>
      <c r="U68" s="5">
        <f t="shared" si="18"/>
        <v>0.6542453976888325</v>
      </c>
      <c r="V68" s="5">
        <f t="shared" si="19"/>
        <v>6.1214683962983688E-3</v>
      </c>
      <c r="W68">
        <v>13</v>
      </c>
      <c r="X68">
        <v>27</v>
      </c>
      <c r="Y68">
        <v>2199</v>
      </c>
    </row>
    <row r="69" spans="2:25" x14ac:dyDescent="0.45">
      <c r="B69">
        <v>17</v>
      </c>
      <c r="C69">
        <v>1709556215.1744399</v>
      </c>
      <c r="D69">
        <v>1709556215.3643899</v>
      </c>
      <c r="E69">
        <v>1709556215.3664899</v>
      </c>
      <c r="F69">
        <v>1709556215.3674901</v>
      </c>
      <c r="G69">
        <v>1709556215.6866</v>
      </c>
      <c r="H69">
        <v>1709556215.68731</v>
      </c>
      <c r="I69" t="s">
        <v>128</v>
      </c>
      <c r="J69">
        <v>28</v>
      </c>
      <c r="K69" s="11">
        <f t="shared" si="10"/>
        <v>0.18994998931884766</v>
      </c>
      <c r="L69" s="11">
        <f t="shared" si="11"/>
        <v>2.0999908447265625E-3</v>
      </c>
      <c r="M69" s="11">
        <f t="shared" si="12"/>
        <v>1.0001659393310547E-3</v>
      </c>
      <c r="N69" s="11">
        <f t="shared" si="13"/>
        <v>0.31910991668701172</v>
      </c>
      <c r="O69" s="11">
        <f t="shared" si="14"/>
        <v>7.1001052856445313E-4</v>
      </c>
      <c r="P69" s="11">
        <f>Table3[[#This Row],[recalc_edist6]]+Table3[[#This Row],[recalc_repr5]]+Table3[[#This Row],[gaps4]]+Table3[[#This Row],[overlaps3]]+Table3[[#This Row],[map2]]</f>
        <v>0.51287007331848145</v>
      </c>
      <c r="Q69" s="21">
        <f>1000000*Table3[[#This Row],[total]]/Table3[[#This Row],[array size]]</f>
        <v>233.22877367825441</v>
      </c>
      <c r="R69" s="5">
        <f t="shared" si="15"/>
        <v>0.37036668583486004</v>
      </c>
      <c r="S69" s="5">
        <f t="shared" si="16"/>
        <v>4.0945864342186184E-3</v>
      </c>
      <c r="T69" s="5">
        <f t="shared" si="17"/>
        <v>1.9501351148441309E-3</v>
      </c>
      <c r="U69" s="5">
        <f t="shared" si="18"/>
        <v>0.62220420587662406</v>
      </c>
      <c r="V69" s="5">
        <f t="shared" si="19"/>
        <v>1.3843867394531162E-3</v>
      </c>
      <c r="W69">
        <v>17</v>
      </c>
      <c r="X69">
        <v>27</v>
      </c>
      <c r="Y69">
        <v>2199</v>
      </c>
    </row>
    <row r="70" spans="2:25" x14ac:dyDescent="0.45">
      <c r="B70">
        <v>16</v>
      </c>
      <c r="C70">
        <v>1709556215.17502</v>
      </c>
      <c r="D70">
        <v>1709556215.34671</v>
      </c>
      <c r="E70">
        <v>1709556215.3480301</v>
      </c>
      <c r="F70">
        <v>1709556215.3484001</v>
      </c>
      <c r="G70">
        <v>1709556215.7172401</v>
      </c>
      <c r="H70">
        <v>1709556215.7203901</v>
      </c>
      <c r="I70" t="s">
        <v>128</v>
      </c>
      <c r="J70">
        <v>39</v>
      </c>
      <c r="K70" s="11">
        <f t="shared" si="10"/>
        <v>0.17168998718261719</v>
      </c>
      <c r="L70" s="11">
        <f t="shared" si="11"/>
        <v>1.3201236724853516E-3</v>
      </c>
      <c r="M70" s="11">
        <f t="shared" si="12"/>
        <v>3.70025634765625E-4</v>
      </c>
      <c r="N70" s="11">
        <f t="shared" si="13"/>
        <v>0.36883997917175293</v>
      </c>
      <c r="O70" s="11">
        <f t="shared" si="14"/>
        <v>3.1499862670898438E-3</v>
      </c>
      <c r="P70" s="11">
        <f>Table3[[#This Row],[recalc_edist6]]+Table3[[#This Row],[recalc_repr5]]+Table3[[#This Row],[gaps4]]+Table3[[#This Row],[overlaps3]]+Table3[[#This Row],[map2]]</f>
        <v>0.54537010192871094</v>
      </c>
      <c r="Q70" s="21">
        <f>1000000*Table3[[#This Row],[total]]/Table3[[#This Row],[array size]]</f>
        <v>165.31376233061866</v>
      </c>
      <c r="R70" s="5">
        <f t="shared" si="15"/>
        <v>0.31481371379808415</v>
      </c>
      <c r="S70" s="5">
        <f t="shared" si="16"/>
        <v>2.4206014737821364E-3</v>
      </c>
      <c r="T70" s="5">
        <f t="shared" si="17"/>
        <v>6.7848536884772899E-4</v>
      </c>
      <c r="U70" s="5">
        <f t="shared" si="18"/>
        <v>0.67631133035592506</v>
      </c>
      <c r="V70" s="5">
        <f t="shared" si="19"/>
        <v>5.7758690033609507E-3</v>
      </c>
      <c r="W70">
        <v>16</v>
      </c>
      <c r="X70">
        <v>27</v>
      </c>
      <c r="Y70">
        <v>3299</v>
      </c>
    </row>
    <row r="71" spans="2:25" x14ac:dyDescent="0.45">
      <c r="B71">
        <v>21</v>
      </c>
      <c r="C71">
        <v>1709556218.6808801</v>
      </c>
      <c r="D71">
        <v>1709556218.72367</v>
      </c>
      <c r="E71">
        <v>1709556218.7254601</v>
      </c>
      <c r="F71">
        <v>1709556218.7262199</v>
      </c>
      <c r="G71">
        <v>1709556219.0302601</v>
      </c>
      <c r="H71">
        <v>1709556219.0309701</v>
      </c>
      <c r="I71" t="s">
        <v>128</v>
      </c>
      <c r="J71">
        <v>306</v>
      </c>
      <c r="K71" s="11">
        <f t="shared" si="10"/>
        <v>4.2789936065673828E-2</v>
      </c>
      <c r="L71" s="11">
        <f t="shared" si="11"/>
        <v>1.7900466918945313E-3</v>
      </c>
      <c r="M71" s="11">
        <f t="shared" si="12"/>
        <v>7.5984001159667969E-4</v>
      </c>
      <c r="N71" s="11">
        <f t="shared" si="13"/>
        <v>0.30404019355773926</v>
      </c>
      <c r="O71" s="11">
        <f t="shared" si="14"/>
        <v>7.1001052856445313E-4</v>
      </c>
      <c r="P71" s="11">
        <f>Table3[[#This Row],[recalc_edist6]]+Table3[[#This Row],[recalc_repr5]]+Table3[[#This Row],[gaps4]]+Table3[[#This Row],[overlaps3]]+Table3[[#This Row],[map2]]</f>
        <v>0.35009002685546875</v>
      </c>
      <c r="Q71" s="21">
        <f>1000000*Table3[[#This Row],[total]]/Table3[[#This Row],[array size]]</f>
        <v>159.20419593245509</v>
      </c>
      <c r="R71" s="5">
        <f t="shared" si="15"/>
        <v>0.1222255213895003</v>
      </c>
      <c r="S71" s="5">
        <f t="shared" si="16"/>
        <v>5.1131039292174251E-3</v>
      </c>
      <c r="T71" s="5">
        <f t="shared" si="17"/>
        <v>2.1704131889206091E-3</v>
      </c>
      <c r="U71" s="5">
        <f t="shared" si="18"/>
        <v>0.86846288164403862</v>
      </c>
      <c r="V71" s="5">
        <f t="shared" si="19"/>
        <v>2.0280798483230545E-3</v>
      </c>
      <c r="W71">
        <v>21</v>
      </c>
      <c r="X71">
        <v>27</v>
      </c>
      <c r="Y71">
        <v>2199</v>
      </c>
    </row>
    <row r="72" spans="2:25" x14ac:dyDescent="0.45">
      <c r="B72">
        <v>15</v>
      </c>
      <c r="C72">
        <v>1709556215.17432</v>
      </c>
      <c r="D72">
        <v>1709556215.3155601</v>
      </c>
      <c r="E72">
        <v>1709556215.31598</v>
      </c>
      <c r="F72">
        <v>1709556215.31633</v>
      </c>
      <c r="G72">
        <v>1709556215.6981599</v>
      </c>
      <c r="H72">
        <v>1709556215.6988001</v>
      </c>
      <c r="I72" t="s">
        <v>128</v>
      </c>
      <c r="J72">
        <v>27</v>
      </c>
      <c r="K72" s="11">
        <f t="shared" si="10"/>
        <v>0.14124011993408203</v>
      </c>
      <c r="L72" s="11">
        <f t="shared" si="11"/>
        <v>4.1985511779785156E-4</v>
      </c>
      <c r="M72" s="11">
        <f t="shared" si="12"/>
        <v>3.4999847412109375E-4</v>
      </c>
      <c r="N72" s="11">
        <f t="shared" si="13"/>
        <v>0.38182997703552246</v>
      </c>
      <c r="O72" s="11">
        <f t="shared" si="14"/>
        <v>6.4015388488769531E-4</v>
      </c>
      <c r="P72" s="11">
        <f>Table3[[#This Row],[recalc_edist6]]+Table3[[#This Row],[recalc_repr5]]+Table3[[#This Row],[gaps4]]+Table3[[#This Row],[overlaps3]]+Table3[[#This Row],[map2]]</f>
        <v>0.52448010444641113</v>
      </c>
      <c r="Q72" s="21">
        <f>1000000*Table3[[#This Row],[total]]/Table3[[#This Row],[array size]]</f>
        <v>158.98154120836955</v>
      </c>
      <c r="R72" s="5">
        <f t="shared" si="15"/>
        <v>0.26929547705753493</v>
      </c>
      <c r="S72" s="5">
        <f t="shared" si="16"/>
        <v>8.0051676743965103E-4</v>
      </c>
      <c r="T72" s="5">
        <f t="shared" si="17"/>
        <v>6.6732459659364434E-4</v>
      </c>
      <c r="U72" s="5">
        <f t="shared" si="18"/>
        <v>0.72801613216299998</v>
      </c>
      <c r="V72" s="5">
        <f t="shared" si="19"/>
        <v>1.2205494154318359E-3</v>
      </c>
      <c r="W72">
        <v>15</v>
      </c>
      <c r="X72">
        <v>27</v>
      </c>
      <c r="Y72">
        <v>3299</v>
      </c>
    </row>
    <row r="73" spans="2:25" x14ac:dyDescent="0.45">
      <c r="B73">
        <v>26</v>
      </c>
      <c r="C73">
        <v>1709556215.1749699</v>
      </c>
      <c r="D73">
        <v>1709556215.36901</v>
      </c>
      <c r="E73">
        <v>1709556215.3712499</v>
      </c>
      <c r="F73">
        <v>1709556215.3724201</v>
      </c>
      <c r="G73">
        <v>1709556215.7407501</v>
      </c>
      <c r="H73">
        <v>1709556215.7458401</v>
      </c>
      <c r="I73" t="s">
        <v>128</v>
      </c>
      <c r="J73">
        <v>38</v>
      </c>
      <c r="K73" s="11">
        <f t="shared" si="10"/>
        <v>0.19404006004333496</v>
      </c>
      <c r="L73" s="11">
        <f t="shared" si="11"/>
        <v>2.2399425506591797E-3</v>
      </c>
      <c r="M73" s="11">
        <f t="shared" si="12"/>
        <v>1.1701583862304688E-3</v>
      </c>
      <c r="N73" s="11">
        <f t="shared" si="13"/>
        <v>0.36833000183105469</v>
      </c>
      <c r="O73" s="11">
        <f t="shared" si="14"/>
        <v>5.0899982452392578E-3</v>
      </c>
      <c r="P73" s="11">
        <f>Table3[[#This Row],[recalc_edist6]]+Table3[[#This Row],[recalc_repr5]]+Table3[[#This Row],[gaps4]]+Table3[[#This Row],[overlaps3]]+Table3[[#This Row],[map2]]</f>
        <v>0.57087016105651855</v>
      </c>
      <c r="Q73" s="21">
        <f>1000000*Table3[[#This Row],[total]]/Table3[[#This Row],[array size]]</f>
        <v>129.7727122201679</v>
      </c>
      <c r="R73" s="5">
        <f t="shared" si="15"/>
        <v>0.33990226373755794</v>
      </c>
      <c r="S73" s="5">
        <f t="shared" si="16"/>
        <v>3.9237338075503577E-3</v>
      </c>
      <c r="T73" s="5">
        <f t="shared" si="17"/>
        <v>2.0497802583775578E-3</v>
      </c>
      <c r="U73" s="5">
        <f t="shared" si="18"/>
        <v>0.64520801218508328</v>
      </c>
      <c r="V73" s="5">
        <f t="shared" si="19"/>
        <v>8.9162100114308241E-3</v>
      </c>
      <c r="W73">
        <v>26</v>
      </c>
      <c r="X73">
        <v>27</v>
      </c>
      <c r="Y73">
        <v>4399</v>
      </c>
    </row>
    <row r="74" spans="2:25" x14ac:dyDescent="0.45">
      <c r="B74">
        <v>20</v>
      </c>
      <c r="C74">
        <v>1709556215.1747701</v>
      </c>
      <c r="D74">
        <v>1709556215.30111</v>
      </c>
      <c r="E74">
        <v>1709556215.3015699</v>
      </c>
      <c r="F74">
        <v>1709556215.3019199</v>
      </c>
      <c r="G74">
        <v>1709556215.7104499</v>
      </c>
      <c r="H74">
        <v>1709556215.71404</v>
      </c>
      <c r="I74" t="s">
        <v>128</v>
      </c>
      <c r="J74">
        <v>34</v>
      </c>
      <c r="K74" s="11">
        <f t="shared" si="10"/>
        <v>0.12633991241455078</v>
      </c>
      <c r="L74" s="11">
        <f t="shared" si="11"/>
        <v>4.5990943908691406E-4</v>
      </c>
      <c r="M74" s="11">
        <f t="shared" si="12"/>
        <v>3.4999847412109375E-4</v>
      </c>
      <c r="N74" s="11">
        <f t="shared" si="13"/>
        <v>0.40852999687194824</v>
      </c>
      <c r="O74" s="11">
        <f t="shared" si="14"/>
        <v>3.5901069641113281E-3</v>
      </c>
      <c r="P74" s="11">
        <f>Table3[[#This Row],[recalc_edist6]]+Table3[[#This Row],[recalc_repr5]]+Table3[[#This Row],[gaps4]]+Table3[[#This Row],[overlaps3]]+Table3[[#This Row],[map2]]</f>
        <v>0.53926992416381836</v>
      </c>
      <c r="Q74" s="21">
        <f>1000000*Table3[[#This Row],[total]]/Table3[[#This Row],[array size]]</f>
        <v>98.066907467506525</v>
      </c>
      <c r="R74" s="5">
        <f t="shared" si="15"/>
        <v>0.23427954490592265</v>
      </c>
      <c r="S74" s="5">
        <f t="shared" si="16"/>
        <v>8.5283717574281717E-4</v>
      </c>
      <c r="T74" s="5">
        <f t="shared" si="17"/>
        <v>6.4902279626254827E-4</v>
      </c>
      <c r="U74" s="5">
        <f t="shared" si="18"/>
        <v>0.75756124821054516</v>
      </c>
      <c r="V74" s="5">
        <f t="shared" si="19"/>
        <v>6.6573469115268746E-3</v>
      </c>
      <c r="W74">
        <v>20</v>
      </c>
      <c r="X74">
        <v>27</v>
      </c>
      <c r="Y74">
        <v>5499</v>
      </c>
    </row>
    <row r="75" spans="2:25" x14ac:dyDescent="0.45">
      <c r="B75">
        <v>30</v>
      </c>
      <c r="C75">
        <v>1709556757.4054301</v>
      </c>
      <c r="D75">
        <v>1709556757.4395001</v>
      </c>
      <c r="E75">
        <v>1709556757.4405601</v>
      </c>
      <c r="F75">
        <v>1709556757.4409299</v>
      </c>
      <c r="G75">
        <v>1709556757.75982</v>
      </c>
      <c r="H75">
        <v>1709556757.7646</v>
      </c>
      <c r="I75" t="s">
        <v>127</v>
      </c>
      <c r="J75">
        <v>306</v>
      </c>
      <c r="K75" s="11">
        <f t="shared" si="10"/>
        <v>3.4070014953613281E-2</v>
      </c>
      <c r="L75" s="11">
        <f t="shared" si="11"/>
        <v>1.0600090026855469E-3</v>
      </c>
      <c r="M75" s="11">
        <f t="shared" si="12"/>
        <v>3.6978721618652344E-4</v>
      </c>
      <c r="N75" s="11">
        <f t="shared" si="13"/>
        <v>0.31889009475708008</v>
      </c>
      <c r="O75" s="11">
        <f t="shared" si="14"/>
        <v>4.7800540924072266E-3</v>
      </c>
      <c r="P75" s="11">
        <f>Table3[[#This Row],[recalc_edist6]]+Table3[[#This Row],[recalc_repr5]]+Table3[[#This Row],[gaps4]]+Table3[[#This Row],[overlaps3]]+Table3[[#This Row],[map2]]</f>
        <v>0.35916996002197266</v>
      </c>
      <c r="Q75" s="21">
        <f>1000000*Table3[[#This Row],[total]]/Table3[[#This Row],[array size]]</f>
        <v>81.648092753346816</v>
      </c>
      <c r="R75" s="5">
        <f t="shared" si="15"/>
        <v>9.4857640520741235E-2</v>
      </c>
      <c r="S75" s="5">
        <f t="shared" si="16"/>
        <v>2.9512741060546922E-3</v>
      </c>
      <c r="T75" s="5">
        <f t="shared" si="17"/>
        <v>1.0295605349731956E-3</v>
      </c>
      <c r="U75" s="5">
        <f t="shared" si="18"/>
        <v>0.88785291157860635</v>
      </c>
      <c r="V75" s="5">
        <f t="shared" si="19"/>
        <v>1.3308613259624499E-2</v>
      </c>
      <c r="W75" s="4">
        <v>30</v>
      </c>
      <c r="X75" s="4">
        <v>27</v>
      </c>
      <c r="Y75">
        <v>4399</v>
      </c>
    </row>
    <row r="76" spans="2:25" x14ac:dyDescent="0.45">
      <c r="B76">
        <v>24</v>
      </c>
      <c r="C76">
        <v>1709556215.17414</v>
      </c>
      <c r="D76">
        <v>1709556215.3417799</v>
      </c>
      <c r="E76">
        <v>1709556215.34215</v>
      </c>
      <c r="F76">
        <v>1709556215.3424699</v>
      </c>
      <c r="G76">
        <v>1709556215.7079401</v>
      </c>
      <c r="H76">
        <v>1709556215.71206</v>
      </c>
      <c r="I76" t="s">
        <v>128</v>
      </c>
      <c r="J76">
        <v>25</v>
      </c>
      <c r="K76" s="11">
        <f t="shared" si="10"/>
        <v>0.16763997077941895</v>
      </c>
      <c r="L76" s="11">
        <f t="shared" si="11"/>
        <v>3.70025634765625E-4</v>
      </c>
      <c r="M76" s="11">
        <f t="shared" si="12"/>
        <v>3.1995773315429688E-4</v>
      </c>
      <c r="N76" s="11">
        <f t="shared" si="13"/>
        <v>0.36547017097473145</v>
      </c>
      <c r="O76" s="11">
        <f t="shared" si="14"/>
        <v>4.119873046875E-3</v>
      </c>
      <c r="P76" s="11">
        <f>Table3[[#This Row],[recalc_edist6]]+Table3[[#This Row],[recalc_repr5]]+Table3[[#This Row],[gaps4]]+Table3[[#This Row],[overlaps3]]+Table3[[#This Row],[map2]]</f>
        <v>0.53791999816894531</v>
      </c>
      <c r="Q76" s="21">
        <f>1000000*Table3[[#This Row],[total]]/Table3[[#This Row],[array size]]</f>
        <v>316.60976937548281</v>
      </c>
      <c r="R76" s="5">
        <f t="shared" si="15"/>
        <v>0.31164480099281977</v>
      </c>
      <c r="S76" s="5">
        <f t="shared" si="16"/>
        <v>6.878822799397217E-4</v>
      </c>
      <c r="T76" s="5">
        <f t="shared" si="17"/>
        <v>5.9480542505097067E-4</v>
      </c>
      <c r="U76" s="5">
        <f t="shared" si="18"/>
        <v>0.6794136158142009</v>
      </c>
      <c r="V76" s="5">
        <f t="shared" si="19"/>
        <v>7.6588954879886536E-3</v>
      </c>
      <c r="W76">
        <v>24</v>
      </c>
      <c r="X76">
        <v>28</v>
      </c>
      <c r="Y76">
        <v>1699</v>
      </c>
    </row>
    <row r="77" spans="2:25" x14ac:dyDescent="0.45">
      <c r="B77">
        <v>11</v>
      </c>
      <c r="C77">
        <v>1709556759.67449</v>
      </c>
      <c r="D77">
        <v>1709556759.71068</v>
      </c>
      <c r="E77">
        <v>1709556759.71206</v>
      </c>
      <c r="F77">
        <v>1709556759.7124801</v>
      </c>
      <c r="G77">
        <v>1709556760.0195999</v>
      </c>
      <c r="H77">
        <v>1709556760.0201199</v>
      </c>
      <c r="I77" t="s">
        <v>127</v>
      </c>
      <c r="J77">
        <v>484</v>
      </c>
      <c r="K77" s="11">
        <f t="shared" si="10"/>
        <v>3.6190032958984375E-2</v>
      </c>
      <c r="L77" s="11">
        <f t="shared" si="11"/>
        <v>1.3799667358398438E-3</v>
      </c>
      <c r="M77" s="11">
        <f t="shared" si="12"/>
        <v>4.2009353637695313E-4</v>
      </c>
      <c r="N77" s="11">
        <f t="shared" si="13"/>
        <v>0.30711984634399414</v>
      </c>
      <c r="O77" s="11">
        <f t="shared" si="14"/>
        <v>5.1999092102050781E-4</v>
      </c>
      <c r="P77" s="11">
        <f>Table3[[#This Row],[recalc_edist6]]+Table3[[#This Row],[recalc_repr5]]+Table3[[#This Row],[gaps4]]+Table3[[#This Row],[overlaps3]]+Table3[[#This Row],[map2]]</f>
        <v>0.34562993049621582</v>
      </c>
      <c r="Q77" s="21">
        <f>1000000*Table3[[#This Row],[total]]/Table3[[#This Row],[array size]]</f>
        <v>314.49493220765771</v>
      </c>
      <c r="R77" s="5">
        <f t="shared" si="15"/>
        <v>0.10470746242093928</v>
      </c>
      <c r="S77" s="5">
        <f t="shared" si="16"/>
        <v>3.9926135270132584E-3</v>
      </c>
      <c r="T77" s="5">
        <f t="shared" si="17"/>
        <v>1.2154431642358954E-3</v>
      </c>
      <c r="U77" s="5">
        <f t="shared" si="18"/>
        <v>0.88858000782243218</v>
      </c>
      <c r="V77" s="5">
        <f t="shared" si="19"/>
        <v>1.5044730653793914E-3</v>
      </c>
      <c r="W77" s="4">
        <v>11</v>
      </c>
      <c r="X77" s="4">
        <v>28</v>
      </c>
      <c r="Y77">
        <v>1099</v>
      </c>
    </row>
    <row r="78" spans="2:25" x14ac:dyDescent="0.45">
      <c r="B78">
        <v>12</v>
      </c>
      <c r="C78">
        <v>1709556215.17542</v>
      </c>
      <c r="D78">
        <v>1709556215.35689</v>
      </c>
      <c r="E78">
        <v>1709556215.3573401</v>
      </c>
      <c r="F78">
        <v>1709556215.35764</v>
      </c>
      <c r="G78">
        <v>1709556215.7307401</v>
      </c>
      <c r="H78">
        <v>1709556215.7312901</v>
      </c>
      <c r="I78" t="s">
        <v>128</v>
      </c>
      <c r="J78">
        <v>46</v>
      </c>
      <c r="K78" s="11">
        <f t="shared" si="10"/>
        <v>0.18146991729736328</v>
      </c>
      <c r="L78" s="11">
        <f t="shared" si="11"/>
        <v>4.5013427734375E-4</v>
      </c>
      <c r="M78" s="11">
        <f t="shared" si="12"/>
        <v>2.9993057250976563E-4</v>
      </c>
      <c r="N78" s="11">
        <f t="shared" si="13"/>
        <v>0.37310004234313965</v>
      </c>
      <c r="O78" s="11">
        <f t="shared" si="14"/>
        <v>5.5003166198730469E-4</v>
      </c>
      <c r="P78" s="11">
        <f>Table3[[#This Row],[recalc_edist6]]+Table3[[#This Row],[recalc_repr5]]+Table3[[#This Row],[gaps4]]+Table3[[#This Row],[overlaps3]]+Table3[[#This Row],[map2]]</f>
        <v>0.55587005615234375</v>
      </c>
      <c r="Q78" s="21">
        <f>1000000*Table3[[#This Row],[total]]/Table3[[#This Row],[array size]]</f>
        <v>252.78310875504491</v>
      </c>
      <c r="R78" s="5">
        <f t="shared" si="15"/>
        <v>0.32646104118914615</v>
      </c>
      <c r="S78" s="5">
        <f t="shared" si="16"/>
        <v>8.0978328003403839E-4</v>
      </c>
      <c r="T78" s="5">
        <f t="shared" si="17"/>
        <v>5.3956957959895135E-4</v>
      </c>
      <c r="U78" s="5">
        <f t="shared" si="18"/>
        <v>0.67120010911486572</v>
      </c>
      <c r="V78" s="5">
        <f t="shared" si="19"/>
        <v>9.8949683635515167E-4</v>
      </c>
      <c r="W78">
        <v>12</v>
      </c>
      <c r="X78">
        <v>28</v>
      </c>
      <c r="Y78">
        <v>2199</v>
      </c>
    </row>
    <row r="79" spans="2:25" x14ac:dyDescent="0.45">
      <c r="B79">
        <v>14</v>
      </c>
      <c r="C79">
        <v>1709556215.17448</v>
      </c>
      <c r="D79">
        <v>1709556215.3545201</v>
      </c>
      <c r="E79">
        <v>1709556215.3549399</v>
      </c>
      <c r="F79">
        <v>1709556215.35534</v>
      </c>
      <c r="G79">
        <v>1709556215.7296901</v>
      </c>
      <c r="H79">
        <v>1709556215.7302799</v>
      </c>
      <c r="I79" t="s">
        <v>128</v>
      </c>
      <c r="J79">
        <v>29</v>
      </c>
      <c r="K79" s="11">
        <f t="shared" si="10"/>
        <v>0.18004012107849121</v>
      </c>
      <c r="L79" s="11">
        <f t="shared" si="11"/>
        <v>4.1985511779785156E-4</v>
      </c>
      <c r="M79" s="11">
        <f t="shared" si="12"/>
        <v>4.0006637573242188E-4</v>
      </c>
      <c r="N79" s="11">
        <f t="shared" si="13"/>
        <v>0.37435007095336914</v>
      </c>
      <c r="O79" s="11">
        <f t="shared" si="14"/>
        <v>5.8984756469726563E-4</v>
      </c>
      <c r="P79" s="11">
        <f>Table3[[#This Row],[recalc_edist6]]+Table3[[#This Row],[recalc_repr5]]+Table3[[#This Row],[gaps4]]+Table3[[#This Row],[overlaps3]]+Table3[[#This Row],[map2]]</f>
        <v>0.55579996109008789</v>
      </c>
      <c r="Q79" s="21">
        <f>1000000*Table3[[#This Row],[total]]/Table3[[#This Row],[array size]]</f>
        <v>252.75123287407362</v>
      </c>
      <c r="R79" s="5">
        <f t="shared" si="15"/>
        <v>0.32392971155553762</v>
      </c>
      <c r="S79" s="5">
        <f t="shared" si="16"/>
        <v>7.5540688591339887E-4</v>
      </c>
      <c r="T79" s="5">
        <f t="shared" si="17"/>
        <v>7.1980281349385764E-4</v>
      </c>
      <c r="U79" s="5">
        <f t="shared" si="18"/>
        <v>0.67353382000811601</v>
      </c>
      <c r="V79" s="5">
        <f t="shared" si="19"/>
        <v>1.0612587369390964E-3</v>
      </c>
      <c r="W79">
        <v>14</v>
      </c>
      <c r="X79">
        <v>28</v>
      </c>
      <c r="Y79">
        <v>2199</v>
      </c>
    </row>
    <row r="80" spans="2:25" x14ac:dyDescent="0.45">
      <c r="B80">
        <v>13</v>
      </c>
      <c r="C80">
        <v>1709556215.1753299</v>
      </c>
      <c r="D80">
        <v>1709556215.3557501</v>
      </c>
      <c r="E80">
        <v>1709556215.35762</v>
      </c>
      <c r="F80">
        <v>1709556215.35794</v>
      </c>
      <c r="G80">
        <v>1709556215.7149999</v>
      </c>
      <c r="H80">
        <v>1709556215.71841</v>
      </c>
      <c r="I80" t="s">
        <v>128</v>
      </c>
      <c r="J80">
        <v>44</v>
      </c>
      <c r="K80" s="11">
        <f t="shared" si="10"/>
        <v>0.1804201602935791</v>
      </c>
      <c r="L80" s="11">
        <f t="shared" si="11"/>
        <v>1.8699169158935547E-3</v>
      </c>
      <c r="M80" s="11">
        <f t="shared" si="12"/>
        <v>3.1995773315429688E-4</v>
      </c>
      <c r="N80" s="11">
        <f t="shared" si="13"/>
        <v>0.35705995559692383</v>
      </c>
      <c r="O80" s="11">
        <f t="shared" si="14"/>
        <v>3.4101009368896484E-3</v>
      </c>
      <c r="P80" s="11">
        <f>Table3[[#This Row],[recalc_edist6]]+Table3[[#This Row],[recalc_repr5]]+Table3[[#This Row],[gaps4]]+Table3[[#This Row],[overlaps3]]+Table3[[#This Row],[map2]]</f>
        <v>0.54308009147644043</v>
      </c>
      <c r="Q80" s="21">
        <f>1000000*Table3[[#This Row],[total]]/Table3[[#This Row],[array size]]</f>
        <v>246.96684469142357</v>
      </c>
      <c r="R80" s="5">
        <f t="shared" si="15"/>
        <v>0.3322164872644866</v>
      </c>
      <c r="S80" s="5">
        <f t="shared" si="16"/>
        <v>3.4431697004578456E-3</v>
      </c>
      <c r="T80" s="5">
        <f t="shared" si="17"/>
        <v>5.89153861789421E-4</v>
      </c>
      <c r="U80" s="5">
        <f t="shared" si="18"/>
        <v>0.65747200311873999</v>
      </c>
      <c r="V80" s="5">
        <f t="shared" si="19"/>
        <v>6.2791860545261457E-3</v>
      </c>
      <c r="W80">
        <v>13</v>
      </c>
      <c r="X80">
        <v>28</v>
      </c>
      <c r="Y80">
        <v>2199</v>
      </c>
    </row>
    <row r="81" spans="2:25" x14ac:dyDescent="0.45">
      <c r="B81">
        <v>22</v>
      </c>
      <c r="C81">
        <v>1709556215.1751001</v>
      </c>
      <c r="D81">
        <v>1709556215.3494599</v>
      </c>
      <c r="E81">
        <v>1709556215.34991</v>
      </c>
      <c r="F81">
        <v>1709556215.3503201</v>
      </c>
      <c r="G81">
        <v>1709556215.6963899</v>
      </c>
      <c r="H81">
        <v>1709556215.70017</v>
      </c>
      <c r="I81" t="s">
        <v>128</v>
      </c>
      <c r="J81">
        <v>40</v>
      </c>
      <c r="K81" s="11">
        <f t="shared" si="10"/>
        <v>0.17435979843139648</v>
      </c>
      <c r="L81" s="11">
        <f t="shared" si="11"/>
        <v>4.5013427734375E-4</v>
      </c>
      <c r="M81" s="11">
        <f t="shared" si="12"/>
        <v>4.100799560546875E-4</v>
      </c>
      <c r="N81" s="11">
        <f t="shared" si="13"/>
        <v>0.3460698127746582</v>
      </c>
      <c r="O81" s="11">
        <f t="shared" si="14"/>
        <v>3.7801265716552734E-3</v>
      </c>
      <c r="P81" s="11">
        <f>Table3[[#This Row],[recalc_edist6]]+Table3[[#This Row],[recalc_repr5]]+Table3[[#This Row],[gaps4]]+Table3[[#This Row],[overlaps3]]+Table3[[#This Row],[map2]]</f>
        <v>0.5250699520111084</v>
      </c>
      <c r="Q81" s="21">
        <f>1000000*Table3[[#This Row],[total]]/Table3[[#This Row],[array size]]</f>
        <v>238.77669486635216</v>
      </c>
      <c r="R81" s="5">
        <f t="shared" si="15"/>
        <v>0.33206965617356016</v>
      </c>
      <c r="S81" s="5">
        <f t="shared" si="16"/>
        <v>8.5728439728774831E-4</v>
      </c>
      <c r="T81" s="5">
        <f t="shared" si="17"/>
        <v>7.8100061617316057E-4</v>
      </c>
      <c r="U81" s="5">
        <f t="shared" si="18"/>
        <v>0.65909277697028978</v>
      </c>
      <c r="V81" s="5">
        <f t="shared" si="19"/>
        <v>7.1992818426892214E-3</v>
      </c>
      <c r="W81">
        <v>22</v>
      </c>
      <c r="X81">
        <v>28</v>
      </c>
      <c r="Y81">
        <v>2199</v>
      </c>
    </row>
    <row r="82" spans="2:25" x14ac:dyDescent="0.45">
      <c r="B82">
        <v>16</v>
      </c>
      <c r="C82">
        <v>1709556215.1751299</v>
      </c>
      <c r="D82">
        <v>1709556215.35724</v>
      </c>
      <c r="E82">
        <v>1709556215.3580999</v>
      </c>
      <c r="F82">
        <v>1709556215.3584399</v>
      </c>
      <c r="G82">
        <v>1709556215.6463699</v>
      </c>
      <c r="H82">
        <v>1709556215.64713</v>
      </c>
      <c r="I82" t="s">
        <v>128</v>
      </c>
      <c r="J82">
        <v>41</v>
      </c>
      <c r="K82" s="11">
        <f t="shared" si="10"/>
        <v>0.18211007118225098</v>
      </c>
      <c r="L82" s="11">
        <f t="shared" si="11"/>
        <v>8.5997581481933594E-4</v>
      </c>
      <c r="M82" s="11">
        <f t="shared" si="12"/>
        <v>3.3998489379882813E-4</v>
      </c>
      <c r="N82" s="11">
        <f t="shared" si="13"/>
        <v>0.28793001174926758</v>
      </c>
      <c r="O82" s="11">
        <f t="shared" si="14"/>
        <v>7.6007843017578125E-4</v>
      </c>
      <c r="P82" s="11">
        <f>Table3[[#This Row],[recalc_edist6]]+Table3[[#This Row],[recalc_repr5]]+Table3[[#This Row],[gaps4]]+Table3[[#This Row],[overlaps3]]+Table3[[#This Row],[map2]]</f>
        <v>0.4720001220703125</v>
      </c>
      <c r="Q82" s="21">
        <f>1000000*Table3[[#This Row],[total]]/Table3[[#This Row],[array size]]</f>
        <v>214.64307506608117</v>
      </c>
      <c r="R82" s="5">
        <f t="shared" si="15"/>
        <v>0.38582632221252383</v>
      </c>
      <c r="S82" s="5">
        <f t="shared" si="16"/>
        <v>1.821982187308053E-3</v>
      </c>
      <c r="T82" s="5">
        <f t="shared" si="17"/>
        <v>7.2030679209905278E-4</v>
      </c>
      <c r="U82" s="5">
        <f t="shared" si="18"/>
        <v>0.61002105356738756</v>
      </c>
      <c r="V82" s="5">
        <f t="shared" si="19"/>
        <v>1.6103352406814729E-3</v>
      </c>
      <c r="W82">
        <v>16</v>
      </c>
      <c r="X82">
        <v>28</v>
      </c>
      <c r="Y82">
        <v>2199</v>
      </c>
    </row>
    <row r="83" spans="2:25" x14ac:dyDescent="0.45">
      <c r="B83">
        <v>28</v>
      </c>
      <c r="C83">
        <v>1709556215.1754</v>
      </c>
      <c r="D83">
        <v>1709556215.3746099</v>
      </c>
      <c r="E83">
        <v>1709556215.37608</v>
      </c>
      <c r="F83">
        <v>1709556215.37655</v>
      </c>
      <c r="G83">
        <v>1709556215.74159</v>
      </c>
      <c r="H83">
        <v>1709556215.7473099</v>
      </c>
      <c r="I83" t="s">
        <v>128</v>
      </c>
      <c r="J83">
        <v>45</v>
      </c>
      <c r="K83" s="11">
        <f t="shared" si="10"/>
        <v>0.19920992851257324</v>
      </c>
      <c r="L83" s="11">
        <f t="shared" si="11"/>
        <v>1.4700889587402344E-3</v>
      </c>
      <c r="M83" s="11">
        <f t="shared" si="12"/>
        <v>4.6992301940917969E-4</v>
      </c>
      <c r="N83" s="11">
        <f t="shared" si="13"/>
        <v>0.36504006385803223</v>
      </c>
      <c r="O83" s="11">
        <f t="shared" si="14"/>
        <v>5.7199001312255859E-3</v>
      </c>
      <c r="P83" s="11">
        <f>Table3[[#This Row],[recalc_edist6]]+Table3[[#This Row],[recalc_repr5]]+Table3[[#This Row],[gaps4]]+Table3[[#This Row],[overlaps3]]+Table3[[#This Row],[map2]]</f>
        <v>0.57190990447998047</v>
      </c>
      <c r="Q83" s="21">
        <f>1000000*Table3[[#This Row],[total]]/Table3[[#This Row],[array size]]</f>
        <v>173.35856455895134</v>
      </c>
      <c r="R83" s="5">
        <f t="shared" si="15"/>
        <v>0.34832397017797501</v>
      </c>
      <c r="S83" s="5">
        <f t="shared" si="16"/>
        <v>2.5704904692583348E-3</v>
      </c>
      <c r="T83" s="5">
        <f t="shared" si="17"/>
        <v>8.2167316167826429E-4</v>
      </c>
      <c r="U83" s="5">
        <f t="shared" si="18"/>
        <v>0.6382824654697169</v>
      </c>
      <c r="V83" s="5">
        <f t="shared" si="19"/>
        <v>1.0001400721371506E-2</v>
      </c>
      <c r="W83">
        <v>28</v>
      </c>
      <c r="X83">
        <v>28</v>
      </c>
      <c r="Y83">
        <v>3299</v>
      </c>
    </row>
    <row r="84" spans="2:25" x14ac:dyDescent="0.45">
      <c r="B84">
        <v>16</v>
      </c>
      <c r="C84">
        <v>1709556215.1749301</v>
      </c>
      <c r="D84">
        <v>1709556215.37674</v>
      </c>
      <c r="E84">
        <v>1709556215.3772099</v>
      </c>
      <c r="F84">
        <v>1709556215.3780799</v>
      </c>
      <c r="G84">
        <v>1709556215.7102599</v>
      </c>
      <c r="H84">
        <v>1709556215.71503</v>
      </c>
      <c r="I84" t="s">
        <v>128</v>
      </c>
      <c r="J84">
        <v>37</v>
      </c>
      <c r="K84" s="11">
        <f t="shared" si="10"/>
        <v>0.20180988311767578</v>
      </c>
      <c r="L84" s="11">
        <f t="shared" si="11"/>
        <v>4.6992301940917969E-4</v>
      </c>
      <c r="M84" s="11">
        <f t="shared" si="12"/>
        <v>8.6998939514160156E-4</v>
      </c>
      <c r="N84" s="11">
        <f t="shared" si="13"/>
        <v>0.33218002319335938</v>
      </c>
      <c r="O84" s="11">
        <f t="shared" si="14"/>
        <v>4.7700405120849609E-3</v>
      </c>
      <c r="P84" s="11">
        <f>Table3[[#This Row],[recalc_edist6]]+Table3[[#This Row],[recalc_repr5]]+Table3[[#This Row],[gaps4]]+Table3[[#This Row],[overlaps3]]+Table3[[#This Row],[map2]]</f>
        <v>0.5400998592376709</v>
      </c>
      <c r="Q84" s="21">
        <f>1000000*Table3[[#This Row],[total]]/Table3[[#This Row],[array size]]</f>
        <v>163.71623499171594</v>
      </c>
      <c r="R84" s="5">
        <f t="shared" si="15"/>
        <v>0.37365290819094504</v>
      </c>
      <c r="S84" s="5">
        <f t="shared" si="16"/>
        <v>8.7006691701874725E-4</v>
      </c>
      <c r="T84" s="5">
        <f t="shared" si="17"/>
        <v>1.6107935972609888E-3</v>
      </c>
      <c r="U84" s="5">
        <f t="shared" si="18"/>
        <v>0.61503445615079044</v>
      </c>
      <c r="V84" s="5">
        <f t="shared" si="19"/>
        <v>8.8317751439848189E-3</v>
      </c>
      <c r="W84">
        <v>16</v>
      </c>
      <c r="X84">
        <v>28</v>
      </c>
      <c r="Y84">
        <v>3299</v>
      </c>
    </row>
    <row r="85" spans="2:25" x14ac:dyDescent="0.45">
      <c r="B85">
        <v>14</v>
      </c>
      <c r="C85">
        <v>1709556215.17398</v>
      </c>
      <c r="D85">
        <v>1709556215.3254099</v>
      </c>
      <c r="E85">
        <v>1709556215.3259799</v>
      </c>
      <c r="F85">
        <v>1709556215.3264599</v>
      </c>
      <c r="G85">
        <v>1709556215.6506801</v>
      </c>
      <c r="H85">
        <v>1709556215.6549699</v>
      </c>
      <c r="I85" t="s">
        <v>128</v>
      </c>
      <c r="J85">
        <v>23</v>
      </c>
      <c r="K85" s="11">
        <f t="shared" si="10"/>
        <v>0.15142989158630371</v>
      </c>
      <c r="L85" s="11">
        <f t="shared" si="11"/>
        <v>5.7005882263183594E-4</v>
      </c>
      <c r="M85" s="11">
        <f t="shared" si="12"/>
        <v>4.7993659973144531E-4</v>
      </c>
      <c r="N85" s="11">
        <f t="shared" si="13"/>
        <v>0.32422018051147461</v>
      </c>
      <c r="O85" s="11">
        <f t="shared" si="14"/>
        <v>4.2898654937744141E-3</v>
      </c>
      <c r="P85" s="11">
        <f>Table3[[#This Row],[recalc_edist6]]+Table3[[#This Row],[recalc_repr5]]+Table3[[#This Row],[gaps4]]+Table3[[#This Row],[overlaps3]]+Table3[[#This Row],[map2]]</f>
        <v>0.48098993301391602</v>
      </c>
      <c r="Q85" s="21">
        <f>1000000*Table3[[#This Row],[total]]/Table3[[#This Row],[array size]]</f>
        <v>145.7987065819691</v>
      </c>
      <c r="R85" s="5">
        <f t="shared" si="15"/>
        <v>0.314829648590426</v>
      </c>
      <c r="S85" s="5">
        <f t="shared" si="16"/>
        <v>1.1851782823391087E-3</v>
      </c>
      <c r="T85" s="5">
        <f t="shared" si="17"/>
        <v>9.9781007208223581E-4</v>
      </c>
      <c r="U85" s="5">
        <f t="shared" si="18"/>
        <v>0.67406853711030634</v>
      </c>
      <c r="V85" s="5">
        <f t="shared" si="19"/>
        <v>8.9188259448463331E-3</v>
      </c>
      <c r="W85">
        <v>14</v>
      </c>
      <c r="X85">
        <v>28</v>
      </c>
      <c r="Y85">
        <v>3299</v>
      </c>
    </row>
    <row r="86" spans="2:25" x14ac:dyDescent="0.45">
      <c r="B86">
        <v>17</v>
      </c>
      <c r="C86">
        <v>1709556215.1748099</v>
      </c>
      <c r="D86">
        <v>1709556215.3050599</v>
      </c>
      <c r="E86">
        <v>1709556215.30549</v>
      </c>
      <c r="F86">
        <v>1709556215.30584</v>
      </c>
      <c r="G86">
        <v>1709556215.6062801</v>
      </c>
      <c r="H86">
        <v>1709556215.6068399</v>
      </c>
      <c r="I86" t="s">
        <v>128</v>
      </c>
      <c r="J86">
        <v>35</v>
      </c>
      <c r="K86" s="11">
        <f t="shared" si="10"/>
        <v>0.13024997711181641</v>
      </c>
      <c r="L86" s="11">
        <f t="shared" si="11"/>
        <v>4.3010711669921875E-4</v>
      </c>
      <c r="M86" s="11">
        <f t="shared" si="12"/>
        <v>3.4999847412109375E-4</v>
      </c>
      <c r="N86" s="11">
        <f t="shared" si="13"/>
        <v>0.30044007301330566</v>
      </c>
      <c r="O86" s="11">
        <f t="shared" si="14"/>
        <v>5.5980682373046875E-4</v>
      </c>
      <c r="P86" s="11">
        <f>Table3[[#This Row],[recalc_edist6]]+Table3[[#This Row],[recalc_repr5]]+Table3[[#This Row],[gaps4]]+Table3[[#This Row],[overlaps3]]+Table3[[#This Row],[map2]]</f>
        <v>0.43202996253967285</v>
      </c>
      <c r="Q86" s="21">
        <f>1000000*Table3[[#This Row],[total]]/Table3[[#This Row],[array size]]</f>
        <v>130.95785466495084</v>
      </c>
      <c r="R86" s="5">
        <f t="shared" si="15"/>
        <v>0.30148366642476954</v>
      </c>
      <c r="S86" s="5">
        <f t="shared" si="16"/>
        <v>9.9554927665398323E-4</v>
      </c>
      <c r="T86" s="5">
        <f t="shared" si="17"/>
        <v>8.1012546459426126E-4</v>
      </c>
      <c r="U86" s="5">
        <f t="shared" si="18"/>
        <v>0.69541489957589819</v>
      </c>
      <c r="V86" s="5">
        <f t="shared" si="19"/>
        <v>1.2957592580840091E-3</v>
      </c>
      <c r="W86">
        <v>17</v>
      </c>
      <c r="X86">
        <v>28</v>
      </c>
      <c r="Y86">
        <v>3299</v>
      </c>
    </row>
    <row r="87" spans="2:25" x14ac:dyDescent="0.45">
      <c r="B87">
        <v>20</v>
      </c>
      <c r="C87">
        <v>1709556215.17524</v>
      </c>
      <c r="D87">
        <v>1709556215.36744</v>
      </c>
      <c r="E87">
        <v>1709556215.3678701</v>
      </c>
      <c r="F87">
        <v>1709556215.3682101</v>
      </c>
      <c r="G87">
        <v>1709556215.7192099</v>
      </c>
      <c r="H87">
        <v>1709556215.7233901</v>
      </c>
      <c r="I87" t="s">
        <v>128</v>
      </c>
      <c r="J87">
        <v>43</v>
      </c>
      <c r="K87" s="11">
        <f t="shared" si="10"/>
        <v>0.1921999454498291</v>
      </c>
      <c r="L87" s="11">
        <f t="shared" si="11"/>
        <v>4.3010711669921875E-4</v>
      </c>
      <c r="M87" s="11">
        <f t="shared" si="12"/>
        <v>3.3998489379882813E-4</v>
      </c>
      <c r="N87" s="11">
        <f t="shared" si="13"/>
        <v>0.35099983215332031</v>
      </c>
      <c r="O87" s="11">
        <f t="shared" si="14"/>
        <v>4.1801929473876953E-3</v>
      </c>
      <c r="P87" s="11">
        <f>Table3[[#This Row],[recalc_edist6]]+Table3[[#This Row],[recalc_repr5]]+Table3[[#This Row],[gaps4]]+Table3[[#This Row],[overlaps3]]+Table3[[#This Row],[map2]]</f>
        <v>0.54815006256103516</v>
      </c>
      <c r="Q87" s="21">
        <f>1000000*Table3[[#This Row],[total]]/Table3[[#This Row],[array size]]</f>
        <v>124.60787964560926</v>
      </c>
      <c r="R87" s="5">
        <f t="shared" si="15"/>
        <v>0.35063381102584135</v>
      </c>
      <c r="S87" s="5">
        <f t="shared" si="16"/>
        <v>7.8465213465396142E-4</v>
      </c>
      <c r="T87" s="5">
        <f t="shared" si="17"/>
        <v>6.2024054546371899E-4</v>
      </c>
      <c r="U87" s="5">
        <f t="shared" si="18"/>
        <v>0.64033529525363753</v>
      </c>
      <c r="V87" s="5">
        <f t="shared" si="19"/>
        <v>7.626001040403496E-3</v>
      </c>
      <c r="W87">
        <v>20</v>
      </c>
      <c r="X87">
        <v>28</v>
      </c>
      <c r="Y87">
        <v>4399</v>
      </c>
    </row>
    <row r="88" spans="2:25" x14ac:dyDescent="0.45">
      <c r="B88">
        <v>13</v>
      </c>
      <c r="C88">
        <v>1709556215.1739199</v>
      </c>
      <c r="D88">
        <v>1709556215.33794</v>
      </c>
      <c r="E88">
        <v>1709556215.3384099</v>
      </c>
      <c r="F88">
        <v>1709556215.3387101</v>
      </c>
      <c r="G88">
        <v>1709556215.7212</v>
      </c>
      <c r="H88">
        <v>1709556215.72193</v>
      </c>
      <c r="I88" t="s">
        <v>128</v>
      </c>
      <c r="J88">
        <v>22</v>
      </c>
      <c r="K88" s="11">
        <f t="shared" si="10"/>
        <v>0.16402006149291992</v>
      </c>
      <c r="L88" s="11">
        <f t="shared" si="11"/>
        <v>4.6992301940917969E-4</v>
      </c>
      <c r="M88" s="11">
        <f t="shared" si="12"/>
        <v>3.0016899108886719E-4</v>
      </c>
      <c r="N88" s="11">
        <f t="shared" si="13"/>
        <v>0.38248991966247559</v>
      </c>
      <c r="O88" s="11">
        <f t="shared" si="14"/>
        <v>7.3003768920898438E-4</v>
      </c>
      <c r="P88" s="11">
        <f>Table3[[#This Row],[recalc_edist6]]+Table3[[#This Row],[recalc_repr5]]+Table3[[#This Row],[gaps4]]+Table3[[#This Row],[overlaps3]]+Table3[[#This Row],[map2]]</f>
        <v>0.54801011085510254</v>
      </c>
      <c r="Q88" s="21">
        <f>1000000*Table3[[#This Row],[total]]/Table3[[#This Row],[array size]]</f>
        <v>124.57606520916175</v>
      </c>
      <c r="R88" s="5">
        <f t="shared" si="15"/>
        <v>0.29930115931070456</v>
      </c>
      <c r="S88" s="5">
        <f t="shared" si="16"/>
        <v>8.5750793662533434E-4</v>
      </c>
      <c r="T88" s="5">
        <f t="shared" si="17"/>
        <v>5.4774352725078432E-4</v>
      </c>
      <c r="U88" s="5">
        <f t="shared" si="18"/>
        <v>0.69796142824015961</v>
      </c>
      <c r="V88" s="5">
        <f t="shared" si="19"/>
        <v>1.3321609852596518E-3</v>
      </c>
      <c r="W88">
        <v>13</v>
      </c>
      <c r="X88">
        <v>28</v>
      </c>
      <c r="Y88">
        <v>4399</v>
      </c>
    </row>
    <row r="89" spans="2:25" x14ac:dyDescent="0.45">
      <c r="B89">
        <v>19</v>
      </c>
      <c r="C89">
        <v>1709556215.1754701</v>
      </c>
      <c r="D89">
        <v>1709556215.3796699</v>
      </c>
      <c r="E89">
        <v>1709556215.3810999</v>
      </c>
      <c r="F89">
        <v>1709556215.3815501</v>
      </c>
      <c r="G89">
        <v>1709556215.7165101</v>
      </c>
      <c r="H89">
        <v>1709556215.7199099</v>
      </c>
      <c r="I89" t="s">
        <v>128</v>
      </c>
      <c r="J89">
        <v>47</v>
      </c>
      <c r="K89" s="11">
        <f t="shared" si="10"/>
        <v>0.20419979095458984</v>
      </c>
      <c r="L89" s="11">
        <f t="shared" si="11"/>
        <v>1.4300346374511719E-3</v>
      </c>
      <c r="M89" s="11">
        <f t="shared" si="12"/>
        <v>4.5013427734375E-4</v>
      </c>
      <c r="N89" s="11">
        <f t="shared" si="13"/>
        <v>0.33495998382568359</v>
      </c>
      <c r="O89" s="11">
        <f t="shared" si="14"/>
        <v>3.3998489379882813E-3</v>
      </c>
      <c r="P89" s="11">
        <f>Table3[[#This Row],[recalc_edist6]]+Table3[[#This Row],[recalc_repr5]]+Table3[[#This Row],[gaps4]]+Table3[[#This Row],[overlaps3]]+Table3[[#This Row],[map2]]</f>
        <v>0.54443979263305664</v>
      </c>
      <c r="Q89" s="21">
        <f>1000000*Table3[[#This Row],[total]]/Table3[[#This Row],[array size]]</f>
        <v>123.76444479041979</v>
      </c>
      <c r="R89" s="5">
        <f t="shared" si="15"/>
        <v>0.37506404512981129</v>
      </c>
      <c r="S89" s="5">
        <f t="shared" si="16"/>
        <v>2.6266166742426032E-3</v>
      </c>
      <c r="T89" s="5">
        <f t="shared" si="17"/>
        <v>8.2678430826442733E-4</v>
      </c>
      <c r="U89" s="5">
        <f t="shared" si="18"/>
        <v>0.61523788003394719</v>
      </c>
      <c r="V89" s="5">
        <f t="shared" si="19"/>
        <v>6.244673853734499E-3</v>
      </c>
      <c r="W89">
        <v>19</v>
      </c>
      <c r="X89">
        <v>28</v>
      </c>
      <c r="Y89">
        <v>4399</v>
      </c>
    </row>
    <row r="90" spans="2:25" x14ac:dyDescent="0.45">
      <c r="B90">
        <v>16</v>
      </c>
      <c r="C90">
        <v>1709556215.17465</v>
      </c>
      <c r="D90">
        <v>1709556215.35607</v>
      </c>
      <c r="E90">
        <v>1709556215.3564899</v>
      </c>
      <c r="F90">
        <v>1709556215.35691</v>
      </c>
      <c r="G90">
        <v>1709556215.7112701</v>
      </c>
      <c r="H90">
        <v>1709556215.7152901</v>
      </c>
      <c r="I90" t="s">
        <v>128</v>
      </c>
      <c r="J90">
        <v>32</v>
      </c>
      <c r="K90" s="11">
        <f t="shared" si="10"/>
        <v>0.18142008781433105</v>
      </c>
      <c r="L90" s="11">
        <f t="shared" si="11"/>
        <v>4.1985511779785156E-4</v>
      </c>
      <c r="M90" s="11">
        <f t="shared" si="12"/>
        <v>4.2009353637695313E-4</v>
      </c>
      <c r="N90" s="11">
        <f t="shared" si="13"/>
        <v>0.35436010360717773</v>
      </c>
      <c r="O90" s="11">
        <f t="shared" si="14"/>
        <v>4.0199756622314453E-3</v>
      </c>
      <c r="P90" s="11">
        <f>Table3[[#This Row],[recalc_edist6]]+Table3[[#This Row],[recalc_repr5]]+Table3[[#This Row],[gaps4]]+Table3[[#This Row],[overlaps3]]+Table3[[#This Row],[map2]]</f>
        <v>0.54064011573791504</v>
      </c>
      <c r="Q90" s="21">
        <f>1000000*Table3[[#This Row],[total]]/Table3[[#This Row],[array size]]</f>
        <v>122.90068555078768</v>
      </c>
      <c r="R90" s="5">
        <f t="shared" si="15"/>
        <v>0.33556534658311904</v>
      </c>
      <c r="S90" s="5">
        <f t="shared" si="16"/>
        <v>7.7658890928727128E-4</v>
      </c>
      <c r="T90" s="5">
        <f t="shared" si="17"/>
        <v>7.7702990242144924E-4</v>
      </c>
      <c r="U90" s="5">
        <f t="shared" si="18"/>
        <v>0.65544544936979876</v>
      </c>
      <c r="V90" s="5">
        <f t="shared" si="19"/>
        <v>7.4355852353734705E-3</v>
      </c>
      <c r="W90">
        <v>16</v>
      </c>
      <c r="X90">
        <v>28</v>
      </c>
      <c r="Y90">
        <v>4399</v>
      </c>
    </row>
    <row r="91" spans="2:25" x14ac:dyDescent="0.45">
      <c r="B91">
        <v>23</v>
      </c>
      <c r="C91">
        <v>1709556215.17484</v>
      </c>
      <c r="D91">
        <v>1709556215.3367</v>
      </c>
      <c r="E91">
        <v>1709556215.3371301</v>
      </c>
      <c r="F91">
        <v>1709556215.3374901</v>
      </c>
      <c r="G91">
        <v>1709556215.65537</v>
      </c>
      <c r="H91">
        <v>1709556215.65609</v>
      </c>
      <c r="I91" t="s">
        <v>128</v>
      </c>
      <c r="J91">
        <v>36</v>
      </c>
      <c r="K91" s="11">
        <f t="shared" si="10"/>
        <v>0.16185998916625977</v>
      </c>
      <c r="L91" s="11">
        <f t="shared" si="11"/>
        <v>4.3010711669921875E-4</v>
      </c>
      <c r="M91" s="11">
        <f t="shared" si="12"/>
        <v>3.6001205444335938E-4</v>
      </c>
      <c r="N91" s="11">
        <f t="shared" si="13"/>
        <v>0.31787991523742676</v>
      </c>
      <c r="O91" s="11">
        <f t="shared" si="14"/>
        <v>7.2002410888671875E-4</v>
      </c>
      <c r="P91" s="11">
        <f>Table3[[#This Row],[recalc_edist6]]+Table3[[#This Row],[recalc_repr5]]+Table3[[#This Row],[gaps4]]+Table3[[#This Row],[overlaps3]]+Table3[[#This Row],[map2]]</f>
        <v>0.48125004768371582</v>
      </c>
      <c r="Q91" s="21">
        <f>1000000*Table3[[#This Row],[total]]/Table3[[#This Row],[array size]]</f>
        <v>109.39987444503656</v>
      </c>
      <c r="R91" s="5">
        <f t="shared" si="15"/>
        <v>0.33633241169595973</v>
      </c>
      <c r="S91" s="5">
        <f t="shared" si="16"/>
        <v>8.9372898510732427E-4</v>
      </c>
      <c r="T91" s="5">
        <f t="shared" si="17"/>
        <v>7.4807692212420162E-4</v>
      </c>
      <c r="U91" s="5">
        <f t="shared" si="18"/>
        <v>0.66052962855256037</v>
      </c>
      <c r="V91" s="5">
        <f t="shared" si="19"/>
        <v>1.4961538442484032E-3</v>
      </c>
      <c r="W91">
        <v>23</v>
      </c>
      <c r="X91">
        <v>28</v>
      </c>
      <c r="Y91">
        <v>4399</v>
      </c>
    </row>
    <row r="92" spans="2:25" x14ac:dyDescent="0.45">
      <c r="B92">
        <v>11</v>
      </c>
      <c r="C92">
        <v>1709556226.9582701</v>
      </c>
      <c r="D92">
        <v>1709556226.99913</v>
      </c>
      <c r="E92">
        <v>1709556227.00067</v>
      </c>
      <c r="F92">
        <v>1709556227.00245</v>
      </c>
      <c r="G92">
        <v>1709556227.3118701</v>
      </c>
      <c r="H92">
        <v>1709556227.31248</v>
      </c>
      <c r="I92" t="s">
        <v>128</v>
      </c>
      <c r="J92">
        <v>1044</v>
      </c>
      <c r="K92" s="11">
        <f t="shared" si="10"/>
        <v>4.085993766784668E-2</v>
      </c>
      <c r="L92" s="11">
        <f t="shared" si="11"/>
        <v>1.5399456024169922E-3</v>
      </c>
      <c r="M92" s="11">
        <f t="shared" si="12"/>
        <v>1.7800331115722656E-3</v>
      </c>
      <c r="N92" s="11">
        <f t="shared" si="13"/>
        <v>0.30942010879516602</v>
      </c>
      <c r="O92" s="11">
        <f t="shared" si="14"/>
        <v>6.0987472534179688E-4</v>
      </c>
      <c r="P92" s="11">
        <f>Table3[[#This Row],[recalc_edist6]]+Table3[[#This Row],[recalc_repr5]]+Table3[[#This Row],[gaps4]]+Table3[[#This Row],[overlaps3]]+Table3[[#This Row],[map2]]</f>
        <v>0.35420989990234375</v>
      </c>
      <c r="Q92" s="21">
        <f>1000000*Table3[[#This Row],[total]]/Table3[[#This Row],[array size]]</f>
        <v>107.36886932474803</v>
      </c>
      <c r="R92" s="5">
        <f t="shared" si="15"/>
        <v>0.11535515432830035</v>
      </c>
      <c r="S92" s="5">
        <f t="shared" si="16"/>
        <v>4.347550994033644E-3</v>
      </c>
      <c r="T92" s="5">
        <f t="shared" si="17"/>
        <v>5.0253623968811254E-3</v>
      </c>
      <c r="U92" s="5">
        <f t="shared" si="18"/>
        <v>0.87355014323561719</v>
      </c>
      <c r="V92" s="5">
        <f t="shared" si="19"/>
        <v>1.7217890451676826E-3</v>
      </c>
      <c r="W92">
        <v>11</v>
      </c>
      <c r="X92">
        <v>28</v>
      </c>
      <c r="Y92">
        <v>3299</v>
      </c>
    </row>
    <row r="93" spans="2:25" x14ac:dyDescent="0.45">
      <c r="B93">
        <v>16</v>
      </c>
      <c r="C93">
        <v>1709556217.89344</v>
      </c>
      <c r="D93">
        <v>1709556217.9293599</v>
      </c>
      <c r="E93">
        <v>1709556217.93013</v>
      </c>
      <c r="F93">
        <v>1709556217.93067</v>
      </c>
      <c r="G93">
        <v>1709556218.2318499</v>
      </c>
      <c r="H93">
        <v>1709556218.2325101</v>
      </c>
      <c r="I93" t="s">
        <v>128</v>
      </c>
      <c r="J93">
        <v>240</v>
      </c>
      <c r="K93" s="11">
        <f t="shared" si="10"/>
        <v>3.5919904708862305E-2</v>
      </c>
      <c r="L93" s="11">
        <f t="shared" si="11"/>
        <v>7.7009201049804688E-4</v>
      </c>
      <c r="M93" s="11">
        <f t="shared" si="12"/>
        <v>5.4001808166503906E-4</v>
      </c>
      <c r="N93" s="11">
        <f t="shared" si="13"/>
        <v>0.30117988586425781</v>
      </c>
      <c r="O93" s="11">
        <f t="shared" si="14"/>
        <v>6.6018104553222656E-4</v>
      </c>
      <c r="P93" s="11">
        <f>Table3[[#This Row],[recalc_edist6]]+Table3[[#This Row],[recalc_repr5]]+Table3[[#This Row],[gaps4]]+Table3[[#This Row],[overlaps3]]+Table3[[#This Row],[map2]]</f>
        <v>0.33907008171081543</v>
      </c>
      <c r="Q93" s="21">
        <f>1000000*Table3[[#This Row],[total]]/Table3[[#This Row],[array size]]</f>
        <v>102.77965495932568</v>
      </c>
      <c r="R93" s="5">
        <f t="shared" si="15"/>
        <v>0.10593652063792969</v>
      </c>
      <c r="S93" s="5">
        <f t="shared" si="16"/>
        <v>2.2711883237012918E-3</v>
      </c>
      <c r="T93" s="5">
        <f t="shared" si="17"/>
        <v>1.5926444437100388E-3</v>
      </c>
      <c r="U93" s="5">
        <f t="shared" si="18"/>
        <v>0.88825261239393793</v>
      </c>
      <c r="V93" s="5">
        <f t="shared" si="19"/>
        <v>1.9470342007210143E-3</v>
      </c>
      <c r="W93">
        <v>16</v>
      </c>
      <c r="X93">
        <v>28</v>
      </c>
      <c r="Y93">
        <v>3299</v>
      </c>
    </row>
    <row r="94" spans="2:25" x14ac:dyDescent="0.45">
      <c r="B94">
        <v>17</v>
      </c>
      <c r="C94">
        <v>1709556217.92906</v>
      </c>
      <c r="D94">
        <v>1709556217.97084</v>
      </c>
      <c r="E94">
        <v>1709556217.9736199</v>
      </c>
      <c r="F94">
        <v>1709556217.9743099</v>
      </c>
      <c r="G94">
        <v>1709556218.2997401</v>
      </c>
      <c r="H94">
        <v>1709556218.30269</v>
      </c>
      <c r="I94" t="s">
        <v>128</v>
      </c>
      <c r="J94">
        <v>242</v>
      </c>
      <c r="K94" s="11">
        <f t="shared" si="10"/>
        <v>4.1779994964599609E-2</v>
      </c>
      <c r="L94" s="11">
        <f t="shared" si="11"/>
        <v>2.7799606323242188E-3</v>
      </c>
      <c r="M94" s="11">
        <f t="shared" si="12"/>
        <v>6.8998336791992188E-4</v>
      </c>
      <c r="N94" s="11">
        <f t="shared" si="13"/>
        <v>0.32543015480041504</v>
      </c>
      <c r="O94" s="11">
        <f t="shared" si="14"/>
        <v>2.9499530792236328E-3</v>
      </c>
      <c r="P94" s="11">
        <f>Table3[[#This Row],[recalc_edist6]]+Table3[[#This Row],[recalc_repr5]]+Table3[[#This Row],[gaps4]]+Table3[[#This Row],[overlaps3]]+Table3[[#This Row],[map2]]</f>
        <v>0.37363004684448242</v>
      </c>
      <c r="Q94" s="21">
        <f>1000000*Table3[[#This Row],[total]]/Table3[[#This Row],[array size]]</f>
        <v>84.935223197199917</v>
      </c>
      <c r="R94" s="5">
        <f t="shared" si="15"/>
        <v>0.11182182834987538</v>
      </c>
      <c r="S94" s="5">
        <f t="shared" si="16"/>
        <v>7.4404097202635669E-3</v>
      </c>
      <c r="T94" s="5">
        <f t="shared" si="17"/>
        <v>1.8467020352009229E-3</v>
      </c>
      <c r="U94" s="5">
        <f t="shared" si="18"/>
        <v>0.87099567486302887</v>
      </c>
      <c r="V94" s="5">
        <f t="shared" si="19"/>
        <v>7.8953850316313134E-3</v>
      </c>
      <c r="W94">
        <v>17</v>
      </c>
      <c r="X94">
        <v>28</v>
      </c>
      <c r="Y94">
        <v>4399</v>
      </c>
    </row>
    <row r="95" spans="2:25" x14ac:dyDescent="0.45">
      <c r="B95">
        <v>18</v>
      </c>
      <c r="C95">
        <v>1709556757.4432001</v>
      </c>
      <c r="D95">
        <v>1709556757.47562</v>
      </c>
      <c r="E95">
        <v>1709556757.47612</v>
      </c>
      <c r="F95">
        <v>1709556757.4768701</v>
      </c>
      <c r="G95">
        <v>1709556757.8015699</v>
      </c>
      <c r="H95">
        <v>1709556757.80545</v>
      </c>
      <c r="I95" t="s">
        <v>127</v>
      </c>
      <c r="J95">
        <v>308</v>
      </c>
      <c r="K95" s="11">
        <f t="shared" si="10"/>
        <v>3.2419919967651367E-2</v>
      </c>
      <c r="L95" s="11">
        <f t="shared" si="11"/>
        <v>4.9996376037597656E-4</v>
      </c>
      <c r="M95" s="11">
        <f t="shared" si="12"/>
        <v>7.5006484985351563E-4</v>
      </c>
      <c r="N95" s="11">
        <f t="shared" si="13"/>
        <v>0.32469987869262695</v>
      </c>
      <c r="O95" s="11">
        <f t="shared" si="14"/>
        <v>3.8800239562988281E-3</v>
      </c>
      <c r="P95" s="11">
        <f>Table3[[#This Row],[recalc_edist6]]+Table3[[#This Row],[recalc_repr5]]+Table3[[#This Row],[gaps4]]+Table3[[#This Row],[overlaps3]]+Table3[[#This Row],[map2]]</f>
        <v>0.36224985122680664</v>
      </c>
      <c r="Q95" s="21">
        <f>1000000*Table3[[#This Row],[total]]/Table3[[#This Row],[array size]]</f>
        <v>82.348227148626194</v>
      </c>
      <c r="R95" s="5">
        <f t="shared" si="15"/>
        <v>8.9496020102857343E-2</v>
      </c>
      <c r="S95" s="5">
        <f t="shared" si="16"/>
        <v>1.3801627762793655E-3</v>
      </c>
      <c r="T95" s="5">
        <f t="shared" si="17"/>
        <v>2.0705732447185905E-3</v>
      </c>
      <c r="U95" s="5">
        <f t="shared" si="18"/>
        <v>0.89634233828665</v>
      </c>
      <c r="V95" s="5">
        <f t="shared" si="19"/>
        <v>1.0710905589494705E-2</v>
      </c>
      <c r="W95" s="4">
        <v>18</v>
      </c>
      <c r="X95" s="4">
        <v>28</v>
      </c>
      <c r="Y95">
        <v>4399</v>
      </c>
    </row>
    <row r="96" spans="2:25" x14ac:dyDescent="0.45">
      <c r="B96">
        <v>17</v>
      </c>
      <c r="C96">
        <v>1709556234.9892299</v>
      </c>
      <c r="D96">
        <v>1709556235.0379</v>
      </c>
      <c r="E96">
        <v>1709556235.03861</v>
      </c>
      <c r="F96">
        <v>1709556235.0395501</v>
      </c>
      <c r="G96">
        <v>1709556235.3921299</v>
      </c>
      <c r="H96">
        <v>1709556235.3930199</v>
      </c>
      <c r="I96" t="s">
        <v>128</v>
      </c>
      <c r="J96">
        <v>1770</v>
      </c>
      <c r="K96" s="11">
        <f t="shared" si="10"/>
        <v>4.8670053482055664E-2</v>
      </c>
      <c r="L96" s="11">
        <f t="shared" si="11"/>
        <v>7.1001052856445313E-4</v>
      </c>
      <c r="M96" s="11">
        <f t="shared" si="12"/>
        <v>9.4008445739746094E-4</v>
      </c>
      <c r="N96" s="11">
        <f t="shared" si="13"/>
        <v>0.35257983207702637</v>
      </c>
      <c r="O96" s="11">
        <f t="shared" si="14"/>
        <v>8.9001655578613281E-4</v>
      </c>
      <c r="P96" s="11">
        <f>Table3[[#This Row],[recalc_edist6]]+Table3[[#This Row],[recalc_repr5]]+Table3[[#This Row],[gaps4]]+Table3[[#This Row],[overlaps3]]+Table3[[#This Row],[map2]]</f>
        <v>0.40378999710083008</v>
      </c>
      <c r="Q96" s="21">
        <f>1000000*Table3[[#This Row],[total]]/Table3[[#This Row],[array size]]</f>
        <v>91.791315549177099</v>
      </c>
      <c r="R96" s="5">
        <f t="shared" si="15"/>
        <v>0.1205330836115346</v>
      </c>
      <c r="S96" s="5">
        <f t="shared" si="16"/>
        <v>1.7583658180298036E-3</v>
      </c>
      <c r="T96" s="5">
        <f t="shared" si="17"/>
        <v>2.3281519209172315E-3</v>
      </c>
      <c r="U96" s="5">
        <f t="shared" si="18"/>
        <v>0.87317624163182017</v>
      </c>
      <c r="V96" s="5">
        <f t="shared" si="19"/>
        <v>2.2041570176982057E-3</v>
      </c>
      <c r="W96">
        <v>17</v>
      </c>
      <c r="X96">
        <v>30</v>
      </c>
      <c r="Y96">
        <v>4399</v>
      </c>
    </row>
    <row r="97" spans="2:25" x14ac:dyDescent="0.45">
      <c r="B97">
        <v>12</v>
      </c>
      <c r="C97">
        <v>1709556761.12725</v>
      </c>
      <c r="D97">
        <v>1709556761.18016</v>
      </c>
      <c r="E97">
        <v>1709556761.1817999</v>
      </c>
      <c r="F97">
        <v>1709556761.18259</v>
      </c>
      <c r="G97">
        <v>1709556761.59073</v>
      </c>
      <c r="H97">
        <v>1709556761.5969999</v>
      </c>
      <c r="I97" t="s">
        <v>127</v>
      </c>
      <c r="J97">
        <v>609</v>
      </c>
      <c r="K97" s="11">
        <f t="shared" si="10"/>
        <v>5.2910089492797852E-2</v>
      </c>
      <c r="L97" s="11">
        <f t="shared" si="11"/>
        <v>1.6398429870605469E-3</v>
      </c>
      <c r="M97" s="11">
        <f t="shared" si="12"/>
        <v>7.9011917114257813E-4</v>
      </c>
      <c r="N97" s="11">
        <f t="shared" si="13"/>
        <v>0.40813994407653809</v>
      </c>
      <c r="O97" s="11">
        <f t="shared" si="14"/>
        <v>6.2699317932128906E-3</v>
      </c>
      <c r="P97" s="11">
        <f>Table3[[#This Row],[recalc_edist6]]+Table3[[#This Row],[recalc_repr5]]+Table3[[#This Row],[gaps4]]+Table3[[#This Row],[overlaps3]]+Table3[[#This Row],[map2]]</f>
        <v>0.46974992752075195</v>
      </c>
      <c r="Q97" s="21">
        <f>1000000*Table3[[#This Row],[total]]/Table3[[#This Row],[array size]]</f>
        <v>427.43396498703544</v>
      </c>
      <c r="R97" s="5">
        <f t="shared" si="15"/>
        <v>0.11263458787965532</v>
      </c>
      <c r="S97" s="5">
        <f t="shared" si="16"/>
        <v>3.4908850241133975E-3</v>
      </c>
      <c r="T97" s="5">
        <f t="shared" si="17"/>
        <v>1.6819995594521372E-3</v>
      </c>
      <c r="U97" s="5">
        <f t="shared" si="18"/>
        <v>0.86884514539602109</v>
      </c>
      <c r="V97" s="5">
        <f t="shared" si="19"/>
        <v>1.3347382140758087E-2</v>
      </c>
      <c r="W97" s="4">
        <v>12</v>
      </c>
      <c r="X97" s="4">
        <v>32</v>
      </c>
      <c r="Y97">
        <v>1099</v>
      </c>
    </row>
    <row r="98" spans="2:25" x14ac:dyDescent="0.45">
      <c r="B98">
        <v>18</v>
      </c>
      <c r="C98">
        <v>1709556761.1266699</v>
      </c>
      <c r="D98">
        <v>1709556761.1614299</v>
      </c>
      <c r="E98">
        <v>1709556761.1629801</v>
      </c>
      <c r="F98">
        <v>1709556761.16413</v>
      </c>
      <c r="G98">
        <v>1709556761.55071</v>
      </c>
      <c r="H98">
        <v>1709556761.5551</v>
      </c>
      <c r="I98" t="s">
        <v>127</v>
      </c>
      <c r="J98">
        <v>608</v>
      </c>
      <c r="K98" s="11">
        <f t="shared" si="10"/>
        <v>3.4759998321533203E-2</v>
      </c>
      <c r="L98" s="11">
        <f t="shared" si="11"/>
        <v>1.5501976013183594E-3</v>
      </c>
      <c r="M98" s="11">
        <f t="shared" si="12"/>
        <v>1.1498928070068359E-3</v>
      </c>
      <c r="N98" s="11">
        <f t="shared" si="13"/>
        <v>0.38657999038696289</v>
      </c>
      <c r="O98" s="11">
        <f t="shared" si="14"/>
        <v>4.3900012969970703E-3</v>
      </c>
      <c r="P98" s="11">
        <f>Table3[[#This Row],[recalc_edist6]]+Table3[[#This Row],[recalc_repr5]]+Table3[[#This Row],[gaps4]]+Table3[[#This Row],[overlaps3]]+Table3[[#This Row],[map2]]</f>
        <v>0.42843008041381836</v>
      </c>
      <c r="Q98" s="21">
        <f>1000000*Table3[[#This Row],[total]]/Table3[[#This Row],[array size]]</f>
        <v>389.83628791066275</v>
      </c>
      <c r="R98" s="5">
        <f t="shared" si="15"/>
        <v>8.1133421556111807E-2</v>
      </c>
      <c r="S98" s="5">
        <f t="shared" si="16"/>
        <v>3.6183211034599432E-3</v>
      </c>
      <c r="T98" s="5">
        <f t="shared" si="17"/>
        <v>2.683968422329638E-3</v>
      </c>
      <c r="U98" s="5">
        <f t="shared" si="18"/>
        <v>0.90231757306482152</v>
      </c>
      <c r="V98" s="5">
        <f t="shared" si="19"/>
        <v>1.0246715853277135E-2</v>
      </c>
      <c r="W98" s="4">
        <v>18</v>
      </c>
      <c r="X98" s="4">
        <v>32</v>
      </c>
      <c r="Y98">
        <v>1099</v>
      </c>
    </row>
    <row r="99" spans="2:25" x14ac:dyDescent="0.45">
      <c r="B99">
        <v>14</v>
      </c>
      <c r="C99">
        <v>1709556225.8524499</v>
      </c>
      <c r="D99">
        <v>1709556225.90012</v>
      </c>
      <c r="E99">
        <v>1709556225.9021201</v>
      </c>
      <c r="F99">
        <v>1709556225.90343</v>
      </c>
      <c r="G99">
        <v>1709556226.20997</v>
      </c>
      <c r="H99">
        <v>1709556226.2105899</v>
      </c>
      <c r="I99" t="s">
        <v>128</v>
      </c>
      <c r="J99">
        <v>949</v>
      </c>
      <c r="K99" s="11">
        <f t="shared" si="10"/>
        <v>4.7670125961303711E-2</v>
      </c>
      <c r="L99" s="11">
        <f t="shared" si="11"/>
        <v>2.0000934600830078E-3</v>
      </c>
      <c r="M99" s="11">
        <f t="shared" si="12"/>
        <v>1.3098716735839844E-3</v>
      </c>
      <c r="N99" s="11">
        <f t="shared" si="13"/>
        <v>0.30654001235961914</v>
      </c>
      <c r="O99" s="11">
        <f t="shared" si="14"/>
        <v>6.198883056640625E-4</v>
      </c>
      <c r="P99" s="11">
        <f>Table3[[#This Row],[recalc_edist6]]+Table3[[#This Row],[recalc_repr5]]+Table3[[#This Row],[gaps4]]+Table3[[#This Row],[overlaps3]]+Table3[[#This Row],[map2]]</f>
        <v>0.35813999176025391</v>
      </c>
      <c r="Q99" s="21">
        <f>1000000*Table3[[#This Row],[total]]/Table3[[#This Row],[array size]]</f>
        <v>325.8780634761182</v>
      </c>
      <c r="R99" s="5">
        <f t="shared" si="15"/>
        <v>0.13310472736374845</v>
      </c>
      <c r="S99" s="5">
        <f t="shared" si="16"/>
        <v>5.5846694200571449E-3</v>
      </c>
      <c r="T99" s="5">
        <f t="shared" si="17"/>
        <v>3.6574292280121532E-3</v>
      </c>
      <c r="U99" s="5">
        <f t="shared" si="18"/>
        <v>0.85592231923884998</v>
      </c>
      <c r="V99" s="5">
        <f t="shared" si="19"/>
        <v>1.7308547493322896E-3</v>
      </c>
      <c r="W99">
        <v>14</v>
      </c>
      <c r="X99">
        <v>32</v>
      </c>
      <c r="Y99">
        <v>1099</v>
      </c>
    </row>
    <row r="100" spans="2:25" x14ac:dyDescent="0.45">
      <c r="B100">
        <v>17</v>
      </c>
      <c r="C100">
        <v>1709556217.0539401</v>
      </c>
      <c r="D100">
        <v>1709556217.15292</v>
      </c>
      <c r="E100">
        <v>1709556217.1567099</v>
      </c>
      <c r="F100">
        <v>1709556217.1586599</v>
      </c>
      <c r="G100">
        <v>1709556217.5164299</v>
      </c>
      <c r="H100">
        <v>1709556217.5198901</v>
      </c>
      <c r="I100" t="s">
        <v>128</v>
      </c>
      <c r="J100">
        <v>164</v>
      </c>
      <c r="K100" s="11">
        <f t="shared" si="10"/>
        <v>9.8979949951171875E-2</v>
      </c>
      <c r="L100" s="11">
        <f t="shared" si="11"/>
        <v>3.7899017333984375E-3</v>
      </c>
      <c r="M100" s="11">
        <f t="shared" si="12"/>
        <v>1.9500255584716797E-3</v>
      </c>
      <c r="N100" s="11">
        <f t="shared" si="13"/>
        <v>0.35776996612548828</v>
      </c>
      <c r="O100" s="11">
        <f t="shared" si="14"/>
        <v>3.4601688385009766E-3</v>
      </c>
      <c r="P100" s="11">
        <f>Table3[[#This Row],[recalc_edist6]]+Table3[[#This Row],[recalc_repr5]]+Table3[[#This Row],[gaps4]]+Table3[[#This Row],[overlaps3]]+Table3[[#This Row],[map2]]</f>
        <v>0.46595001220703125</v>
      </c>
      <c r="Q100" s="21">
        <f>1000000*Table3[[#This Row],[total]]/Table3[[#This Row],[array size]]</f>
        <v>211.89177453707651</v>
      </c>
      <c r="R100" s="5">
        <f t="shared" si="15"/>
        <v>0.21242611301229675</v>
      </c>
      <c r="S100" s="5">
        <f t="shared" si="16"/>
        <v>8.1337088402403685E-3</v>
      </c>
      <c r="T100" s="5">
        <f t="shared" si="17"/>
        <v>4.1850531331357552E-3</v>
      </c>
      <c r="U100" s="5">
        <f t="shared" si="18"/>
        <v>0.76782907340395923</v>
      </c>
      <c r="V100" s="5">
        <f t="shared" si="19"/>
        <v>7.4260516103679206E-3</v>
      </c>
      <c r="W100">
        <v>17</v>
      </c>
      <c r="X100">
        <v>32</v>
      </c>
      <c r="Y100">
        <v>2199</v>
      </c>
    </row>
    <row r="101" spans="2:25" x14ac:dyDescent="0.45">
      <c r="B101">
        <v>20</v>
      </c>
      <c r="C101">
        <v>1709556217.0799699</v>
      </c>
      <c r="D101">
        <v>1709556217.17362</v>
      </c>
      <c r="E101">
        <v>1709556217.1763</v>
      </c>
      <c r="F101">
        <v>1709556217.17889</v>
      </c>
      <c r="G101">
        <v>1709556217.53631</v>
      </c>
      <c r="H101">
        <v>1709556217.5409501</v>
      </c>
      <c r="I101" t="s">
        <v>128</v>
      </c>
      <c r="J101">
        <v>165</v>
      </c>
      <c r="K101" s="11">
        <f t="shared" si="10"/>
        <v>9.3650102615356445E-2</v>
      </c>
      <c r="L101" s="11">
        <f t="shared" si="11"/>
        <v>2.6800632476806641E-3</v>
      </c>
      <c r="M101" s="11">
        <f t="shared" si="12"/>
        <v>2.5899410247802734E-3</v>
      </c>
      <c r="N101" s="11">
        <f t="shared" si="13"/>
        <v>0.35741996765136719</v>
      </c>
      <c r="O101" s="11">
        <f t="shared" si="14"/>
        <v>4.6401023864746094E-3</v>
      </c>
      <c r="P101" s="11">
        <f>Table3[[#This Row],[recalc_edist6]]+Table3[[#This Row],[recalc_repr5]]+Table3[[#This Row],[gaps4]]+Table3[[#This Row],[overlaps3]]+Table3[[#This Row],[map2]]</f>
        <v>0.46098017692565918</v>
      </c>
      <c r="Q101" s="21">
        <f>1000000*Table3[[#This Row],[total]]/Table3[[#This Row],[array size]]</f>
        <v>209.63173120766675</v>
      </c>
      <c r="R101" s="5">
        <f t="shared" si="15"/>
        <v>0.20315429448598415</v>
      </c>
      <c r="S101" s="5">
        <f t="shared" si="16"/>
        <v>5.8138362164602787E-3</v>
      </c>
      <c r="T101" s="5">
        <f t="shared" si="17"/>
        <v>5.6183349185488837E-3</v>
      </c>
      <c r="U101" s="5">
        <f t="shared" si="18"/>
        <v>0.77534780353257393</v>
      </c>
      <c r="V101" s="5">
        <f t="shared" si="19"/>
        <v>1.0065730846432697E-2</v>
      </c>
      <c r="W101">
        <v>20</v>
      </c>
      <c r="X101">
        <v>32</v>
      </c>
      <c r="Y101">
        <v>2199</v>
      </c>
    </row>
    <row r="102" spans="2:25" x14ac:dyDescent="0.45">
      <c r="B102">
        <v>11</v>
      </c>
      <c r="C102">
        <v>1709556217.1528101</v>
      </c>
      <c r="D102">
        <v>1709556217.2121</v>
      </c>
      <c r="E102">
        <v>1709556217.2143199</v>
      </c>
      <c r="F102">
        <v>1709556217.2153299</v>
      </c>
      <c r="G102">
        <v>1709556217.53439</v>
      </c>
      <c r="H102">
        <v>1709556217.5376699</v>
      </c>
      <c r="I102" t="s">
        <v>128</v>
      </c>
      <c r="J102">
        <v>173</v>
      </c>
      <c r="K102" s="11">
        <f t="shared" si="10"/>
        <v>5.9289932250976563E-2</v>
      </c>
      <c r="L102" s="11">
        <f t="shared" si="11"/>
        <v>2.2199153900146484E-3</v>
      </c>
      <c r="M102" s="11">
        <f t="shared" si="12"/>
        <v>1.0099411010742187E-3</v>
      </c>
      <c r="N102" s="11">
        <f t="shared" si="13"/>
        <v>0.31906008720397949</v>
      </c>
      <c r="O102" s="11">
        <f t="shared" si="14"/>
        <v>3.2799243927001953E-3</v>
      </c>
      <c r="P102" s="11">
        <f>Table3[[#This Row],[recalc_edist6]]+Table3[[#This Row],[recalc_repr5]]+Table3[[#This Row],[gaps4]]+Table3[[#This Row],[overlaps3]]+Table3[[#This Row],[map2]]</f>
        <v>0.38485980033874512</v>
      </c>
      <c r="Q102" s="21">
        <f>1000000*Table3[[#This Row],[total]]/Table3[[#This Row],[array size]]</f>
        <v>187.82811143911425</v>
      </c>
      <c r="R102" s="5">
        <f t="shared" si="15"/>
        <v>0.15405592425810871</v>
      </c>
      <c r="S102" s="5">
        <f t="shared" si="16"/>
        <v>5.7681144875633356E-3</v>
      </c>
      <c r="T102" s="5">
        <f t="shared" si="17"/>
        <v>2.6241792470538382E-3</v>
      </c>
      <c r="U102" s="5">
        <f t="shared" si="18"/>
        <v>0.82902939440063583</v>
      </c>
      <c r="V102" s="5">
        <f t="shared" si="19"/>
        <v>8.5223876066382563E-3</v>
      </c>
      <c r="W102">
        <v>11</v>
      </c>
      <c r="X102">
        <v>32</v>
      </c>
      <c r="Y102">
        <v>2049</v>
      </c>
    </row>
    <row r="103" spans="2:25" x14ac:dyDescent="0.45">
      <c r="B103">
        <v>28</v>
      </c>
      <c r="C103">
        <v>1709556217.16134</v>
      </c>
      <c r="D103">
        <v>1709556217.2258999</v>
      </c>
      <c r="E103">
        <v>1709556217.2273099</v>
      </c>
      <c r="F103">
        <v>1709556217.2286</v>
      </c>
      <c r="G103">
        <v>1709556217.5638399</v>
      </c>
      <c r="H103">
        <v>1709556217.56866</v>
      </c>
      <c r="I103" t="s">
        <v>128</v>
      </c>
      <c r="J103">
        <v>175</v>
      </c>
      <c r="K103" s="11">
        <f t="shared" si="10"/>
        <v>6.45599365234375E-2</v>
      </c>
      <c r="L103" s="11">
        <f t="shared" si="11"/>
        <v>1.4100074768066406E-3</v>
      </c>
      <c r="M103" s="11">
        <f t="shared" si="12"/>
        <v>1.2900829315185547E-3</v>
      </c>
      <c r="N103" s="11">
        <f t="shared" si="13"/>
        <v>0.33523988723754883</v>
      </c>
      <c r="O103" s="11">
        <f t="shared" si="14"/>
        <v>4.8201084136962891E-3</v>
      </c>
      <c r="P103" s="11">
        <f>Table3[[#This Row],[recalc_edist6]]+Table3[[#This Row],[recalc_repr5]]+Table3[[#This Row],[gaps4]]+Table3[[#This Row],[overlaps3]]+Table3[[#This Row],[map2]]</f>
        <v>0.40732002258300781</v>
      </c>
      <c r="Q103" s="21">
        <f>1000000*Table3[[#This Row],[total]]/Table3[[#This Row],[array size]]</f>
        <v>185.22966011050832</v>
      </c>
      <c r="R103" s="5">
        <f t="shared" si="15"/>
        <v>0.15849929525691514</v>
      </c>
      <c r="S103" s="5">
        <f t="shared" si="16"/>
        <v>3.4616699367370162E-3</v>
      </c>
      <c r="T103" s="5">
        <f t="shared" si="17"/>
        <v>3.1672465383300631E-3</v>
      </c>
      <c r="U103" s="5">
        <f t="shared" si="18"/>
        <v>0.82303807485729541</v>
      </c>
      <c r="V103" s="5">
        <f t="shared" si="19"/>
        <v>1.1833713410722396E-2</v>
      </c>
      <c r="W103">
        <v>28</v>
      </c>
      <c r="X103">
        <v>32</v>
      </c>
      <c r="Y103">
        <v>2199</v>
      </c>
    </row>
    <row r="104" spans="2:25" x14ac:dyDescent="0.45">
      <c r="B104">
        <v>17</v>
      </c>
      <c r="C104">
        <v>1709556217.14698</v>
      </c>
      <c r="D104">
        <v>1709556217.2206399</v>
      </c>
      <c r="E104">
        <v>1709556217.22347</v>
      </c>
      <c r="F104">
        <v>1709556217.2251899</v>
      </c>
      <c r="G104">
        <v>1709556217.55006</v>
      </c>
      <c r="H104">
        <v>1709556217.55372</v>
      </c>
      <c r="I104" t="s">
        <v>128</v>
      </c>
      <c r="J104">
        <v>172</v>
      </c>
      <c r="K104" s="11">
        <f t="shared" si="10"/>
        <v>7.3659896850585938E-2</v>
      </c>
      <c r="L104" s="11">
        <f t="shared" si="11"/>
        <v>2.8300285339355469E-3</v>
      </c>
      <c r="M104" s="11">
        <f t="shared" si="12"/>
        <v>1.7199516296386719E-3</v>
      </c>
      <c r="N104" s="11">
        <f t="shared" si="13"/>
        <v>0.32487010955810547</v>
      </c>
      <c r="O104" s="11">
        <f t="shared" si="14"/>
        <v>3.6599636077880859E-3</v>
      </c>
      <c r="P104" s="11">
        <f>Table3[[#This Row],[recalc_edist6]]+Table3[[#This Row],[recalc_repr5]]+Table3[[#This Row],[gaps4]]+Table3[[#This Row],[overlaps3]]+Table3[[#This Row],[map2]]</f>
        <v>0.40673995018005371</v>
      </c>
      <c r="Q104" s="21">
        <f>1000000*Table3[[#This Row],[total]]/Table3[[#This Row],[array size]]</f>
        <v>184.96587093226634</v>
      </c>
      <c r="R104" s="5">
        <f t="shared" si="15"/>
        <v>0.1810982590177791</v>
      </c>
      <c r="S104" s="5">
        <f t="shared" si="16"/>
        <v>6.9578327201022753E-3</v>
      </c>
      <c r="T104" s="5">
        <f t="shared" si="17"/>
        <v>4.2286272319138844E-3</v>
      </c>
      <c r="U104" s="5">
        <f t="shared" si="18"/>
        <v>0.79871699205916091</v>
      </c>
      <c r="V104" s="5">
        <f t="shared" si="19"/>
        <v>8.9982889710438097E-3</v>
      </c>
      <c r="W104">
        <v>17</v>
      </c>
      <c r="X104">
        <v>32</v>
      </c>
      <c r="Y104">
        <v>2199</v>
      </c>
    </row>
    <row r="105" spans="2:25" x14ac:dyDescent="0.45">
      <c r="B105">
        <v>14</v>
      </c>
      <c r="C105">
        <v>1709556217.0474801</v>
      </c>
      <c r="D105">
        <v>1709556217.0929401</v>
      </c>
      <c r="E105">
        <v>1709556217.09639</v>
      </c>
      <c r="F105">
        <v>1709556217.0980999</v>
      </c>
      <c r="G105">
        <v>1709556217.4474199</v>
      </c>
      <c r="H105">
        <v>1709556217.45135</v>
      </c>
      <c r="I105" t="s">
        <v>128</v>
      </c>
      <c r="J105">
        <v>163</v>
      </c>
      <c r="K105" s="11">
        <f t="shared" si="10"/>
        <v>4.5459985733032227E-2</v>
      </c>
      <c r="L105" s="11">
        <f t="shared" si="11"/>
        <v>3.4499168395996094E-3</v>
      </c>
      <c r="M105" s="11">
        <f t="shared" si="12"/>
        <v>1.7099380493164063E-3</v>
      </c>
      <c r="N105" s="11">
        <f t="shared" si="13"/>
        <v>0.3493199348449707</v>
      </c>
      <c r="O105" s="11">
        <f t="shared" si="14"/>
        <v>3.9300918579101563E-3</v>
      </c>
      <c r="P105" s="11">
        <f>Table3[[#This Row],[recalc_edist6]]+Table3[[#This Row],[recalc_repr5]]+Table3[[#This Row],[gaps4]]+Table3[[#This Row],[overlaps3]]+Table3[[#This Row],[map2]]</f>
        <v>0.4038698673248291</v>
      </c>
      <c r="Q105" s="21">
        <f>1000000*Table3[[#This Row],[total]]/Table3[[#This Row],[array size]]</f>
        <v>183.66069455426518</v>
      </c>
      <c r="R105" s="5">
        <f t="shared" si="15"/>
        <v>0.11256097424190636</v>
      </c>
      <c r="S105" s="5">
        <f t="shared" si="16"/>
        <v>8.542149634612058E-3</v>
      </c>
      <c r="T105" s="5">
        <f t="shared" si="17"/>
        <v>4.2338837027945872E-3</v>
      </c>
      <c r="U105" s="5">
        <f t="shared" si="18"/>
        <v>0.86493190779201079</v>
      </c>
      <c r="V105" s="5">
        <f t="shared" si="19"/>
        <v>9.7310846286762388E-3</v>
      </c>
      <c r="W105">
        <v>14</v>
      </c>
      <c r="X105">
        <v>32</v>
      </c>
      <c r="Y105">
        <v>2199</v>
      </c>
    </row>
    <row r="106" spans="2:25" x14ac:dyDescent="0.45">
      <c r="B106">
        <v>17</v>
      </c>
      <c r="C106">
        <v>1709556217.1015699</v>
      </c>
      <c r="D106">
        <v>1709556217.1652701</v>
      </c>
      <c r="E106">
        <v>1709556217.16763</v>
      </c>
      <c r="F106">
        <v>1709556217.16922</v>
      </c>
      <c r="G106">
        <v>1709556217.49229</v>
      </c>
      <c r="H106">
        <v>1709556217.4959199</v>
      </c>
      <c r="I106" t="s">
        <v>128</v>
      </c>
      <c r="J106">
        <v>168</v>
      </c>
      <c r="K106" s="11">
        <f t="shared" si="10"/>
        <v>6.3700199127197266E-2</v>
      </c>
      <c r="L106" s="11">
        <f t="shared" si="11"/>
        <v>2.3598670959472656E-3</v>
      </c>
      <c r="M106" s="11">
        <f t="shared" si="12"/>
        <v>1.5900135040283203E-3</v>
      </c>
      <c r="N106" s="11">
        <f t="shared" si="13"/>
        <v>0.32307004928588867</v>
      </c>
      <c r="O106" s="11">
        <f t="shared" si="14"/>
        <v>3.6299228668212891E-3</v>
      </c>
      <c r="P106" s="11">
        <f>Table3[[#This Row],[recalc_edist6]]+Table3[[#This Row],[recalc_repr5]]+Table3[[#This Row],[gaps4]]+Table3[[#This Row],[overlaps3]]+Table3[[#This Row],[map2]]</f>
        <v>0.39435005187988281</v>
      </c>
      <c r="Q106" s="21">
        <f>1000000*Table3[[#This Row],[total]]/Table3[[#This Row],[array size]]</f>
        <v>179.33153791718181</v>
      </c>
      <c r="R106" s="5">
        <f t="shared" si="15"/>
        <v>0.16153211803456299</v>
      </c>
      <c r="S106" s="5">
        <f t="shared" si="16"/>
        <v>5.9841936997286618E-3</v>
      </c>
      <c r="T106" s="5">
        <f t="shared" si="17"/>
        <v>4.0319850256102692E-3</v>
      </c>
      <c r="U106" s="5">
        <f t="shared" si="18"/>
        <v>0.81924687912630045</v>
      </c>
      <c r="V106" s="5">
        <f t="shared" si="19"/>
        <v>9.2048241137976227E-3</v>
      </c>
      <c r="W106">
        <v>17</v>
      </c>
      <c r="X106">
        <v>32</v>
      </c>
      <c r="Y106">
        <v>2199</v>
      </c>
    </row>
    <row r="107" spans="2:25" x14ac:dyDescent="0.45">
      <c r="B107">
        <v>14</v>
      </c>
      <c r="C107">
        <v>1709556217.16433</v>
      </c>
      <c r="D107">
        <v>1709556217.2272999</v>
      </c>
      <c r="E107">
        <v>1709556217.2306099</v>
      </c>
      <c r="F107">
        <v>1709556217.2319901</v>
      </c>
      <c r="G107">
        <v>1709556217.5362</v>
      </c>
      <c r="H107">
        <v>1709556217.5395501</v>
      </c>
      <c r="I107" t="s">
        <v>128</v>
      </c>
      <c r="J107">
        <v>176</v>
      </c>
      <c r="K107" s="11">
        <f t="shared" si="10"/>
        <v>6.296992301940918E-2</v>
      </c>
      <c r="L107" s="11">
        <f t="shared" si="11"/>
        <v>3.3099651336669922E-3</v>
      </c>
      <c r="M107" s="11">
        <f t="shared" si="12"/>
        <v>1.3802051544189453E-3</v>
      </c>
      <c r="N107" s="11">
        <f t="shared" si="13"/>
        <v>0.30420994758605957</v>
      </c>
      <c r="O107" s="11">
        <f t="shared" si="14"/>
        <v>3.3500194549560547E-3</v>
      </c>
      <c r="P107" s="11">
        <f>Table3[[#This Row],[recalc_edist6]]+Table3[[#This Row],[recalc_repr5]]+Table3[[#This Row],[gaps4]]+Table3[[#This Row],[overlaps3]]+Table3[[#This Row],[map2]]</f>
        <v>0.37522006034851074</v>
      </c>
      <c r="Q107" s="21">
        <f>1000000*Table3[[#This Row],[total]]/Table3[[#This Row],[array size]]</f>
        <v>170.63213294611674</v>
      </c>
      <c r="R107" s="5">
        <f t="shared" si="15"/>
        <v>0.16782131254102367</v>
      </c>
      <c r="S107" s="5">
        <f t="shared" si="16"/>
        <v>8.8213970505538544E-3</v>
      </c>
      <c r="T107" s="5">
        <f t="shared" si="17"/>
        <v>3.6783884985706452E-3</v>
      </c>
      <c r="U107" s="5">
        <f t="shared" si="18"/>
        <v>0.81075075597904922</v>
      </c>
      <c r="V107" s="5">
        <f t="shared" si="19"/>
        <v>8.9281459308025793E-3</v>
      </c>
      <c r="W107">
        <v>14</v>
      </c>
      <c r="X107">
        <v>32</v>
      </c>
      <c r="Y107">
        <v>2199</v>
      </c>
    </row>
    <row r="108" spans="2:25" x14ac:dyDescent="0.45">
      <c r="B108">
        <v>16</v>
      </c>
      <c r="C108">
        <v>1709556221.9044001</v>
      </c>
      <c r="D108">
        <v>1709556221.96086</v>
      </c>
      <c r="E108">
        <v>1709556221.9637401</v>
      </c>
      <c r="F108">
        <v>1709556221.96508</v>
      </c>
      <c r="G108">
        <v>1709556222.26401</v>
      </c>
      <c r="H108">
        <v>1709556222.26759</v>
      </c>
      <c r="I108" t="s">
        <v>128</v>
      </c>
      <c r="J108">
        <v>610</v>
      </c>
      <c r="K108" s="11">
        <f t="shared" si="10"/>
        <v>5.6459903717041016E-2</v>
      </c>
      <c r="L108" s="11">
        <f t="shared" si="11"/>
        <v>2.880096435546875E-3</v>
      </c>
      <c r="M108" s="11">
        <f t="shared" si="12"/>
        <v>1.3399124145507813E-3</v>
      </c>
      <c r="N108" s="11">
        <f t="shared" si="13"/>
        <v>0.29892992973327637</v>
      </c>
      <c r="O108" s="11">
        <f t="shared" si="14"/>
        <v>3.5800933837890625E-3</v>
      </c>
      <c r="P108" s="11">
        <f>Table3[[#This Row],[recalc_edist6]]+Table3[[#This Row],[recalc_repr5]]+Table3[[#This Row],[gaps4]]+Table3[[#This Row],[overlaps3]]+Table3[[#This Row],[map2]]</f>
        <v>0.3631899356842041</v>
      </c>
      <c r="Q108" s="21">
        <f>1000000*Table3[[#This Row],[total]]/Table3[[#This Row],[array size]]</f>
        <v>165.16140776907872</v>
      </c>
      <c r="R108" s="5">
        <f t="shared" si="15"/>
        <v>0.15545558444695795</v>
      </c>
      <c r="S108" s="5">
        <f t="shared" si="16"/>
        <v>7.93000067615072E-3</v>
      </c>
      <c r="T108" s="5">
        <f t="shared" si="17"/>
        <v>3.6892883940370072E-3</v>
      </c>
      <c r="U108" s="5">
        <f t="shared" si="18"/>
        <v>0.82306776802647363</v>
      </c>
      <c r="V108" s="5">
        <f t="shared" si="19"/>
        <v>9.8573584563807302E-3</v>
      </c>
      <c r="W108">
        <v>16</v>
      </c>
      <c r="X108">
        <v>32</v>
      </c>
      <c r="Y108">
        <v>2199</v>
      </c>
    </row>
    <row r="109" spans="2:25" x14ac:dyDescent="0.45">
      <c r="B109">
        <v>11</v>
      </c>
      <c r="C109">
        <v>1709556225.34288</v>
      </c>
      <c r="D109">
        <v>1709556225.3959</v>
      </c>
      <c r="E109">
        <v>1709556225.3987401</v>
      </c>
      <c r="F109">
        <v>1709556225.4003301</v>
      </c>
      <c r="G109">
        <v>1709556225.6976399</v>
      </c>
      <c r="H109">
        <v>1709556225.70186</v>
      </c>
      <c r="I109" t="s">
        <v>128</v>
      </c>
      <c r="J109">
        <v>906</v>
      </c>
      <c r="K109" s="11">
        <f t="shared" si="10"/>
        <v>5.3020000457763672E-2</v>
      </c>
      <c r="L109" s="11">
        <f t="shared" si="11"/>
        <v>2.8400421142578125E-3</v>
      </c>
      <c r="M109" s="11">
        <f t="shared" si="12"/>
        <v>1.5900135040283203E-3</v>
      </c>
      <c r="N109" s="11">
        <f t="shared" si="13"/>
        <v>0.29730987548828125</v>
      </c>
      <c r="O109" s="11">
        <f t="shared" si="14"/>
        <v>4.2200088500976563E-3</v>
      </c>
      <c r="P109" s="11">
        <f>Table3[[#This Row],[recalc_edist6]]+Table3[[#This Row],[recalc_repr5]]+Table3[[#This Row],[gaps4]]+Table3[[#This Row],[overlaps3]]+Table3[[#This Row],[map2]]</f>
        <v>0.35897994041442871</v>
      </c>
      <c r="Q109" s="21">
        <f>1000000*Table3[[#This Row],[total]]/Table3[[#This Row],[array size]]</f>
        <v>163.24690332625227</v>
      </c>
      <c r="R109" s="5">
        <f t="shared" si="15"/>
        <v>0.14769627627815107</v>
      </c>
      <c r="S109" s="5">
        <f t="shared" si="16"/>
        <v>7.911422880562886E-3</v>
      </c>
      <c r="T109" s="5">
        <f t="shared" si="17"/>
        <v>4.4292544652849127E-3</v>
      </c>
      <c r="U109" s="5">
        <f t="shared" si="18"/>
        <v>0.82820749021532591</v>
      </c>
      <c r="V109" s="5">
        <f t="shared" si="19"/>
        <v>1.1755556160675208E-2</v>
      </c>
      <c r="W109">
        <v>11</v>
      </c>
      <c r="X109">
        <v>32</v>
      </c>
      <c r="Y109">
        <v>2199</v>
      </c>
    </row>
    <row r="110" spans="2:25" x14ac:dyDescent="0.45">
      <c r="B110">
        <v>17</v>
      </c>
      <c r="C110">
        <v>1709556232.61497</v>
      </c>
      <c r="D110">
        <v>1709556232.6605101</v>
      </c>
      <c r="E110">
        <v>1709556232.6622701</v>
      </c>
      <c r="F110">
        <v>1709556232.6635301</v>
      </c>
      <c r="G110">
        <v>1709556232.9647801</v>
      </c>
      <c r="H110">
        <v>1709556232.9655499</v>
      </c>
      <c r="I110" t="s">
        <v>128</v>
      </c>
      <c r="J110">
        <v>1555</v>
      </c>
      <c r="K110" s="11">
        <f t="shared" si="10"/>
        <v>4.5540094375610352E-2</v>
      </c>
      <c r="L110" s="11">
        <f t="shared" si="11"/>
        <v>1.7600059509277344E-3</v>
      </c>
      <c r="M110" s="11">
        <f t="shared" si="12"/>
        <v>1.2600421905517578E-3</v>
      </c>
      <c r="N110" s="11">
        <f t="shared" si="13"/>
        <v>0.30124998092651367</v>
      </c>
      <c r="O110" s="11">
        <f t="shared" si="14"/>
        <v>7.6985359191894531E-4</v>
      </c>
      <c r="P110" s="11">
        <f>Table3[[#This Row],[recalc_edist6]]+Table3[[#This Row],[recalc_repr5]]+Table3[[#This Row],[gaps4]]+Table3[[#This Row],[overlaps3]]+Table3[[#This Row],[map2]]</f>
        <v>0.35057997703552246</v>
      </c>
      <c r="Q110" s="21">
        <f>1000000*Table3[[#This Row],[total]]/Table3[[#This Row],[array size]]</f>
        <v>159.42700183516254</v>
      </c>
      <c r="R110" s="5">
        <f t="shared" si="15"/>
        <v>0.12989930218118534</v>
      </c>
      <c r="S110" s="5">
        <f t="shared" si="16"/>
        <v>5.0202694569444909E-3</v>
      </c>
      <c r="T110" s="5">
        <f t="shared" si="17"/>
        <v>3.5941647358373927E-3</v>
      </c>
      <c r="U110" s="5">
        <f t="shared" si="18"/>
        <v>0.85929032078175294</v>
      </c>
      <c r="V110" s="5">
        <f t="shared" si="19"/>
        <v>2.1959428442798377E-3</v>
      </c>
      <c r="W110">
        <v>17</v>
      </c>
      <c r="X110">
        <v>32</v>
      </c>
      <c r="Y110">
        <v>2199</v>
      </c>
    </row>
    <row r="111" spans="2:25" x14ac:dyDescent="0.45">
      <c r="B111">
        <v>14</v>
      </c>
      <c r="C111">
        <v>1709556217.04234</v>
      </c>
      <c r="D111">
        <v>1709556217.08722</v>
      </c>
      <c r="E111">
        <v>1709556217.0896599</v>
      </c>
      <c r="F111">
        <v>1709556217.0909901</v>
      </c>
      <c r="G111">
        <v>1709556217.4530699</v>
      </c>
      <c r="H111">
        <v>1709556217.4561801</v>
      </c>
      <c r="I111" t="s">
        <v>128</v>
      </c>
      <c r="J111">
        <v>162</v>
      </c>
      <c r="K111" s="11">
        <f t="shared" si="10"/>
        <v>4.4879913330078125E-2</v>
      </c>
      <c r="L111" s="11">
        <f t="shared" si="11"/>
        <v>2.4399757385253906E-3</v>
      </c>
      <c r="M111" s="11">
        <f t="shared" si="12"/>
        <v>1.3301372528076172E-3</v>
      </c>
      <c r="N111" s="11">
        <f t="shared" si="13"/>
        <v>0.36207985877990723</v>
      </c>
      <c r="O111" s="11">
        <f t="shared" si="14"/>
        <v>3.1101703643798828E-3</v>
      </c>
      <c r="P111" s="11">
        <f>Table3[[#This Row],[recalc_edist6]]+Table3[[#This Row],[recalc_repr5]]+Table3[[#This Row],[gaps4]]+Table3[[#This Row],[overlaps3]]+Table3[[#This Row],[map2]]</f>
        <v>0.41384005546569824</v>
      </c>
      <c r="Q111" s="21">
        <f>1000000*Table3[[#This Row],[total]]/Table3[[#This Row],[array size]]</f>
        <v>125.44409077468876</v>
      </c>
      <c r="R111" s="5">
        <f t="shared" si="15"/>
        <v>0.10844748529615945</v>
      </c>
      <c r="S111" s="5">
        <f t="shared" si="16"/>
        <v>5.8959390380413082E-3</v>
      </c>
      <c r="T111" s="5">
        <f t="shared" si="17"/>
        <v>3.2141336616408503E-3</v>
      </c>
      <c r="U111" s="5">
        <f t="shared" si="18"/>
        <v>0.87492704970874613</v>
      </c>
      <c r="V111" s="5">
        <f t="shared" si="19"/>
        <v>7.5153922954122408E-3</v>
      </c>
      <c r="W111">
        <v>14</v>
      </c>
      <c r="X111">
        <v>32</v>
      </c>
      <c r="Y111">
        <v>3299</v>
      </c>
    </row>
    <row r="112" spans="2:25" x14ac:dyDescent="0.45">
      <c r="B112">
        <v>15</v>
      </c>
      <c r="C112">
        <v>1709556217.1138101</v>
      </c>
      <c r="D112">
        <v>1709556217.18101</v>
      </c>
      <c r="E112">
        <v>1709556217.1832099</v>
      </c>
      <c r="F112">
        <v>1709556217.1858599</v>
      </c>
      <c r="G112">
        <v>1709556217.5109</v>
      </c>
      <c r="H112">
        <v>1709556217.5150299</v>
      </c>
      <c r="I112" t="s">
        <v>128</v>
      </c>
      <c r="J112">
        <v>170</v>
      </c>
      <c r="K112" s="11">
        <f t="shared" si="10"/>
        <v>6.7199945449829102E-2</v>
      </c>
      <c r="L112" s="11">
        <f t="shared" si="11"/>
        <v>2.1998882293701172E-3</v>
      </c>
      <c r="M112" s="11">
        <f t="shared" si="12"/>
        <v>2.6500225067138672E-3</v>
      </c>
      <c r="N112" s="11">
        <f t="shared" si="13"/>
        <v>0.32504010200500488</v>
      </c>
      <c r="O112" s="11">
        <f t="shared" si="14"/>
        <v>4.1298866271972656E-3</v>
      </c>
      <c r="P112" s="11">
        <f>Table3[[#This Row],[recalc_edist6]]+Table3[[#This Row],[recalc_repr5]]+Table3[[#This Row],[gaps4]]+Table3[[#This Row],[overlaps3]]+Table3[[#This Row],[map2]]</f>
        <v>0.40121984481811523</v>
      </c>
      <c r="Q112" s="21">
        <f>1000000*Table3[[#This Row],[total]]/Table3[[#This Row],[array size]]</f>
        <v>121.61862528587912</v>
      </c>
      <c r="R112" s="5">
        <f t="shared" si="15"/>
        <v>0.16748908688774558</v>
      </c>
      <c r="S112" s="5">
        <f t="shared" si="16"/>
        <v>5.4829995519473651E-3</v>
      </c>
      <c r="T112" s="5">
        <f t="shared" si="17"/>
        <v>6.6049138419740942E-3</v>
      </c>
      <c r="U112" s="5">
        <f t="shared" si="18"/>
        <v>0.81012967380104328</v>
      </c>
      <c r="V112" s="5">
        <f t="shared" si="19"/>
        <v>1.0293325917289721E-2</v>
      </c>
      <c r="W112">
        <v>15</v>
      </c>
      <c r="X112">
        <v>32</v>
      </c>
      <c r="Y112">
        <v>3299</v>
      </c>
    </row>
    <row r="113" spans="2:25" x14ac:dyDescent="0.45">
      <c r="B113">
        <v>31</v>
      </c>
      <c r="C113">
        <v>1709556217.1596301</v>
      </c>
      <c r="D113">
        <v>1709556217.2253499</v>
      </c>
      <c r="E113">
        <v>1709556217.2286501</v>
      </c>
      <c r="F113">
        <v>1709556217.2312</v>
      </c>
      <c r="G113">
        <v>1709556217.5425799</v>
      </c>
      <c r="H113">
        <v>1709556217.5459499</v>
      </c>
      <c r="I113" t="s">
        <v>128</v>
      </c>
      <c r="J113">
        <v>174</v>
      </c>
      <c r="K113" s="11">
        <f t="shared" si="10"/>
        <v>6.5719842910766602E-2</v>
      </c>
      <c r="L113" s="11">
        <f t="shared" si="11"/>
        <v>3.3001899719238281E-3</v>
      </c>
      <c r="M113" s="11">
        <f t="shared" si="12"/>
        <v>2.5498867034912109E-3</v>
      </c>
      <c r="N113" s="11">
        <f t="shared" si="13"/>
        <v>0.31137990951538086</v>
      </c>
      <c r="O113" s="11">
        <f t="shared" si="14"/>
        <v>3.3700466156005859E-3</v>
      </c>
      <c r="P113" s="11">
        <f>Table3[[#This Row],[recalc_edist6]]+Table3[[#This Row],[recalc_repr5]]+Table3[[#This Row],[gaps4]]+Table3[[#This Row],[overlaps3]]+Table3[[#This Row],[map2]]</f>
        <v>0.38631987571716309</v>
      </c>
      <c r="Q113" s="21">
        <f>1000000*Table3[[#This Row],[total]]/Table3[[#This Row],[array size]]</f>
        <v>117.10211449444168</v>
      </c>
      <c r="R113" s="5">
        <f t="shared" si="15"/>
        <v>0.17011768495929566</v>
      </c>
      <c r="S113" s="5">
        <f t="shared" si="16"/>
        <v>8.5426357258926045E-3</v>
      </c>
      <c r="T113" s="5">
        <f t="shared" si="17"/>
        <v>6.6004543482460192E-3</v>
      </c>
      <c r="U113" s="5">
        <f t="shared" si="18"/>
        <v>0.80601576332912228</v>
      </c>
      <c r="V113" s="5">
        <f t="shared" si="19"/>
        <v>8.7234616374434297E-3</v>
      </c>
      <c r="W113">
        <v>31</v>
      </c>
      <c r="X113">
        <v>32</v>
      </c>
      <c r="Y113">
        <v>3299</v>
      </c>
    </row>
    <row r="114" spans="2:25" x14ac:dyDescent="0.45">
      <c r="B114">
        <v>17</v>
      </c>
      <c r="C114">
        <v>1709556225.3631301</v>
      </c>
      <c r="D114">
        <v>1709556225.4144001</v>
      </c>
      <c r="E114">
        <v>1709556225.41641</v>
      </c>
      <c r="F114">
        <v>1709556225.41785</v>
      </c>
      <c r="G114">
        <v>1709556225.7184501</v>
      </c>
      <c r="H114">
        <v>1709556225.7228401</v>
      </c>
      <c r="I114" t="s">
        <v>128</v>
      </c>
      <c r="J114">
        <v>908</v>
      </c>
      <c r="K114" s="11">
        <f t="shared" si="10"/>
        <v>5.1270008087158203E-2</v>
      </c>
      <c r="L114" s="11">
        <f t="shared" si="11"/>
        <v>2.0098686218261719E-3</v>
      </c>
      <c r="M114" s="11">
        <f t="shared" si="12"/>
        <v>1.4400482177734375E-3</v>
      </c>
      <c r="N114" s="11">
        <f t="shared" si="13"/>
        <v>0.30060005187988281</v>
      </c>
      <c r="O114" s="11">
        <f t="shared" si="14"/>
        <v>4.3900012969970703E-3</v>
      </c>
      <c r="P114" s="11">
        <f>Table3[[#This Row],[recalc_edist6]]+Table3[[#This Row],[recalc_repr5]]+Table3[[#This Row],[gaps4]]+Table3[[#This Row],[overlaps3]]+Table3[[#This Row],[map2]]</f>
        <v>0.3597099781036377</v>
      </c>
      <c r="Q114" s="21">
        <f>1000000*Table3[[#This Row],[total]]/Table3[[#This Row],[array size]]</f>
        <v>109.03606489955675</v>
      </c>
      <c r="R114" s="5">
        <f t="shared" si="15"/>
        <v>0.14253151485385421</v>
      </c>
      <c r="S114" s="5">
        <f t="shared" si="16"/>
        <v>5.5874697511090433E-3</v>
      </c>
      <c r="T114" s="5">
        <f t="shared" si="17"/>
        <v>4.0033591099286623E-3</v>
      </c>
      <c r="U114" s="5">
        <f t="shared" si="18"/>
        <v>0.83567337627002258</v>
      </c>
      <c r="V114" s="5">
        <f t="shared" si="19"/>
        <v>1.2204280015085505E-2</v>
      </c>
      <c r="W114">
        <v>17</v>
      </c>
      <c r="X114">
        <v>32</v>
      </c>
      <c r="Y114">
        <v>3299</v>
      </c>
    </row>
    <row r="115" spans="2:25" x14ac:dyDescent="0.45">
      <c r="B115">
        <v>20</v>
      </c>
      <c r="C115">
        <v>1709556217.1416099</v>
      </c>
      <c r="D115">
        <v>1709556217.2006299</v>
      </c>
      <c r="E115">
        <v>1709556217.2042699</v>
      </c>
      <c r="F115">
        <v>1709556217.2058301</v>
      </c>
      <c r="G115">
        <v>1709556217.5592301</v>
      </c>
      <c r="H115">
        <v>1709556217.5629699</v>
      </c>
      <c r="I115" t="s">
        <v>128</v>
      </c>
      <c r="J115">
        <v>171</v>
      </c>
      <c r="K115" s="11">
        <f t="shared" si="10"/>
        <v>5.9020042419433594E-2</v>
      </c>
      <c r="L115" s="11">
        <f t="shared" si="11"/>
        <v>3.6399364471435547E-3</v>
      </c>
      <c r="M115" s="11">
        <f t="shared" si="12"/>
        <v>1.560211181640625E-3</v>
      </c>
      <c r="N115" s="11">
        <f t="shared" si="13"/>
        <v>0.35339999198913574</v>
      </c>
      <c r="O115" s="11">
        <f t="shared" si="14"/>
        <v>3.7398338317871094E-3</v>
      </c>
      <c r="P115" s="11">
        <f>Table3[[#This Row],[recalc_edist6]]+Table3[[#This Row],[recalc_repr5]]+Table3[[#This Row],[gaps4]]+Table3[[#This Row],[overlaps3]]+Table3[[#This Row],[map2]]</f>
        <v>0.42136001586914063</v>
      </c>
      <c r="Q115" s="21">
        <f>1000000*Table3[[#This Row],[total]]/Table3[[#This Row],[array size]]</f>
        <v>95.785409381482296</v>
      </c>
      <c r="R115" s="5">
        <f t="shared" si="15"/>
        <v>0.14007034411580976</v>
      </c>
      <c r="S115" s="5">
        <f t="shared" si="16"/>
        <v>8.6385426002878948E-3</v>
      </c>
      <c r="T115" s="5">
        <f t="shared" si="17"/>
        <v>3.7027983740279022E-3</v>
      </c>
      <c r="U115" s="5">
        <f t="shared" si="18"/>
        <v>0.83871268910073604</v>
      </c>
      <c r="V115" s="5">
        <f t="shared" si="19"/>
        <v>8.8756258091383985E-3</v>
      </c>
      <c r="W115">
        <v>20</v>
      </c>
      <c r="X115">
        <v>32</v>
      </c>
      <c r="Y115">
        <v>4399</v>
      </c>
    </row>
    <row r="116" spans="2:25" x14ac:dyDescent="0.45">
      <c r="B116">
        <v>13</v>
      </c>
      <c r="C116">
        <v>1709556217.0902801</v>
      </c>
      <c r="D116">
        <v>1709556217.1496201</v>
      </c>
      <c r="E116">
        <v>1709556217.1509299</v>
      </c>
      <c r="F116">
        <v>1709556217.15237</v>
      </c>
      <c r="G116">
        <v>1709556217.47103</v>
      </c>
      <c r="H116">
        <v>1709556217.4747</v>
      </c>
      <c r="I116" t="s">
        <v>128</v>
      </c>
      <c r="J116">
        <v>167</v>
      </c>
      <c r="K116" s="11">
        <f t="shared" si="10"/>
        <v>5.9340000152587891E-2</v>
      </c>
      <c r="L116" s="11">
        <f t="shared" si="11"/>
        <v>1.3098716735839844E-3</v>
      </c>
      <c r="M116" s="11">
        <f t="shared" si="12"/>
        <v>1.4400482177734375E-3</v>
      </c>
      <c r="N116" s="11">
        <f t="shared" si="13"/>
        <v>0.31866002082824707</v>
      </c>
      <c r="O116" s="11">
        <f t="shared" si="14"/>
        <v>3.6699771881103516E-3</v>
      </c>
      <c r="P116" s="11">
        <f>Table3[[#This Row],[recalc_edist6]]+Table3[[#This Row],[recalc_repr5]]+Table3[[#This Row],[gaps4]]+Table3[[#This Row],[overlaps3]]+Table3[[#This Row],[map2]]</f>
        <v>0.38441991806030273</v>
      </c>
      <c r="Q116" s="21">
        <f>1000000*Table3[[#This Row],[total]]/Table3[[#This Row],[array size]]</f>
        <v>69.907240963866656</v>
      </c>
      <c r="R116" s="5">
        <f t="shared" si="15"/>
        <v>0.15436244940689939</v>
      </c>
      <c r="S116" s="5">
        <f t="shared" si="16"/>
        <v>3.4073980354433898E-3</v>
      </c>
      <c r="T116" s="5">
        <f t="shared" si="17"/>
        <v>3.7460291470837411E-3</v>
      </c>
      <c r="U116" s="5">
        <f t="shared" si="18"/>
        <v>0.82893733091702049</v>
      </c>
      <c r="V116" s="5">
        <f t="shared" si="19"/>
        <v>9.5467924935529851E-3</v>
      </c>
      <c r="W116">
        <v>13</v>
      </c>
      <c r="X116">
        <v>32</v>
      </c>
      <c r="Y116">
        <v>5499</v>
      </c>
    </row>
    <row r="117" spans="2:25" x14ac:dyDescent="0.45">
      <c r="B117">
        <v>29</v>
      </c>
      <c r="C117">
        <v>1709556220.25506</v>
      </c>
      <c r="D117">
        <v>1709556220.30953</v>
      </c>
      <c r="E117">
        <v>1709556220.31288</v>
      </c>
      <c r="F117">
        <v>1709556220.31406</v>
      </c>
      <c r="G117">
        <v>1709556220.6234801</v>
      </c>
      <c r="H117">
        <v>1709556220.62462</v>
      </c>
      <c r="I117" t="s">
        <v>128</v>
      </c>
      <c r="J117">
        <v>461</v>
      </c>
      <c r="K117" s="11">
        <f t="shared" si="10"/>
        <v>5.4470062255859375E-2</v>
      </c>
      <c r="L117" s="11">
        <f t="shared" si="11"/>
        <v>3.3500194549560547E-3</v>
      </c>
      <c r="M117" s="11">
        <f t="shared" si="12"/>
        <v>1.1799335479736328E-3</v>
      </c>
      <c r="N117" s="11">
        <f t="shared" si="13"/>
        <v>0.30942010879516602</v>
      </c>
      <c r="O117" s="11">
        <f t="shared" si="14"/>
        <v>1.1398792266845703E-3</v>
      </c>
      <c r="P117" s="11">
        <f>Table3[[#This Row],[recalc_edist6]]+Table3[[#This Row],[recalc_repr5]]+Table3[[#This Row],[gaps4]]+Table3[[#This Row],[overlaps3]]+Table3[[#This Row],[map2]]</f>
        <v>0.36956000328063965</v>
      </c>
      <c r="Q117" s="21">
        <f>1000000*Table3[[#This Row],[total]]/Table3[[#This Row],[array size]]</f>
        <v>67.204946950470926</v>
      </c>
      <c r="R117" s="5">
        <f t="shared" si="15"/>
        <v>0.14739165973676926</v>
      </c>
      <c r="S117" s="5">
        <f t="shared" si="16"/>
        <v>9.064886419573084E-3</v>
      </c>
      <c r="T117" s="5">
        <f t="shared" si="17"/>
        <v>3.192806411676549E-3</v>
      </c>
      <c r="U117" s="5">
        <f t="shared" si="18"/>
        <v>0.83726622483060187</v>
      </c>
      <c r="V117" s="5">
        <f t="shared" si="19"/>
        <v>3.0844226013791842E-3</v>
      </c>
      <c r="W117">
        <v>29</v>
      </c>
      <c r="X117">
        <v>32</v>
      </c>
      <c r="Y117">
        <v>5499</v>
      </c>
    </row>
    <row r="118" spans="2:25" x14ac:dyDescent="0.45">
      <c r="B118">
        <v>15</v>
      </c>
      <c r="C118">
        <v>1709556229.0372601</v>
      </c>
      <c r="D118">
        <v>1709556229.0840499</v>
      </c>
      <c r="E118">
        <v>1709556229.08552</v>
      </c>
      <c r="F118">
        <v>1709556229.0864699</v>
      </c>
      <c r="G118">
        <v>1709556229.4170401</v>
      </c>
      <c r="H118">
        <v>1709556229.42118</v>
      </c>
      <c r="I118" t="s">
        <v>128</v>
      </c>
      <c r="J118">
        <v>1238</v>
      </c>
      <c r="K118" s="11">
        <f t="shared" si="10"/>
        <v>4.6789884567260742E-2</v>
      </c>
      <c r="L118" s="11">
        <f t="shared" si="11"/>
        <v>1.4700889587402344E-3</v>
      </c>
      <c r="M118" s="11">
        <f t="shared" si="12"/>
        <v>9.49859619140625E-4</v>
      </c>
      <c r="N118" s="11">
        <f t="shared" si="13"/>
        <v>0.33057022094726563</v>
      </c>
      <c r="O118" s="11">
        <f t="shared" si="14"/>
        <v>4.1399002075195313E-3</v>
      </c>
      <c r="P118" s="11">
        <f>Table3[[#This Row],[recalc_edist6]]+Table3[[#This Row],[recalc_repr5]]+Table3[[#This Row],[gaps4]]+Table3[[#This Row],[overlaps3]]+Table3[[#This Row],[map2]]</f>
        <v>0.38391995429992676</v>
      </c>
      <c r="Q118" s="21">
        <f>1000000*Table3[[#This Row],[total]]/Table3[[#This Row],[array size]]</f>
        <v>349.33571819829552</v>
      </c>
      <c r="R118" s="5">
        <f t="shared" si="15"/>
        <v>0.12187406266126884</v>
      </c>
      <c r="S118" s="5">
        <f t="shared" si="16"/>
        <v>3.829154859691842E-3</v>
      </c>
      <c r="T118" s="5">
        <f t="shared" si="17"/>
        <v>2.4741084918930099E-3</v>
      </c>
      <c r="U118" s="5">
        <f t="shared" si="18"/>
        <v>0.86103943607217892</v>
      </c>
      <c r="V118" s="5">
        <f t="shared" si="19"/>
        <v>1.0783237914967424E-2</v>
      </c>
      <c r="W118">
        <v>15</v>
      </c>
      <c r="X118">
        <v>34</v>
      </c>
      <c r="Y118">
        <v>1099</v>
      </c>
    </row>
    <row r="119" spans="2:25" x14ac:dyDescent="0.45">
      <c r="B119">
        <v>13</v>
      </c>
      <c r="C119">
        <v>1709556217.11303</v>
      </c>
      <c r="D119">
        <v>1709556217.1842699</v>
      </c>
      <c r="E119">
        <v>1709556217.1863301</v>
      </c>
      <c r="F119">
        <v>1709556217.1888399</v>
      </c>
      <c r="G119">
        <v>1709556217.5315499</v>
      </c>
      <c r="H119">
        <v>1709556217.53442</v>
      </c>
      <c r="I119" t="s">
        <v>128</v>
      </c>
      <c r="J119">
        <v>169</v>
      </c>
      <c r="K119" s="11">
        <f t="shared" si="10"/>
        <v>7.1239948272705078E-2</v>
      </c>
      <c r="L119" s="11">
        <f t="shared" si="11"/>
        <v>2.0601749420166016E-3</v>
      </c>
      <c r="M119" s="11">
        <f t="shared" si="12"/>
        <v>2.5098323822021484E-3</v>
      </c>
      <c r="N119" s="11">
        <f t="shared" si="13"/>
        <v>0.34271001815795898</v>
      </c>
      <c r="O119" s="11">
        <f t="shared" si="14"/>
        <v>2.8700828552246094E-3</v>
      </c>
      <c r="P119" s="11">
        <f>Table3[[#This Row],[recalc_edist6]]+Table3[[#This Row],[recalc_repr5]]+Table3[[#This Row],[gaps4]]+Table3[[#This Row],[overlaps3]]+Table3[[#This Row],[map2]]</f>
        <v>0.42139005661010742</v>
      </c>
      <c r="Q119" s="21">
        <f>1000000*Table3[[#This Row],[total]]/Table3[[#This Row],[array size]]</f>
        <v>191.62803847662911</v>
      </c>
      <c r="R119" s="5">
        <f t="shared" si="15"/>
        <v>0.16905939557710087</v>
      </c>
      <c r="S119" s="5">
        <f t="shared" si="16"/>
        <v>4.8889975207051109E-3</v>
      </c>
      <c r="T119" s="5">
        <f t="shared" si="17"/>
        <v>5.9560787988036925E-3</v>
      </c>
      <c r="U119" s="5">
        <f t="shared" si="18"/>
        <v>0.81328453954254687</v>
      </c>
      <c r="V119" s="5">
        <f t="shared" si="19"/>
        <v>6.8109885608434355E-3</v>
      </c>
      <c r="W119">
        <v>13</v>
      </c>
      <c r="X119">
        <v>35</v>
      </c>
      <c r="Y119">
        <v>2199</v>
      </c>
    </row>
    <row r="120" spans="2:25" x14ac:dyDescent="0.45">
      <c r="B120">
        <v>22</v>
      </c>
      <c r="C120">
        <v>1709556234.3963201</v>
      </c>
      <c r="D120">
        <v>1709556234.4328301</v>
      </c>
      <c r="E120">
        <v>1709556234.43431</v>
      </c>
      <c r="F120">
        <v>1709556234.4352</v>
      </c>
      <c r="G120">
        <v>1709556234.8049099</v>
      </c>
      <c r="H120">
        <v>1709556234.80901</v>
      </c>
      <c r="I120" t="s">
        <v>128</v>
      </c>
      <c r="J120">
        <v>1720</v>
      </c>
      <c r="K120" s="11">
        <f t="shared" si="10"/>
        <v>3.6509990692138672E-2</v>
      </c>
      <c r="L120" s="11">
        <f t="shared" si="11"/>
        <v>1.4798641204833984E-3</v>
      </c>
      <c r="M120" s="11">
        <f t="shared" si="12"/>
        <v>8.9001655578613281E-4</v>
      </c>
      <c r="N120" s="11">
        <f t="shared" si="13"/>
        <v>0.36970996856689453</v>
      </c>
      <c r="O120" s="11">
        <f t="shared" si="14"/>
        <v>4.1000843048095703E-3</v>
      </c>
      <c r="P120" s="11">
        <f>Table3[[#This Row],[recalc_edist6]]+Table3[[#This Row],[recalc_repr5]]+Table3[[#This Row],[gaps4]]+Table3[[#This Row],[overlaps3]]+Table3[[#This Row],[map2]]</f>
        <v>0.4126899242401123</v>
      </c>
      <c r="Q120" s="21">
        <f>1000000*Table3[[#This Row],[total]]/Table3[[#This Row],[array size]]</f>
        <v>93.814486074133285</v>
      </c>
      <c r="R120" s="5">
        <f t="shared" si="15"/>
        <v>8.8468335541180637E-2</v>
      </c>
      <c r="S120" s="5">
        <f t="shared" si="16"/>
        <v>3.5858983550622866E-3</v>
      </c>
      <c r="T120" s="5">
        <f t="shared" si="17"/>
        <v>2.1566229353065115E-3</v>
      </c>
      <c r="U120" s="5">
        <f t="shared" si="18"/>
        <v>0.89585411916136082</v>
      </c>
      <c r="V120" s="5">
        <f t="shared" si="19"/>
        <v>9.93502400708976E-3</v>
      </c>
      <c r="W120">
        <v>22</v>
      </c>
      <c r="X120">
        <v>35</v>
      </c>
      <c r="Y120">
        <v>4399</v>
      </c>
    </row>
    <row r="121" spans="2:25" x14ac:dyDescent="0.45">
      <c r="B121">
        <v>17</v>
      </c>
      <c r="C121">
        <v>1709556219.87848</v>
      </c>
      <c r="D121">
        <v>1709556219.9221301</v>
      </c>
      <c r="E121">
        <v>1709556219.92363</v>
      </c>
      <c r="F121">
        <v>1709556219.9240899</v>
      </c>
      <c r="G121">
        <v>1709556220.2843299</v>
      </c>
      <c r="H121">
        <v>1709556220.2885101</v>
      </c>
      <c r="I121" t="s">
        <v>128</v>
      </c>
      <c r="J121">
        <v>424</v>
      </c>
      <c r="K121" s="11">
        <f t="shared" si="10"/>
        <v>4.3650150299072266E-2</v>
      </c>
      <c r="L121" s="11">
        <f t="shared" si="11"/>
        <v>1.4998912811279297E-3</v>
      </c>
      <c r="M121" s="11">
        <f t="shared" si="12"/>
        <v>4.5990943908691406E-4</v>
      </c>
      <c r="N121" s="11">
        <f t="shared" si="13"/>
        <v>0.36023998260498047</v>
      </c>
      <c r="O121" s="11">
        <f t="shared" si="14"/>
        <v>4.1801929473876953E-3</v>
      </c>
      <c r="P121" s="11">
        <f>Table3[[#This Row],[recalc_edist6]]+Table3[[#This Row],[recalc_repr5]]+Table3[[#This Row],[gaps4]]+Table3[[#This Row],[overlaps3]]+Table3[[#This Row],[map2]]</f>
        <v>0.41003012657165527</v>
      </c>
      <c r="Q121" s="21">
        <f>1000000*Table3[[#This Row],[total]]/Table3[[#This Row],[array size]]</f>
        <v>186.46208575336757</v>
      </c>
      <c r="R121" s="5">
        <f t="shared" si="15"/>
        <v>0.10645595889267941</v>
      </c>
      <c r="S121" s="5">
        <f t="shared" si="16"/>
        <v>3.6580026293892686E-3</v>
      </c>
      <c r="T121" s="5">
        <f t="shared" si="17"/>
        <v>1.1216479211718169E-3</v>
      </c>
      <c r="U121" s="5">
        <f t="shared" si="18"/>
        <v>0.87856954711357371</v>
      </c>
      <c r="V121" s="5">
        <f t="shared" si="19"/>
        <v>1.0194843443185829E-2</v>
      </c>
      <c r="W121">
        <v>17</v>
      </c>
      <c r="X121">
        <v>36</v>
      </c>
      <c r="Y121">
        <v>2199</v>
      </c>
    </row>
    <row r="122" spans="2:25" x14ac:dyDescent="0.45">
      <c r="B122">
        <v>11</v>
      </c>
      <c r="C122">
        <v>1709556756.4461901</v>
      </c>
      <c r="D122">
        <v>1709556756.5406201</v>
      </c>
      <c r="E122">
        <v>1709556756.6693101</v>
      </c>
      <c r="F122">
        <v>1709556756.73155</v>
      </c>
      <c r="G122">
        <v>1709556757.0151999</v>
      </c>
      <c r="H122">
        <v>1709556757.0181701</v>
      </c>
      <c r="I122" t="s">
        <v>127</v>
      </c>
      <c r="J122">
        <v>221</v>
      </c>
      <c r="K122" s="11">
        <f t="shared" si="10"/>
        <v>9.4429969787597656E-2</v>
      </c>
      <c r="L122" s="11">
        <f t="shared" si="11"/>
        <v>0.12869000434875488</v>
      </c>
      <c r="M122" s="11">
        <f t="shared" si="12"/>
        <v>6.2239885330200195E-2</v>
      </c>
      <c r="N122" s="11">
        <f t="shared" si="13"/>
        <v>0.28364992141723633</v>
      </c>
      <c r="O122" s="11">
        <f t="shared" si="14"/>
        <v>2.9702186584472656E-3</v>
      </c>
      <c r="P122" s="11">
        <f>Table3[[#This Row],[recalc_edist6]]+Table3[[#This Row],[recalc_repr5]]+Table3[[#This Row],[gaps4]]+Table3[[#This Row],[overlaps3]]+Table3[[#This Row],[map2]]</f>
        <v>0.57197999954223633</v>
      </c>
      <c r="Q122" s="21">
        <f>1000000*Table3[[#This Row],[total]]/Table3[[#This Row],[array size]]</f>
        <v>260.10914031024845</v>
      </c>
      <c r="R122" s="5">
        <f t="shared" si="15"/>
        <v>0.16509313238779555</v>
      </c>
      <c r="S122" s="5">
        <f t="shared" si="16"/>
        <v>0.22499039206221774</v>
      </c>
      <c r="T122" s="5">
        <f t="shared" si="17"/>
        <v>0.10881479313964064</v>
      </c>
      <c r="U122" s="5">
        <f t="shared" si="18"/>
        <v>0.4959088108749351</v>
      </c>
      <c r="V122" s="5">
        <f t="shared" si="19"/>
        <v>5.192871535410982E-3</v>
      </c>
      <c r="W122" s="4">
        <v>11</v>
      </c>
      <c r="X122" s="4">
        <v>37</v>
      </c>
      <c r="Y122">
        <v>2199</v>
      </c>
    </row>
    <row r="123" spans="2:25" x14ac:dyDescent="0.45">
      <c r="B123">
        <v>11</v>
      </c>
      <c r="C123">
        <v>1709556756.5432401</v>
      </c>
      <c r="D123">
        <v>1709556756.57481</v>
      </c>
      <c r="E123">
        <v>1709556756.5755601</v>
      </c>
      <c r="F123">
        <v>1709556756.5763299</v>
      </c>
      <c r="G123">
        <v>1709556756.83283</v>
      </c>
      <c r="H123">
        <v>1709556756.83725</v>
      </c>
      <c r="I123" t="s">
        <v>127</v>
      </c>
      <c r="J123">
        <v>222</v>
      </c>
      <c r="K123" s="11">
        <f t="shared" si="10"/>
        <v>3.1569957733154297E-2</v>
      </c>
      <c r="L123" s="11">
        <f t="shared" si="11"/>
        <v>7.5006484985351563E-4</v>
      </c>
      <c r="M123" s="11">
        <f t="shared" si="12"/>
        <v>7.6985359191894531E-4</v>
      </c>
      <c r="N123" s="11">
        <f t="shared" si="13"/>
        <v>0.2565000057220459</v>
      </c>
      <c r="O123" s="11">
        <f t="shared" si="14"/>
        <v>4.4200420379638672E-3</v>
      </c>
      <c r="P123" s="11">
        <f>Table3[[#This Row],[recalc_edist6]]+Table3[[#This Row],[recalc_repr5]]+Table3[[#This Row],[gaps4]]+Table3[[#This Row],[overlaps3]]+Table3[[#This Row],[map2]]</f>
        <v>0.29400992393493652</v>
      </c>
      <c r="Q123" s="21">
        <f>1000000*Table3[[#This Row],[total]]/Table3[[#This Row],[array size]]</f>
        <v>163.4296408754511</v>
      </c>
      <c r="R123" s="5">
        <f t="shared" si="15"/>
        <v>0.10737718411212756</v>
      </c>
      <c r="S123" s="5">
        <f t="shared" si="16"/>
        <v>2.5511548719678681E-3</v>
      </c>
      <c r="T123" s="5">
        <f t="shared" si="17"/>
        <v>2.6184612465302752E-3</v>
      </c>
      <c r="U123" s="5">
        <f t="shared" si="18"/>
        <v>0.87241955063669396</v>
      </c>
      <c r="V123" s="5">
        <f t="shared" si="19"/>
        <v>1.5033649132680326E-2</v>
      </c>
      <c r="W123" s="4">
        <v>11</v>
      </c>
      <c r="X123" s="4">
        <v>37</v>
      </c>
      <c r="Y123">
        <v>1799</v>
      </c>
    </row>
    <row r="124" spans="2:25" x14ac:dyDescent="0.45">
      <c r="B124">
        <v>22</v>
      </c>
      <c r="C124">
        <v>1709556230.73913</v>
      </c>
      <c r="D124">
        <v>1709556230.7879901</v>
      </c>
      <c r="E124">
        <v>1709556230.78882</v>
      </c>
      <c r="F124">
        <v>1709556230.78968</v>
      </c>
      <c r="G124">
        <v>1709556231.0801101</v>
      </c>
      <c r="H124">
        <v>1709556231.0812199</v>
      </c>
      <c r="I124" t="s">
        <v>128</v>
      </c>
      <c r="J124">
        <v>1387</v>
      </c>
      <c r="K124" s="11">
        <f t="shared" si="10"/>
        <v>4.8860073089599609E-2</v>
      </c>
      <c r="L124" s="11">
        <f t="shared" si="11"/>
        <v>8.2993507385253906E-4</v>
      </c>
      <c r="M124" s="11">
        <f t="shared" si="12"/>
        <v>8.5997581481933594E-4</v>
      </c>
      <c r="N124" s="11">
        <f t="shared" si="13"/>
        <v>0.29043006896972656</v>
      </c>
      <c r="O124" s="11">
        <f t="shared" si="14"/>
        <v>1.1098384857177734E-3</v>
      </c>
      <c r="P124" s="11">
        <f>Table3[[#This Row],[recalc_edist6]]+Table3[[#This Row],[recalc_repr5]]+Table3[[#This Row],[gaps4]]+Table3[[#This Row],[overlaps3]]+Table3[[#This Row],[map2]]</f>
        <v>0.34208989143371582</v>
      </c>
      <c r="Q124" s="21">
        <f>1000000*Table3[[#This Row],[total]]/Table3[[#This Row],[array size]]</f>
        <v>103.69502619997448</v>
      </c>
      <c r="R124" s="5">
        <f t="shared" si="15"/>
        <v>0.14282816976796539</v>
      </c>
      <c r="S124" s="5">
        <f t="shared" si="16"/>
        <v>2.4260730721221832E-3</v>
      </c>
      <c r="T124" s="5">
        <f t="shared" si="17"/>
        <v>2.5138884145776254E-3</v>
      </c>
      <c r="U124" s="5">
        <f t="shared" si="18"/>
        <v>0.8489875797046198</v>
      </c>
      <c r="V124" s="5">
        <f t="shared" si="19"/>
        <v>3.2442890407149562E-3</v>
      </c>
      <c r="W124">
        <v>22</v>
      </c>
      <c r="X124">
        <v>37</v>
      </c>
      <c r="Y124">
        <v>3299</v>
      </c>
    </row>
    <row r="125" spans="2:25" x14ac:dyDescent="0.45">
      <c r="B125">
        <v>15</v>
      </c>
      <c r="C125">
        <v>1709556225.34132</v>
      </c>
      <c r="D125">
        <v>1709556225.4016199</v>
      </c>
      <c r="E125">
        <v>1709556225.40764</v>
      </c>
      <c r="F125">
        <v>1709556225.40909</v>
      </c>
      <c r="G125">
        <v>1709556225.7175</v>
      </c>
      <c r="H125">
        <v>1709556225.72088</v>
      </c>
      <c r="I125" t="s">
        <v>128</v>
      </c>
      <c r="J125">
        <v>905</v>
      </c>
      <c r="K125" s="11">
        <f t="shared" si="10"/>
        <v>6.0299873352050781E-2</v>
      </c>
      <c r="L125" s="11">
        <f t="shared" si="11"/>
        <v>6.0200691223144531E-3</v>
      </c>
      <c r="M125" s="11">
        <f t="shared" si="12"/>
        <v>1.4500617980957031E-3</v>
      </c>
      <c r="N125" s="11">
        <f t="shared" si="13"/>
        <v>0.3084099292755127</v>
      </c>
      <c r="O125" s="11">
        <f t="shared" si="14"/>
        <v>3.3800601959228516E-3</v>
      </c>
      <c r="P125" s="11">
        <f>Table3[[#This Row],[recalc_edist6]]+Table3[[#This Row],[recalc_repr5]]+Table3[[#This Row],[gaps4]]+Table3[[#This Row],[overlaps3]]+Table3[[#This Row],[map2]]</f>
        <v>0.37955999374389648</v>
      </c>
      <c r="Q125" s="21">
        <f>1000000*Table3[[#This Row],[total]]/Table3[[#This Row],[array size]]</f>
        <v>345.3685111409431</v>
      </c>
      <c r="R125" s="5">
        <f t="shared" si="15"/>
        <v>0.15886783208437238</v>
      </c>
      <c r="S125" s="5">
        <f t="shared" si="16"/>
        <v>1.5860652391032608E-2</v>
      </c>
      <c r="T125" s="5">
        <f t="shared" si="17"/>
        <v>3.8203757561291215E-3</v>
      </c>
      <c r="U125" s="5">
        <f t="shared" si="18"/>
        <v>0.81254593307746903</v>
      </c>
      <c r="V125" s="5">
        <f t="shared" si="19"/>
        <v>8.905206690996802E-3</v>
      </c>
      <c r="W125">
        <v>15</v>
      </c>
      <c r="X125">
        <v>40</v>
      </c>
      <c r="Y125">
        <v>1099</v>
      </c>
    </row>
    <row r="126" spans="2:25" x14ac:dyDescent="0.45">
      <c r="B126">
        <v>13</v>
      </c>
      <c r="C126">
        <v>1709556230.81549</v>
      </c>
      <c r="D126">
        <v>1709556230.8610599</v>
      </c>
      <c r="E126">
        <v>1709556230.8618701</v>
      </c>
      <c r="F126">
        <v>1709556230.8633001</v>
      </c>
      <c r="G126">
        <v>1709556231.2079401</v>
      </c>
      <c r="H126">
        <v>1709556231.2128799</v>
      </c>
      <c r="I126" t="s">
        <v>128</v>
      </c>
      <c r="J126">
        <v>1396</v>
      </c>
      <c r="K126" s="11">
        <f t="shared" si="10"/>
        <v>4.5569896697998047E-2</v>
      </c>
      <c r="L126" s="11">
        <f t="shared" si="11"/>
        <v>8.1014633178710938E-4</v>
      </c>
      <c r="M126" s="11">
        <f t="shared" si="12"/>
        <v>1.4300346374511719E-3</v>
      </c>
      <c r="N126" s="11">
        <f t="shared" si="13"/>
        <v>0.34464001655578613</v>
      </c>
      <c r="O126" s="11">
        <f t="shared" si="14"/>
        <v>4.9397945404052734E-3</v>
      </c>
      <c r="P126" s="11">
        <f>Table3[[#This Row],[recalc_edist6]]+Table3[[#This Row],[recalc_repr5]]+Table3[[#This Row],[gaps4]]+Table3[[#This Row],[overlaps3]]+Table3[[#This Row],[map2]]</f>
        <v>0.39738988876342773</v>
      </c>
      <c r="Q126" s="21">
        <f>1000000*Table3[[#This Row],[total]]/Table3[[#This Row],[array size]]</f>
        <v>180.71391030624272</v>
      </c>
      <c r="R126" s="5">
        <f t="shared" si="15"/>
        <v>0.11467301505783027</v>
      </c>
      <c r="S126" s="5">
        <f t="shared" si="16"/>
        <v>2.0386687097350932E-3</v>
      </c>
      <c r="T126" s="5">
        <f t="shared" si="17"/>
        <v>3.5985682522045579E-3</v>
      </c>
      <c r="U126" s="5">
        <f t="shared" si="18"/>
        <v>0.86725914851083585</v>
      </c>
      <c r="V126" s="5">
        <f t="shared" si="19"/>
        <v>1.2430599469394172E-2</v>
      </c>
      <c r="W126">
        <v>13</v>
      </c>
      <c r="X126">
        <v>41</v>
      </c>
      <c r="Y126">
        <v>2199</v>
      </c>
    </row>
    <row r="127" spans="2:25" x14ac:dyDescent="0.45">
      <c r="B127">
        <v>19</v>
      </c>
      <c r="C127">
        <v>1709556225.5759001</v>
      </c>
      <c r="D127">
        <v>1709556225.61798</v>
      </c>
      <c r="E127">
        <v>1709556225.6210401</v>
      </c>
      <c r="F127">
        <v>1709556225.62216</v>
      </c>
      <c r="G127">
        <v>1709556225.9287901</v>
      </c>
      <c r="H127">
        <v>1709556225.9335499</v>
      </c>
      <c r="I127" t="s">
        <v>128</v>
      </c>
      <c r="J127">
        <v>929</v>
      </c>
      <c r="K127" s="11">
        <f t="shared" si="10"/>
        <v>4.2079925537109375E-2</v>
      </c>
      <c r="L127" s="11">
        <f t="shared" si="11"/>
        <v>3.0601024627685547E-3</v>
      </c>
      <c r="M127" s="11">
        <f t="shared" si="12"/>
        <v>1.1198520660400391E-3</v>
      </c>
      <c r="N127" s="11">
        <f t="shared" si="13"/>
        <v>0.30663013458251953</v>
      </c>
      <c r="O127" s="11">
        <f t="shared" si="14"/>
        <v>4.7597885131835938E-3</v>
      </c>
      <c r="P127" s="11">
        <f>Table3[[#This Row],[recalc_edist6]]+Table3[[#This Row],[recalc_repr5]]+Table3[[#This Row],[gaps4]]+Table3[[#This Row],[overlaps3]]+Table3[[#This Row],[map2]]</f>
        <v>0.35764980316162109</v>
      </c>
      <c r="Q127" s="21">
        <f>1000000*Table3[[#This Row],[total]]/Table3[[#This Row],[array size]]</f>
        <v>162.64202053734473</v>
      </c>
      <c r="R127" s="5">
        <f t="shared" si="15"/>
        <v>0.11765678371726535</v>
      </c>
      <c r="S127" s="5">
        <f t="shared" si="16"/>
        <v>8.5561418899640813E-3</v>
      </c>
      <c r="T127" s="5">
        <f t="shared" si="17"/>
        <v>3.1311412900008801E-3</v>
      </c>
      <c r="U127" s="5">
        <f t="shared" si="18"/>
        <v>0.85734741602515041</v>
      </c>
      <c r="V127" s="5">
        <f t="shared" si="19"/>
        <v>1.330851707761924E-2</v>
      </c>
      <c r="W127">
        <v>19</v>
      </c>
      <c r="X127">
        <v>41</v>
      </c>
      <c r="Y127">
        <v>2199</v>
      </c>
    </row>
    <row r="128" spans="2:25" x14ac:dyDescent="0.45">
      <c r="B128">
        <v>19</v>
      </c>
      <c r="C128">
        <v>1709556230.47405</v>
      </c>
      <c r="D128">
        <v>1709556230.5199699</v>
      </c>
      <c r="E128">
        <v>1709556230.5223801</v>
      </c>
      <c r="F128">
        <v>1709556230.5236199</v>
      </c>
      <c r="G128">
        <v>1709556230.8522999</v>
      </c>
      <c r="H128">
        <v>1709556230.85324</v>
      </c>
      <c r="I128" t="s">
        <v>128</v>
      </c>
      <c r="J128">
        <v>1360</v>
      </c>
      <c r="K128" s="11">
        <f t="shared" si="10"/>
        <v>4.5919895172119141E-2</v>
      </c>
      <c r="L128" s="11">
        <f t="shared" si="11"/>
        <v>2.4101734161376953E-3</v>
      </c>
      <c r="M128" s="11">
        <f t="shared" si="12"/>
        <v>1.239776611328125E-3</v>
      </c>
      <c r="N128" s="11">
        <f t="shared" si="13"/>
        <v>0.32868003845214844</v>
      </c>
      <c r="O128" s="11">
        <f t="shared" si="14"/>
        <v>9.4008445739746094E-4</v>
      </c>
      <c r="P128" s="11">
        <f>Table3[[#This Row],[recalc_edist6]]+Table3[[#This Row],[recalc_repr5]]+Table3[[#This Row],[gaps4]]+Table3[[#This Row],[overlaps3]]+Table3[[#This Row],[map2]]</f>
        <v>0.37918996810913086</v>
      </c>
      <c r="Q128" s="21">
        <f>1000000*Table3[[#This Row],[total]]/Table3[[#This Row],[array size]]</f>
        <v>114.94088151231611</v>
      </c>
      <c r="R128" s="5">
        <f t="shared" si="15"/>
        <v>0.12109997371793178</v>
      </c>
      <c r="S128" s="5">
        <f t="shared" si="16"/>
        <v>6.3561107066103803E-3</v>
      </c>
      <c r="T128" s="5">
        <f t="shared" si="17"/>
        <v>3.2695395859505369E-3</v>
      </c>
      <c r="U128" s="5">
        <f t="shared" si="18"/>
        <v>0.86679518472269901</v>
      </c>
      <c r="V128" s="5">
        <f t="shared" si="19"/>
        <v>2.4791912668082629E-3</v>
      </c>
      <c r="W128">
        <v>19</v>
      </c>
      <c r="X128">
        <v>41</v>
      </c>
      <c r="Y128">
        <v>3299</v>
      </c>
    </row>
    <row r="129" spans="2:25" x14ac:dyDescent="0.45">
      <c r="B129">
        <v>14</v>
      </c>
      <c r="C129">
        <v>1709556225.55708</v>
      </c>
      <c r="D129">
        <v>1709556225.59584</v>
      </c>
      <c r="E129">
        <v>1709556225.5977099</v>
      </c>
      <c r="F129">
        <v>1709556225.5987101</v>
      </c>
      <c r="G129">
        <v>1709556225.8619699</v>
      </c>
      <c r="H129">
        <v>1709556225.8662701</v>
      </c>
      <c r="I129" t="s">
        <v>128</v>
      </c>
      <c r="J129">
        <v>928</v>
      </c>
      <c r="K129" s="11">
        <f t="shared" si="10"/>
        <v>3.8759946823120117E-2</v>
      </c>
      <c r="L129" s="11">
        <f t="shared" si="11"/>
        <v>1.8699169158935547E-3</v>
      </c>
      <c r="M129" s="11">
        <f t="shared" si="12"/>
        <v>1.0001659393310547E-3</v>
      </c>
      <c r="N129" s="11">
        <f t="shared" si="13"/>
        <v>0.2632598876953125</v>
      </c>
      <c r="O129" s="11">
        <f t="shared" si="14"/>
        <v>4.3001174926757813E-3</v>
      </c>
      <c r="P129" s="11">
        <f>Table3[[#This Row],[recalc_edist6]]+Table3[[#This Row],[recalc_repr5]]+Table3[[#This Row],[gaps4]]+Table3[[#This Row],[overlaps3]]+Table3[[#This Row],[map2]]</f>
        <v>0.30919003486633301</v>
      </c>
      <c r="Q129" s="21">
        <f>1000000*Table3[[#This Row],[total]]/Table3[[#This Row],[array size]]</f>
        <v>181.98354023916011</v>
      </c>
      <c r="R129" s="5">
        <f t="shared" si="15"/>
        <v>0.12535962499527697</v>
      </c>
      <c r="S129" s="5">
        <f t="shared" si="16"/>
        <v>6.0477916654136177E-3</v>
      </c>
      <c r="T129" s="5">
        <f t="shared" si="17"/>
        <v>3.2347935785299155E-3</v>
      </c>
      <c r="U129" s="5">
        <f t="shared" si="18"/>
        <v>0.85145010514043018</v>
      </c>
      <c r="V129" s="5">
        <f t="shared" si="19"/>
        <v>1.3907684620349357E-2</v>
      </c>
      <c r="W129">
        <v>14</v>
      </c>
      <c r="X129">
        <v>42</v>
      </c>
      <c r="Y129">
        <v>1699</v>
      </c>
    </row>
    <row r="130" spans="2:25" x14ac:dyDescent="0.45">
      <c r="B130">
        <v>25</v>
      </c>
      <c r="C130">
        <v>1709556760.5250101</v>
      </c>
      <c r="D130">
        <v>1709556760.60817</v>
      </c>
      <c r="E130">
        <v>1709556760.6103201</v>
      </c>
      <c r="F130">
        <v>1709556760.6118701</v>
      </c>
      <c r="G130">
        <v>1709556761.11164</v>
      </c>
      <c r="H130">
        <v>1709556761.1164501</v>
      </c>
      <c r="I130" t="s">
        <v>127</v>
      </c>
      <c r="J130">
        <v>561</v>
      </c>
      <c r="K130" s="11">
        <f t="shared" ref="K130:K193" si="20">D130-C130</f>
        <v>8.3159923553466797E-2</v>
      </c>
      <c r="L130" s="11">
        <f t="shared" ref="L130:L193" si="21">E130-D130</f>
        <v>2.1500587463378906E-3</v>
      </c>
      <c r="M130" s="11">
        <f t="shared" ref="M130:M193" si="22">F130-E130</f>
        <v>1.5499591827392578E-3</v>
      </c>
      <c r="N130" s="11">
        <f t="shared" ref="N130:N193" si="23">G130-F130</f>
        <v>0.49976992607116699</v>
      </c>
      <c r="O130" s="11">
        <f t="shared" ref="O130:O193" si="24">H130-G130</f>
        <v>4.8100948333740234E-3</v>
      </c>
      <c r="P130" s="11">
        <f>Table3[[#This Row],[recalc_edist6]]+Table3[[#This Row],[recalc_repr5]]+Table3[[#This Row],[gaps4]]+Table3[[#This Row],[overlaps3]]+Table3[[#This Row],[map2]]</f>
        <v>0.59143996238708496</v>
      </c>
      <c r="Q130" s="21">
        <f>1000000*Table3[[#This Row],[total]]/Table3[[#This Row],[array size]]</f>
        <v>179.27855786210517</v>
      </c>
      <c r="R130" s="5">
        <f t="shared" ref="R130:R193" si="25">K130/SUM($K130:$O130)</f>
        <v>0.14060585831540479</v>
      </c>
      <c r="S130" s="5">
        <f t="shared" ref="S130:S193" si="26">L130/SUM($K130:$O130)</f>
        <v>3.6352950139860903E-3</v>
      </c>
      <c r="T130" s="5">
        <f t="shared" ref="T130:T193" si="27">M130/SUM($K130:$O130)</f>
        <v>2.6206534581862465E-3</v>
      </c>
      <c r="U130" s="5">
        <f t="shared" ref="U130:U193" si="28">N130/SUM($K130:$O130)</f>
        <v>0.8450053392639677</v>
      </c>
      <c r="V130" s="5">
        <f t="shared" ref="V130:V193" si="29">O130/SUM($K130:$O130)</f>
        <v>8.1328539484552421E-3</v>
      </c>
      <c r="W130" s="4">
        <v>25</v>
      </c>
      <c r="X130" s="4">
        <v>42</v>
      </c>
      <c r="Y130">
        <v>3299</v>
      </c>
    </row>
    <row r="131" spans="2:25" x14ac:dyDescent="0.45">
      <c r="B131">
        <v>18</v>
      </c>
      <c r="C131">
        <v>1709556225.2922001</v>
      </c>
      <c r="D131">
        <v>1709556225.3406799</v>
      </c>
      <c r="E131">
        <v>1709556225.3429401</v>
      </c>
      <c r="F131">
        <v>1709556225.3446801</v>
      </c>
      <c r="G131">
        <v>1709556225.6675799</v>
      </c>
      <c r="H131">
        <v>1709556225.6684401</v>
      </c>
      <c r="I131" t="s">
        <v>128</v>
      </c>
      <c r="J131">
        <v>903</v>
      </c>
      <c r="K131" s="11">
        <f t="shared" si="20"/>
        <v>4.8479795455932617E-2</v>
      </c>
      <c r="L131" s="11">
        <f t="shared" si="21"/>
        <v>2.2602081298828125E-3</v>
      </c>
      <c r="M131" s="11">
        <f t="shared" si="22"/>
        <v>1.7399787902832031E-3</v>
      </c>
      <c r="N131" s="11">
        <f t="shared" si="23"/>
        <v>0.32289981842041016</v>
      </c>
      <c r="O131" s="11">
        <f t="shared" si="24"/>
        <v>8.602142333984375E-4</v>
      </c>
      <c r="P131" s="11">
        <f>Table3[[#This Row],[recalc_edist6]]+Table3[[#This Row],[recalc_repr5]]+Table3[[#This Row],[gaps4]]+Table3[[#This Row],[overlaps3]]+Table3[[#This Row],[map2]]</f>
        <v>0.37624001502990723</v>
      </c>
      <c r="Q131" s="21">
        <f>1000000*Table3[[#This Row],[total]]/Table3[[#This Row],[array size]]</f>
        <v>171.09595954065813</v>
      </c>
      <c r="R131" s="5">
        <f t="shared" si="25"/>
        <v>0.12885337422729737</v>
      </c>
      <c r="S131" s="5">
        <f t="shared" si="26"/>
        <v>6.0073571113990866E-3</v>
      </c>
      <c r="T131" s="5">
        <f t="shared" si="27"/>
        <v>4.6246510758428836E-3</v>
      </c>
      <c r="U131" s="5">
        <f t="shared" si="28"/>
        <v>0.8582282732333586</v>
      </c>
      <c r="V131" s="5">
        <f t="shared" si="29"/>
        <v>2.2863443521020997E-3</v>
      </c>
      <c r="W131">
        <v>18</v>
      </c>
      <c r="X131">
        <v>42</v>
      </c>
      <c r="Y131">
        <v>2199</v>
      </c>
    </row>
    <row r="132" spans="2:25" x14ac:dyDescent="0.45">
      <c r="B132">
        <v>13</v>
      </c>
      <c r="C132">
        <v>1709556225.3004799</v>
      </c>
      <c r="D132">
        <v>1709556225.3445001</v>
      </c>
      <c r="E132">
        <v>1709556225.3466201</v>
      </c>
      <c r="F132">
        <v>1709556225.34724</v>
      </c>
      <c r="G132">
        <v>1709556225.64522</v>
      </c>
      <c r="H132">
        <v>1709556225.64907</v>
      </c>
      <c r="I132" t="s">
        <v>128</v>
      </c>
      <c r="J132">
        <v>904</v>
      </c>
      <c r="K132" s="11">
        <f t="shared" si="20"/>
        <v>4.4020175933837891E-2</v>
      </c>
      <c r="L132" s="11">
        <f t="shared" si="21"/>
        <v>2.1200180053710938E-3</v>
      </c>
      <c r="M132" s="11">
        <f t="shared" si="22"/>
        <v>6.198883056640625E-4</v>
      </c>
      <c r="N132" s="11">
        <f t="shared" si="23"/>
        <v>0.29798007011413574</v>
      </c>
      <c r="O132" s="11">
        <f t="shared" si="24"/>
        <v>3.8499832153320313E-3</v>
      </c>
      <c r="P132" s="11">
        <f>Table3[[#This Row],[recalc_edist6]]+Table3[[#This Row],[recalc_repr5]]+Table3[[#This Row],[gaps4]]+Table3[[#This Row],[overlaps3]]+Table3[[#This Row],[map2]]</f>
        <v>0.34859013557434082</v>
      </c>
      <c r="Q132" s="21">
        <f>1000000*Table3[[#This Row],[total]]/Table3[[#This Row],[array size]]</f>
        <v>154.99783707173893</v>
      </c>
      <c r="R132" s="5">
        <f t="shared" si="25"/>
        <v>0.12628061279275668</v>
      </c>
      <c r="S132" s="5">
        <f t="shared" si="26"/>
        <v>6.0816924778382773E-3</v>
      </c>
      <c r="T132" s="5">
        <f t="shared" si="27"/>
        <v>1.7782726543386774E-3</v>
      </c>
      <c r="U132" s="5">
        <f t="shared" si="28"/>
        <v>0.85481498098958142</v>
      </c>
      <c r="V132" s="5">
        <f t="shared" si="29"/>
        <v>1.1044441085484986E-2</v>
      </c>
      <c r="W132">
        <v>13</v>
      </c>
      <c r="X132">
        <v>42</v>
      </c>
      <c r="Y132">
        <v>2249</v>
      </c>
    </row>
    <row r="133" spans="2:25" x14ac:dyDescent="0.45">
      <c r="B133">
        <v>15</v>
      </c>
      <c r="C133">
        <v>1709556222.0337901</v>
      </c>
      <c r="D133">
        <v>1709556222.08161</v>
      </c>
      <c r="E133">
        <v>1709556222.0834899</v>
      </c>
      <c r="F133">
        <v>1709556222.0845399</v>
      </c>
      <c r="G133">
        <v>1709556222.3727</v>
      </c>
      <c r="H133">
        <v>1709556222.37358</v>
      </c>
      <c r="I133" t="s">
        <v>128</v>
      </c>
      <c r="J133">
        <v>619</v>
      </c>
      <c r="K133" s="11">
        <f t="shared" si="20"/>
        <v>4.7819852828979492E-2</v>
      </c>
      <c r="L133" s="11">
        <f t="shared" si="21"/>
        <v>1.8799304962158203E-3</v>
      </c>
      <c r="M133" s="11">
        <f t="shared" si="22"/>
        <v>1.0499954223632813E-3</v>
      </c>
      <c r="N133" s="11">
        <f t="shared" si="23"/>
        <v>0.28816008567810059</v>
      </c>
      <c r="O133" s="11">
        <f t="shared" si="24"/>
        <v>8.8000297546386719E-4</v>
      </c>
      <c r="P133" s="11">
        <f>Table3[[#This Row],[recalc_edist6]]+Table3[[#This Row],[recalc_repr5]]+Table3[[#This Row],[gaps4]]+Table3[[#This Row],[overlaps3]]+Table3[[#This Row],[map2]]</f>
        <v>0.33978986740112305</v>
      </c>
      <c r="Q133" s="21">
        <f>1000000*Table3[[#This Row],[total]]/Table3[[#This Row],[array size]]</f>
        <v>102.99783795123463</v>
      </c>
      <c r="R133" s="5">
        <f t="shared" si="25"/>
        <v>0.14073360455015571</v>
      </c>
      <c r="S133" s="5">
        <f t="shared" si="26"/>
        <v>5.5326267101324603E-3</v>
      </c>
      <c r="T133" s="5">
        <f t="shared" si="27"/>
        <v>3.0901316463441161E-3</v>
      </c>
      <c r="U133" s="5">
        <f t="shared" si="28"/>
        <v>0.84805379242791445</v>
      </c>
      <c r="V133" s="5">
        <f t="shared" si="29"/>
        <v>2.5898446654532546E-3</v>
      </c>
      <c r="W133">
        <v>15</v>
      </c>
      <c r="X133">
        <v>42</v>
      </c>
      <c r="Y133">
        <v>3299</v>
      </c>
    </row>
    <row r="134" spans="2:25" x14ac:dyDescent="0.45">
      <c r="B134">
        <v>13</v>
      </c>
      <c r="C134">
        <v>1709556754.4512401</v>
      </c>
      <c r="D134">
        <v>1709556754.54533</v>
      </c>
      <c r="E134">
        <v>1709556754.6820099</v>
      </c>
      <c r="F134">
        <v>1709556754.7435801</v>
      </c>
      <c r="G134">
        <v>1709556755.0235</v>
      </c>
      <c r="H134">
        <v>1709556755.02426</v>
      </c>
      <c r="I134" t="s">
        <v>127</v>
      </c>
      <c r="J134">
        <v>101</v>
      </c>
      <c r="K134" s="11">
        <f t="shared" si="20"/>
        <v>9.4089984893798828E-2</v>
      </c>
      <c r="L134" s="11">
        <f t="shared" si="21"/>
        <v>0.13667988777160645</v>
      </c>
      <c r="M134" s="11">
        <f t="shared" si="22"/>
        <v>6.1570167541503906E-2</v>
      </c>
      <c r="N134" s="11">
        <f t="shared" si="23"/>
        <v>0.27991986274719238</v>
      </c>
      <c r="O134" s="11">
        <f t="shared" si="24"/>
        <v>7.6007843017578125E-4</v>
      </c>
      <c r="P134" s="11">
        <f>Table3[[#This Row],[recalc_edist6]]+Table3[[#This Row],[recalc_repr5]]+Table3[[#This Row],[gaps4]]+Table3[[#This Row],[overlaps3]]+Table3[[#This Row],[map2]]</f>
        <v>0.57301998138427734</v>
      </c>
      <c r="Q134" s="21">
        <f>1000000*Table3[[#This Row],[total]]/Table3[[#This Row],[array size]]</f>
        <v>674.93519597676959</v>
      </c>
      <c r="R134" s="5">
        <f t="shared" si="25"/>
        <v>0.16420018140816003</v>
      </c>
      <c r="S134" s="5">
        <f t="shared" si="26"/>
        <v>0.23852551780379624</v>
      </c>
      <c r="T134" s="5">
        <f t="shared" si="27"/>
        <v>0.10744855247938355</v>
      </c>
      <c r="U134" s="5">
        <f t="shared" si="28"/>
        <v>0.48849930515681822</v>
      </c>
      <c r="V134" s="5">
        <f t="shared" si="29"/>
        <v>1.3264431518419586E-3</v>
      </c>
      <c r="W134" s="4">
        <v>13</v>
      </c>
      <c r="X134" s="4">
        <v>48</v>
      </c>
      <c r="Y134">
        <v>849</v>
      </c>
    </row>
    <row r="135" spans="2:25" x14ac:dyDescent="0.45">
      <c r="B135">
        <v>12</v>
      </c>
      <c r="C135">
        <v>1709556219.1577599</v>
      </c>
      <c r="D135">
        <v>1709556219.2121501</v>
      </c>
      <c r="E135">
        <v>1709556219.21488</v>
      </c>
      <c r="F135">
        <v>1709556219.2165799</v>
      </c>
      <c r="G135">
        <v>1709556219.54654</v>
      </c>
      <c r="H135">
        <v>1709556219.5475299</v>
      </c>
      <c r="I135" t="s">
        <v>128</v>
      </c>
      <c r="J135">
        <v>358</v>
      </c>
      <c r="K135" s="11">
        <f t="shared" si="20"/>
        <v>5.4390192031860352E-2</v>
      </c>
      <c r="L135" s="11">
        <f t="shared" si="21"/>
        <v>2.7298927307128906E-3</v>
      </c>
      <c r="M135" s="11">
        <f t="shared" si="22"/>
        <v>1.6999244689941406E-3</v>
      </c>
      <c r="N135" s="11">
        <f t="shared" si="23"/>
        <v>0.32996010780334473</v>
      </c>
      <c r="O135" s="11">
        <f t="shared" si="24"/>
        <v>9.899139404296875E-4</v>
      </c>
      <c r="P135" s="11">
        <f>Table3[[#This Row],[recalc_edist6]]+Table3[[#This Row],[recalc_repr5]]+Table3[[#This Row],[gaps4]]+Table3[[#This Row],[overlaps3]]+Table3[[#This Row],[map2]]</f>
        <v>0.3897700309753418</v>
      </c>
      <c r="Q135" s="21">
        <f>1000000*Table3[[#This Row],[total]]/Table3[[#This Row],[array size]]</f>
        <v>354.65880889476051</v>
      </c>
      <c r="R135" s="5">
        <f t="shared" si="25"/>
        <v>0.1395443151330977</v>
      </c>
      <c r="S135" s="5">
        <f t="shared" si="26"/>
        <v>7.0038548727867512E-3</v>
      </c>
      <c r="T135" s="5">
        <f t="shared" si="27"/>
        <v>4.3613524229667716E-3</v>
      </c>
      <c r="U135" s="5">
        <f t="shared" si="28"/>
        <v>0.8465507391054885</v>
      </c>
      <c r="V135" s="5">
        <f t="shared" si="29"/>
        <v>2.5397384656603138E-3</v>
      </c>
      <c r="W135">
        <v>12</v>
      </c>
      <c r="X135">
        <v>48</v>
      </c>
      <c r="Y135">
        <v>1099</v>
      </c>
    </row>
    <row r="136" spans="2:25" x14ac:dyDescent="0.45">
      <c r="B136">
        <v>11</v>
      </c>
      <c r="C136">
        <v>1709556221.52793</v>
      </c>
      <c r="D136">
        <v>1709556221.5632501</v>
      </c>
      <c r="E136">
        <v>1709556221.5646</v>
      </c>
      <c r="F136">
        <v>1709556221.5650599</v>
      </c>
      <c r="G136">
        <v>1709556221.8598199</v>
      </c>
      <c r="H136">
        <v>1709556221.8611</v>
      </c>
      <c r="I136" t="s">
        <v>128</v>
      </c>
      <c r="J136">
        <v>576</v>
      </c>
      <c r="K136" s="11">
        <f t="shared" si="20"/>
        <v>3.5320043563842773E-2</v>
      </c>
      <c r="L136" s="11">
        <f t="shared" si="21"/>
        <v>1.3499259948730469E-3</v>
      </c>
      <c r="M136" s="11">
        <f t="shared" si="22"/>
        <v>4.5990943908691406E-4</v>
      </c>
      <c r="N136" s="11">
        <f t="shared" si="23"/>
        <v>0.29475998878479004</v>
      </c>
      <c r="O136" s="11">
        <f t="shared" si="24"/>
        <v>1.2800693511962891E-3</v>
      </c>
      <c r="P136" s="11">
        <f>Table3[[#This Row],[recalc_edist6]]+Table3[[#This Row],[recalc_repr5]]+Table3[[#This Row],[gaps4]]+Table3[[#This Row],[overlaps3]]+Table3[[#This Row],[map2]]</f>
        <v>0.33316993713378906</v>
      </c>
      <c r="Q136" s="21">
        <f>1000000*Table3[[#This Row],[total]]/Table3[[#This Row],[array size]]</f>
        <v>151.50974858289635</v>
      </c>
      <c r="R136" s="5">
        <f t="shared" si="25"/>
        <v>0.10601209661260498</v>
      </c>
      <c r="S136" s="5">
        <f t="shared" si="26"/>
        <v>4.0517641131917765E-3</v>
      </c>
      <c r="T136" s="5">
        <f t="shared" si="27"/>
        <v>1.3804049760414937E-3</v>
      </c>
      <c r="U136" s="5">
        <f t="shared" si="28"/>
        <v>0.88471364289517218</v>
      </c>
      <c r="V136" s="5">
        <f t="shared" si="29"/>
        <v>3.8420914029895178E-3</v>
      </c>
      <c r="W136">
        <v>11</v>
      </c>
      <c r="X136">
        <v>52</v>
      </c>
      <c r="Y136">
        <v>2199</v>
      </c>
    </row>
    <row r="137" spans="2:25" x14ac:dyDescent="0.45">
      <c r="B137">
        <v>21</v>
      </c>
      <c r="C137">
        <v>1709556229.37448</v>
      </c>
      <c r="D137">
        <v>1709556229.4456601</v>
      </c>
      <c r="E137">
        <v>1709556229.4474199</v>
      </c>
      <c r="F137">
        <v>1709556229.4489901</v>
      </c>
      <c r="G137">
        <v>1709556229.7945099</v>
      </c>
      <c r="H137">
        <v>1709556229.7985599</v>
      </c>
      <c r="I137" t="s">
        <v>128</v>
      </c>
      <c r="J137">
        <v>1258</v>
      </c>
      <c r="K137" s="11">
        <f t="shared" si="20"/>
        <v>7.1180105209350586E-2</v>
      </c>
      <c r="L137" s="11">
        <f t="shared" si="21"/>
        <v>1.7597675323486328E-3</v>
      </c>
      <c r="M137" s="11">
        <f t="shared" si="22"/>
        <v>1.5702247619628906E-3</v>
      </c>
      <c r="N137" s="11">
        <f t="shared" si="23"/>
        <v>0.3455197811126709</v>
      </c>
      <c r="O137" s="11">
        <f t="shared" si="24"/>
        <v>4.0500164031982422E-3</v>
      </c>
      <c r="P137" s="11">
        <f>Table3[[#This Row],[recalc_edist6]]+Table3[[#This Row],[recalc_repr5]]+Table3[[#This Row],[gaps4]]+Table3[[#This Row],[overlaps3]]+Table3[[#This Row],[map2]]</f>
        <v>0.42407989501953125</v>
      </c>
      <c r="Q137" s="21">
        <f>1000000*Table3[[#This Row],[total]]/Table3[[#This Row],[array size]]</f>
        <v>192.85124830356128</v>
      </c>
      <c r="R137" s="5">
        <f t="shared" si="25"/>
        <v>0.16784597913106053</v>
      </c>
      <c r="S137" s="5">
        <f t="shared" si="26"/>
        <v>4.1496132050013491E-3</v>
      </c>
      <c r="T137" s="5">
        <f t="shared" si="27"/>
        <v>3.7026625888279211E-3</v>
      </c>
      <c r="U137" s="5">
        <f t="shared" si="28"/>
        <v>0.81475161914185479</v>
      </c>
      <c r="V137" s="5">
        <f t="shared" si="29"/>
        <v>9.5501259332553753E-3</v>
      </c>
      <c r="W137">
        <v>21</v>
      </c>
      <c r="X137">
        <v>54</v>
      </c>
      <c r="Y137">
        <v>2199</v>
      </c>
    </row>
    <row r="138" spans="2:25" x14ac:dyDescent="0.45">
      <c r="B138">
        <v>11</v>
      </c>
      <c r="C138">
        <v>1709556218.8432</v>
      </c>
      <c r="D138">
        <v>1709556218.8861899</v>
      </c>
      <c r="E138">
        <v>1709556218.88695</v>
      </c>
      <c r="F138">
        <v>1709556218.8877699</v>
      </c>
      <c r="G138">
        <v>1709556219.1703</v>
      </c>
      <c r="H138">
        <v>1709556219.1712799</v>
      </c>
      <c r="I138" t="s">
        <v>128</v>
      </c>
      <c r="J138">
        <v>328</v>
      </c>
      <c r="K138" s="11">
        <f t="shared" si="20"/>
        <v>4.2989969253540039E-2</v>
      </c>
      <c r="L138" s="11">
        <f t="shared" si="21"/>
        <v>7.6007843017578125E-4</v>
      </c>
      <c r="M138" s="11">
        <f t="shared" si="22"/>
        <v>8.1992149353027344E-4</v>
      </c>
      <c r="N138" s="11">
        <f t="shared" si="23"/>
        <v>0.28253006935119629</v>
      </c>
      <c r="O138" s="11">
        <f t="shared" si="24"/>
        <v>9.7990036010742188E-4</v>
      </c>
      <c r="P138" s="11">
        <f>Table3[[#This Row],[recalc_edist6]]+Table3[[#This Row],[recalc_repr5]]+Table3[[#This Row],[gaps4]]+Table3[[#This Row],[overlaps3]]+Table3[[#This Row],[map2]]</f>
        <v>0.3280799388885498</v>
      </c>
      <c r="Q138" s="21">
        <f>1000000*Table3[[#This Row],[total]]/Table3[[#This Row],[array size]]</f>
        <v>149.19506088610723</v>
      </c>
      <c r="R138" s="5">
        <f t="shared" si="25"/>
        <v>0.13103504407852234</v>
      </c>
      <c r="S138" s="5">
        <f t="shared" si="26"/>
        <v>2.3167476583625651E-3</v>
      </c>
      <c r="T138" s="5">
        <f t="shared" si="27"/>
        <v>2.4991515674745489E-3</v>
      </c>
      <c r="U138" s="5">
        <f t="shared" si="28"/>
        <v>0.86116228352253199</v>
      </c>
      <c r="V138" s="5">
        <f t="shared" si="29"/>
        <v>2.9867731731085768E-3</v>
      </c>
      <c r="W138">
        <v>11</v>
      </c>
      <c r="X138">
        <v>54</v>
      </c>
      <c r="Y138">
        <v>2199</v>
      </c>
    </row>
    <row r="139" spans="2:25" x14ac:dyDescent="0.45">
      <c r="B139">
        <v>26</v>
      </c>
      <c r="C139">
        <v>1709556224.8008101</v>
      </c>
      <c r="D139">
        <v>1709556224.8555701</v>
      </c>
      <c r="E139">
        <v>1709556224.85694</v>
      </c>
      <c r="F139">
        <v>1709556224.85865</v>
      </c>
      <c r="G139">
        <v>1709556225.1408601</v>
      </c>
      <c r="H139">
        <v>1709556225.1424201</v>
      </c>
      <c r="I139" t="s">
        <v>128</v>
      </c>
      <c r="J139">
        <v>860</v>
      </c>
      <c r="K139" s="11">
        <f t="shared" si="20"/>
        <v>5.4759979248046875E-2</v>
      </c>
      <c r="L139" s="11">
        <f t="shared" si="21"/>
        <v>1.3699531555175781E-3</v>
      </c>
      <c r="M139" s="11">
        <f t="shared" si="22"/>
        <v>1.7099380493164063E-3</v>
      </c>
      <c r="N139" s="11">
        <f t="shared" si="23"/>
        <v>0.28221011161804199</v>
      </c>
      <c r="O139" s="11">
        <f t="shared" si="24"/>
        <v>1.5599727630615234E-3</v>
      </c>
      <c r="P139" s="11">
        <f>Table3[[#This Row],[recalc_edist6]]+Table3[[#This Row],[recalc_repr5]]+Table3[[#This Row],[gaps4]]+Table3[[#This Row],[overlaps3]]+Table3[[#This Row],[map2]]</f>
        <v>0.34160995483398438</v>
      </c>
      <c r="Q139" s="21">
        <f>1000000*Table3[[#This Row],[total]]/Table3[[#This Row],[array size]]</f>
        <v>103.54954678205043</v>
      </c>
      <c r="R139" s="5">
        <f t="shared" si="25"/>
        <v>0.16029971747942512</v>
      </c>
      <c r="S139" s="5">
        <f t="shared" si="26"/>
        <v>4.0102846422708852E-3</v>
      </c>
      <c r="T139" s="5">
        <f t="shared" si="27"/>
        <v>5.0055275764648074E-3</v>
      </c>
      <c r="U139" s="5">
        <f t="shared" si="28"/>
        <v>0.82611793838148095</v>
      </c>
      <c r="V139" s="5">
        <f t="shared" si="29"/>
        <v>4.5665319203582319E-3</v>
      </c>
      <c r="W139">
        <v>26</v>
      </c>
      <c r="X139">
        <v>55</v>
      </c>
      <c r="Y139">
        <v>3299</v>
      </c>
    </row>
    <row r="140" spans="2:25" x14ac:dyDescent="0.45">
      <c r="B140">
        <v>16</v>
      </c>
      <c r="C140">
        <v>1709556232.6140101</v>
      </c>
      <c r="D140">
        <v>1709556232.7005501</v>
      </c>
      <c r="E140">
        <v>1709556232.70333</v>
      </c>
      <c r="F140">
        <v>1709556232.7047999</v>
      </c>
      <c r="G140">
        <v>1709556232.99792</v>
      </c>
      <c r="H140">
        <v>1709556232.99913</v>
      </c>
      <c r="I140" t="s">
        <v>128</v>
      </c>
      <c r="J140">
        <v>1553</v>
      </c>
      <c r="K140" s="11">
        <f t="shared" si="20"/>
        <v>8.6539983749389648E-2</v>
      </c>
      <c r="L140" s="11">
        <f t="shared" si="21"/>
        <v>2.7799606323242188E-3</v>
      </c>
      <c r="M140" s="11">
        <f t="shared" si="22"/>
        <v>1.4698505401611328E-3</v>
      </c>
      <c r="N140" s="11">
        <f t="shared" si="23"/>
        <v>0.29312014579772949</v>
      </c>
      <c r="O140" s="11">
        <f t="shared" si="24"/>
        <v>1.2099742889404297E-3</v>
      </c>
      <c r="P140" s="11">
        <f>Table3[[#This Row],[recalc_edist6]]+Table3[[#This Row],[recalc_repr5]]+Table3[[#This Row],[gaps4]]+Table3[[#This Row],[overlaps3]]+Table3[[#This Row],[map2]]</f>
        <v>0.38511991500854492</v>
      </c>
      <c r="Q140" s="21">
        <f>1000000*Table3[[#This Row],[total]]/Table3[[#This Row],[array size]]</f>
        <v>175.13411323717369</v>
      </c>
      <c r="R140" s="5">
        <f t="shared" si="25"/>
        <v>0.22470918894825143</v>
      </c>
      <c r="S140" s="5">
        <f t="shared" si="26"/>
        <v>7.2184286607524248E-3</v>
      </c>
      <c r="T140" s="5">
        <f t="shared" si="27"/>
        <v>3.8166048622245885E-3</v>
      </c>
      <c r="U140" s="5">
        <f t="shared" si="28"/>
        <v>0.76111396574032231</v>
      </c>
      <c r="V140" s="5">
        <f t="shared" si="29"/>
        <v>3.1418117884492759E-3</v>
      </c>
      <c r="W140">
        <v>16</v>
      </c>
      <c r="X140">
        <v>60</v>
      </c>
      <c r="Y140">
        <v>2199</v>
      </c>
    </row>
    <row r="141" spans="2:25" x14ac:dyDescent="0.45">
      <c r="B141">
        <v>21</v>
      </c>
      <c r="C141">
        <v>1709556231.0350599</v>
      </c>
      <c r="D141">
        <v>1709556231.08005</v>
      </c>
      <c r="E141">
        <v>1709556231.0822501</v>
      </c>
      <c r="F141">
        <v>1709556231.08301</v>
      </c>
      <c r="G141">
        <v>1709556231.4453499</v>
      </c>
      <c r="H141">
        <v>1709556231.44661</v>
      </c>
      <c r="I141" t="s">
        <v>128</v>
      </c>
      <c r="J141">
        <v>1413</v>
      </c>
      <c r="K141" s="11">
        <f t="shared" si="20"/>
        <v>4.4990062713623047E-2</v>
      </c>
      <c r="L141" s="11">
        <f t="shared" si="21"/>
        <v>2.2001266479492188E-3</v>
      </c>
      <c r="M141" s="11">
        <f t="shared" si="22"/>
        <v>7.5984001159667969E-4</v>
      </c>
      <c r="N141" s="11">
        <f t="shared" si="23"/>
        <v>0.36233997344970703</v>
      </c>
      <c r="O141" s="11">
        <f t="shared" si="24"/>
        <v>1.2600421905517578E-3</v>
      </c>
      <c r="P141" s="11">
        <f>Table3[[#This Row],[recalc_edist6]]+Table3[[#This Row],[recalc_repr5]]+Table3[[#This Row],[gaps4]]+Table3[[#This Row],[overlaps3]]+Table3[[#This Row],[map2]]</f>
        <v>0.41155004501342773</v>
      </c>
      <c r="Q141" s="21">
        <f>1000000*Table3[[#This Row],[total]]/Table3[[#This Row],[array size]]</f>
        <v>124.74993786402781</v>
      </c>
      <c r="R141" s="5">
        <f t="shared" si="25"/>
        <v>0.10931857075159632</v>
      </c>
      <c r="S141" s="5">
        <f t="shared" si="26"/>
        <v>5.3459516639766972E-3</v>
      </c>
      <c r="T141" s="5">
        <f t="shared" si="27"/>
        <v>1.8462882480595724E-3</v>
      </c>
      <c r="U141" s="5">
        <f t="shared" si="28"/>
        <v>0.88042749075117921</v>
      </c>
      <c r="V141" s="5">
        <f t="shared" si="29"/>
        <v>3.061698585188215E-3</v>
      </c>
      <c r="W141">
        <v>21</v>
      </c>
      <c r="X141">
        <v>60</v>
      </c>
      <c r="Y141">
        <v>3299</v>
      </c>
    </row>
    <row r="142" spans="2:25" x14ac:dyDescent="0.45">
      <c r="B142">
        <v>12</v>
      </c>
      <c r="C142">
        <v>1709556221.71889</v>
      </c>
      <c r="D142">
        <v>1709556221.75752</v>
      </c>
      <c r="E142">
        <v>1709556221.75827</v>
      </c>
      <c r="F142">
        <v>1709556221.7590499</v>
      </c>
      <c r="G142">
        <v>1709556222.0815599</v>
      </c>
      <c r="H142">
        <v>1709556222.0851099</v>
      </c>
      <c r="I142" t="s">
        <v>128</v>
      </c>
      <c r="J142">
        <v>593</v>
      </c>
      <c r="K142" s="11">
        <f t="shared" si="20"/>
        <v>3.8630008697509766E-2</v>
      </c>
      <c r="L142" s="11">
        <f t="shared" si="21"/>
        <v>7.5006484985351563E-4</v>
      </c>
      <c r="M142" s="11">
        <f t="shared" si="22"/>
        <v>7.7986717224121094E-4</v>
      </c>
      <c r="N142" s="11">
        <f t="shared" si="23"/>
        <v>0.3225100040435791</v>
      </c>
      <c r="O142" s="11">
        <f t="shared" si="24"/>
        <v>3.5500526428222656E-3</v>
      </c>
      <c r="P142" s="11">
        <f>Table3[[#This Row],[recalc_edist6]]+Table3[[#This Row],[recalc_repr5]]+Table3[[#This Row],[gaps4]]+Table3[[#This Row],[overlaps3]]+Table3[[#This Row],[map2]]</f>
        <v>0.36621999740600586</v>
      </c>
      <c r="Q142" s="21">
        <f>1000000*Table3[[#This Row],[total]]/Table3[[#This Row],[array size]]</f>
        <v>83.250738214595557</v>
      </c>
      <c r="R142" s="5">
        <f t="shared" si="25"/>
        <v>0.10548306747619525</v>
      </c>
      <c r="S142" s="5">
        <f t="shared" si="26"/>
        <v>2.0481264135392484E-3</v>
      </c>
      <c r="T142" s="5">
        <f t="shared" si="27"/>
        <v>2.1295046086099432E-3</v>
      </c>
      <c r="U142" s="5">
        <f t="shared" si="28"/>
        <v>0.88064553090483444</v>
      </c>
      <c r="V142" s="5">
        <f t="shared" si="29"/>
        <v>9.6937705968211732E-3</v>
      </c>
      <c r="W142">
        <v>12</v>
      </c>
      <c r="X142">
        <v>63</v>
      </c>
      <c r="Y142">
        <v>4399</v>
      </c>
    </row>
    <row r="143" spans="2:25" x14ac:dyDescent="0.45">
      <c r="B143">
        <v>13</v>
      </c>
      <c r="C143">
        <v>1709556221.7898099</v>
      </c>
      <c r="D143">
        <v>1709556221.83653</v>
      </c>
      <c r="E143">
        <v>1709556221.83722</v>
      </c>
      <c r="F143">
        <v>1709556221.8382101</v>
      </c>
      <c r="G143">
        <v>1709556222.17415</v>
      </c>
      <c r="H143">
        <v>1709556222.1782601</v>
      </c>
      <c r="I143" t="s">
        <v>128</v>
      </c>
      <c r="J143">
        <v>597</v>
      </c>
      <c r="K143" s="11">
        <f t="shared" si="20"/>
        <v>4.6720027923583984E-2</v>
      </c>
      <c r="L143" s="11">
        <f t="shared" si="21"/>
        <v>6.8998336791992188E-4</v>
      </c>
      <c r="M143" s="11">
        <f t="shared" si="22"/>
        <v>9.9015235900878906E-4</v>
      </c>
      <c r="N143" s="11">
        <f t="shared" si="23"/>
        <v>0.33593988418579102</v>
      </c>
      <c r="O143" s="11">
        <f t="shared" si="24"/>
        <v>4.1100978851318359E-3</v>
      </c>
      <c r="P143" s="11">
        <f>Table3[[#This Row],[recalc_edist6]]+Table3[[#This Row],[recalc_repr5]]+Table3[[#This Row],[gaps4]]+Table3[[#This Row],[overlaps3]]+Table3[[#This Row],[map2]]</f>
        <v>0.38845014572143555</v>
      </c>
      <c r="Q143" s="21">
        <f>1000000*Table3[[#This Row],[total]]/Table3[[#This Row],[array size]]</f>
        <v>44.14707872729123</v>
      </c>
      <c r="R143" s="5">
        <f t="shared" si="25"/>
        <v>0.12027290615843336</v>
      </c>
      <c r="S143" s="5">
        <f t="shared" si="26"/>
        <v>1.7762469020019911E-3</v>
      </c>
      <c r="T143" s="5">
        <f t="shared" si="27"/>
        <v>2.5489818189406597E-3</v>
      </c>
      <c r="U143" s="5">
        <f t="shared" si="28"/>
        <v>0.86482110480838748</v>
      </c>
      <c r="V143" s="5">
        <f t="shared" si="29"/>
        <v>1.0580760312236462E-2</v>
      </c>
      <c r="W143">
        <v>13</v>
      </c>
      <c r="X143">
        <v>63</v>
      </c>
      <c r="Y143">
        <v>8799</v>
      </c>
    </row>
    <row r="144" spans="2:25" x14ac:dyDescent="0.45">
      <c r="B144">
        <v>14</v>
      </c>
      <c r="C144">
        <v>1709556231.9958401</v>
      </c>
      <c r="D144">
        <v>1709556232.04474</v>
      </c>
      <c r="E144">
        <v>1709556232.0453999</v>
      </c>
      <c r="F144">
        <v>1709556232.0468099</v>
      </c>
      <c r="G144">
        <v>1709556232.2982399</v>
      </c>
      <c r="H144">
        <v>1709556232.30038</v>
      </c>
      <c r="I144" t="s">
        <v>128</v>
      </c>
      <c r="J144">
        <v>1498</v>
      </c>
      <c r="K144" s="11">
        <f t="shared" si="20"/>
        <v>4.889988899230957E-2</v>
      </c>
      <c r="L144" s="11">
        <f t="shared" si="21"/>
        <v>6.59942626953125E-4</v>
      </c>
      <c r="M144" s="11">
        <f t="shared" si="22"/>
        <v>1.4100074768066406E-3</v>
      </c>
      <c r="N144" s="11">
        <f t="shared" si="23"/>
        <v>0.25143003463745117</v>
      </c>
      <c r="O144" s="11">
        <f t="shared" si="24"/>
        <v>2.140045166015625E-3</v>
      </c>
      <c r="P144" s="11">
        <f>Table3[[#This Row],[recalc_edist6]]+Table3[[#This Row],[recalc_repr5]]+Table3[[#This Row],[gaps4]]+Table3[[#This Row],[overlaps3]]+Table3[[#This Row],[map2]]</f>
        <v>0.30453991889953613</v>
      </c>
      <c r="Q144" s="21">
        <f>1000000*Table3[[#This Row],[total]]/Table3[[#This Row],[array size]]</f>
        <v>27.687964260345133</v>
      </c>
      <c r="R144" s="5">
        <f t="shared" si="25"/>
        <v>0.16056971831151312</v>
      </c>
      <c r="S144" s="5">
        <f t="shared" si="26"/>
        <v>2.1670151792837107E-3</v>
      </c>
      <c r="T144" s="5">
        <f t="shared" si="27"/>
        <v>4.6299594545823209E-3</v>
      </c>
      <c r="U144" s="5">
        <f t="shared" si="28"/>
        <v>0.82560616534607656</v>
      </c>
      <c r="V144" s="5">
        <f t="shared" si="29"/>
        <v>7.0271417085442872E-3</v>
      </c>
      <c r="W144">
        <v>14</v>
      </c>
      <c r="X144">
        <v>64</v>
      </c>
      <c r="Y144">
        <v>10999</v>
      </c>
    </row>
    <row r="145" spans="2:25" x14ac:dyDescent="0.45">
      <c r="B145">
        <v>12</v>
      </c>
      <c r="C145">
        <v>1709556760.90798</v>
      </c>
      <c r="D145">
        <v>1709556760.97066</v>
      </c>
      <c r="E145">
        <v>1709556760.97138</v>
      </c>
      <c r="F145">
        <v>1709556760.97242</v>
      </c>
      <c r="G145">
        <v>1709556761.35585</v>
      </c>
      <c r="H145">
        <v>1709556761.35987</v>
      </c>
      <c r="I145" t="s">
        <v>127</v>
      </c>
      <c r="J145">
        <v>586</v>
      </c>
      <c r="K145" s="11">
        <f t="shared" si="20"/>
        <v>6.268000602722168E-2</v>
      </c>
      <c r="L145" s="11">
        <f t="shared" si="21"/>
        <v>7.2002410888671875E-4</v>
      </c>
      <c r="M145" s="11">
        <f t="shared" si="22"/>
        <v>1.0399818420410156E-3</v>
      </c>
      <c r="N145" s="11">
        <f t="shared" si="23"/>
        <v>0.38343000411987305</v>
      </c>
      <c r="O145" s="11">
        <f t="shared" si="24"/>
        <v>4.0199756622314453E-3</v>
      </c>
      <c r="P145" s="11">
        <f>Table3[[#This Row],[recalc_edist6]]+Table3[[#This Row],[recalc_repr5]]+Table3[[#This Row],[gaps4]]+Table3[[#This Row],[overlaps3]]+Table3[[#This Row],[map2]]</f>
        <v>0.45188999176025391</v>
      </c>
      <c r="Q145" s="21">
        <f>1000000*Table3[[#This Row],[total]]/Table3[[#This Row],[array size]]</f>
        <v>205.49794986823733</v>
      </c>
      <c r="R145" s="5">
        <f t="shared" si="25"/>
        <v>0.13870633820205511</v>
      </c>
      <c r="S145" s="5">
        <f t="shared" si="26"/>
        <v>1.5933614862369445E-3</v>
      </c>
      <c r="T145" s="5">
        <f t="shared" si="27"/>
        <v>2.3014049016442223E-3</v>
      </c>
      <c r="U145" s="5">
        <f t="shared" si="28"/>
        <v>0.84850297884733483</v>
      </c>
      <c r="V145" s="5">
        <f t="shared" si="29"/>
        <v>8.8959165627288481E-3</v>
      </c>
      <c r="W145" s="4">
        <v>12</v>
      </c>
      <c r="X145" s="4">
        <v>71</v>
      </c>
      <c r="Y145">
        <v>2199</v>
      </c>
    </row>
    <row r="146" spans="2:25" x14ac:dyDescent="0.45">
      <c r="B146">
        <v>16</v>
      </c>
      <c r="C146">
        <v>1709556231.0585301</v>
      </c>
      <c r="D146">
        <v>1709556231.1115301</v>
      </c>
      <c r="E146">
        <v>1709556231.11374</v>
      </c>
      <c r="F146">
        <v>1709556231.1145201</v>
      </c>
      <c r="G146">
        <v>1709556231.4233501</v>
      </c>
      <c r="H146">
        <v>1709556231.42453</v>
      </c>
      <c r="I146" t="s">
        <v>128</v>
      </c>
      <c r="J146">
        <v>1414</v>
      </c>
      <c r="K146" s="11">
        <f t="shared" si="20"/>
        <v>5.2999973297119141E-2</v>
      </c>
      <c r="L146" s="11">
        <f t="shared" si="21"/>
        <v>2.2099018096923828E-3</v>
      </c>
      <c r="M146" s="11">
        <f t="shared" si="22"/>
        <v>7.801055908203125E-4</v>
      </c>
      <c r="N146" s="11">
        <f t="shared" si="23"/>
        <v>0.30883002281188965</v>
      </c>
      <c r="O146" s="11">
        <f t="shared" si="24"/>
        <v>1.1799335479736328E-3</v>
      </c>
      <c r="P146" s="11">
        <f>Table3[[#This Row],[recalc_edist6]]+Table3[[#This Row],[recalc_repr5]]+Table3[[#This Row],[gaps4]]+Table3[[#This Row],[overlaps3]]+Table3[[#This Row],[map2]]</f>
        <v>0.36599993705749512</v>
      </c>
      <c r="Q146" s="21">
        <f>1000000*Table3[[#This Row],[total]]/Table3[[#This Row],[array size]]</f>
        <v>110.94269083282666</v>
      </c>
      <c r="R146" s="5">
        <f t="shared" si="25"/>
        <v>0.14480869511404684</v>
      </c>
      <c r="S146" s="5">
        <f t="shared" si="26"/>
        <v>6.0379841249678361E-3</v>
      </c>
      <c r="T146" s="5">
        <f t="shared" si="27"/>
        <v>2.1314364070444233E-3</v>
      </c>
      <c r="U146" s="5">
        <f t="shared" si="28"/>
        <v>0.84379802164658679</v>
      </c>
      <c r="V146" s="5">
        <f t="shared" si="29"/>
        <v>3.2238627073541723E-3</v>
      </c>
      <c r="W146">
        <v>16</v>
      </c>
      <c r="X146">
        <v>72</v>
      </c>
      <c r="Y146">
        <v>3299</v>
      </c>
    </row>
    <row r="147" spans="2:25" x14ac:dyDescent="0.45">
      <c r="B147">
        <v>19</v>
      </c>
      <c r="C147">
        <v>1709556231.0864799</v>
      </c>
      <c r="D147">
        <v>1709556231.12744</v>
      </c>
      <c r="E147">
        <v>1709556231.1291399</v>
      </c>
      <c r="F147">
        <v>1709556231.12973</v>
      </c>
      <c r="G147">
        <v>1709556231.4909699</v>
      </c>
      <c r="H147">
        <v>1709556231.4955001</v>
      </c>
      <c r="I147" t="s">
        <v>128</v>
      </c>
      <c r="J147">
        <v>1417</v>
      </c>
      <c r="K147" s="11">
        <f t="shared" si="20"/>
        <v>4.0960073471069336E-2</v>
      </c>
      <c r="L147" s="11">
        <f t="shared" si="21"/>
        <v>1.6999244689941406E-3</v>
      </c>
      <c r="M147" s="11">
        <f t="shared" si="22"/>
        <v>5.9008598327636719E-4</v>
      </c>
      <c r="N147" s="11">
        <f t="shared" si="23"/>
        <v>0.36123991012573242</v>
      </c>
      <c r="O147" s="11">
        <f t="shared" si="24"/>
        <v>4.5301914215087891E-3</v>
      </c>
      <c r="P147" s="11">
        <f>Table3[[#This Row],[recalc_edist6]]+Table3[[#This Row],[recalc_repr5]]+Table3[[#This Row],[gaps4]]+Table3[[#This Row],[overlaps3]]+Table3[[#This Row],[map2]]</f>
        <v>0.40902018547058105</v>
      </c>
      <c r="Q147" s="21">
        <f>1000000*Table3[[#This Row],[total]]/Table3[[#This Row],[array size]]</f>
        <v>303.20250961496004</v>
      </c>
      <c r="R147" s="5">
        <f t="shared" si="25"/>
        <v>0.10014193657446133</v>
      </c>
      <c r="S147" s="5">
        <f t="shared" si="26"/>
        <v>4.1560894287854368E-3</v>
      </c>
      <c r="T147" s="5">
        <f t="shared" si="27"/>
        <v>1.4426818143399658E-3</v>
      </c>
      <c r="U147" s="5">
        <f t="shared" si="28"/>
        <v>0.88318357616048448</v>
      </c>
      <c r="V147" s="5">
        <f t="shared" si="29"/>
        <v>1.1075716021928764E-2</v>
      </c>
      <c r="W147">
        <v>19</v>
      </c>
      <c r="X147">
        <v>75</v>
      </c>
      <c r="Y147">
        <v>1349</v>
      </c>
    </row>
    <row r="148" spans="2:25" x14ac:dyDescent="0.45">
      <c r="B148">
        <v>15</v>
      </c>
      <c r="C148">
        <v>1709556225.5062101</v>
      </c>
      <c r="D148">
        <v>1709556225.5941</v>
      </c>
      <c r="E148">
        <v>1709556225.59688</v>
      </c>
      <c r="F148">
        <v>1709556225.59745</v>
      </c>
      <c r="G148">
        <v>1709556225.8724401</v>
      </c>
      <c r="H148">
        <v>1709556225.87641</v>
      </c>
      <c r="I148" t="s">
        <v>128</v>
      </c>
      <c r="J148">
        <v>921</v>
      </c>
      <c r="K148" s="11">
        <f t="shared" si="20"/>
        <v>8.7889909744262695E-2</v>
      </c>
      <c r="L148" s="11">
        <f t="shared" si="21"/>
        <v>2.7799606323242188E-3</v>
      </c>
      <c r="M148" s="11">
        <f t="shared" si="22"/>
        <v>5.7005882263183594E-4</v>
      </c>
      <c r="N148" s="11">
        <f t="shared" si="23"/>
        <v>0.27499008178710938</v>
      </c>
      <c r="O148" s="11">
        <f t="shared" si="24"/>
        <v>3.9699077606201172E-3</v>
      </c>
      <c r="P148" s="11">
        <f>Table3[[#This Row],[recalc_edist6]]+Table3[[#This Row],[recalc_repr5]]+Table3[[#This Row],[gaps4]]+Table3[[#This Row],[overlaps3]]+Table3[[#This Row],[map2]]</f>
        <v>0.37019991874694824</v>
      </c>
      <c r="Q148" s="21">
        <f>1000000*Table3[[#This Row],[total]]/Table3[[#This Row],[array size]]</f>
        <v>185.19255565129978</v>
      </c>
      <c r="R148" s="5">
        <f t="shared" si="25"/>
        <v>0.23741201792197103</v>
      </c>
      <c r="S148" s="5">
        <f t="shared" si="26"/>
        <v>7.5093496555423958E-3</v>
      </c>
      <c r="T148" s="5">
        <f t="shared" si="27"/>
        <v>1.5398674979761465E-3</v>
      </c>
      <c r="U148" s="5">
        <f t="shared" si="28"/>
        <v>0.74281507872258623</v>
      </c>
      <c r="V148" s="5">
        <f t="shared" si="29"/>
        <v>1.0723686201924222E-2</v>
      </c>
      <c r="W148">
        <v>15</v>
      </c>
      <c r="X148">
        <v>75</v>
      </c>
      <c r="Y148">
        <v>1999</v>
      </c>
    </row>
    <row r="149" spans="2:25" x14ac:dyDescent="0.45">
      <c r="B149">
        <v>25</v>
      </c>
      <c r="C149">
        <v>1709556231.0854599</v>
      </c>
      <c r="D149">
        <v>1709556231.1387801</v>
      </c>
      <c r="E149">
        <v>1709556231.13943</v>
      </c>
      <c r="F149">
        <v>1709556231.1399801</v>
      </c>
      <c r="G149">
        <v>1709556231.46473</v>
      </c>
      <c r="H149">
        <v>1709556231.4663301</v>
      </c>
      <c r="I149" t="s">
        <v>128</v>
      </c>
      <c r="J149">
        <v>1416</v>
      </c>
      <c r="K149" s="11">
        <f t="shared" si="20"/>
        <v>5.3320169448852539E-2</v>
      </c>
      <c r="L149" s="11">
        <f t="shared" si="21"/>
        <v>6.4992904663085938E-4</v>
      </c>
      <c r="M149" s="11">
        <f t="shared" si="22"/>
        <v>5.5003166198730469E-4</v>
      </c>
      <c r="N149" s="11">
        <f t="shared" si="23"/>
        <v>0.32474994659423828</v>
      </c>
      <c r="O149" s="11">
        <f t="shared" si="24"/>
        <v>1.6000270843505859E-3</v>
      </c>
      <c r="P149" s="11">
        <f>Table3[[#This Row],[recalc_edist6]]+Table3[[#This Row],[recalc_repr5]]+Table3[[#This Row],[gaps4]]+Table3[[#This Row],[overlaps3]]+Table3[[#This Row],[map2]]</f>
        <v>0.38087010383605957</v>
      </c>
      <c r="Q149" s="21">
        <f>1000000*Table3[[#This Row],[total]]/Table3[[#This Row],[array size]]</f>
        <v>173.20150242658463</v>
      </c>
      <c r="R149" s="5">
        <f t="shared" si="25"/>
        <v>0.13999568071061699</v>
      </c>
      <c r="S149" s="5">
        <f t="shared" si="26"/>
        <v>1.7064322982688414E-3</v>
      </c>
      <c r="T149" s="5">
        <f t="shared" si="27"/>
        <v>1.4441450154461543E-3</v>
      </c>
      <c r="U149" s="5">
        <f t="shared" si="28"/>
        <v>0.85265276356272512</v>
      </c>
      <c r="V149" s="5">
        <f t="shared" si="29"/>
        <v>4.2009784129428442E-3</v>
      </c>
      <c r="W149">
        <v>25</v>
      </c>
      <c r="X149">
        <v>75</v>
      </c>
      <c r="Y149">
        <v>2199</v>
      </c>
    </row>
    <row r="150" spans="2:25" x14ac:dyDescent="0.45">
      <c r="B150">
        <v>35</v>
      </c>
      <c r="C150">
        <v>1709556231.0833499</v>
      </c>
      <c r="D150">
        <v>1709556231.1393099</v>
      </c>
      <c r="E150">
        <v>1709556231.1413901</v>
      </c>
      <c r="F150">
        <v>1709556231.14259</v>
      </c>
      <c r="G150">
        <v>1709556231.4767101</v>
      </c>
      <c r="H150">
        <v>1709556231.47946</v>
      </c>
      <c r="I150" t="s">
        <v>128</v>
      </c>
      <c r="J150">
        <v>1415</v>
      </c>
      <c r="K150" s="11">
        <f t="shared" si="20"/>
        <v>5.5959939956665039E-2</v>
      </c>
      <c r="L150" s="11">
        <f t="shared" si="21"/>
        <v>2.0802021026611328E-3</v>
      </c>
      <c r="M150" s="11">
        <f t="shared" si="22"/>
        <v>1.1999607086181641E-3</v>
      </c>
      <c r="N150" s="11">
        <f t="shared" si="23"/>
        <v>0.33412003517150879</v>
      </c>
      <c r="O150" s="11">
        <f t="shared" si="24"/>
        <v>2.7499198913574219E-3</v>
      </c>
      <c r="P150" s="11">
        <f>Table3[[#This Row],[recalc_edist6]]+Table3[[#This Row],[recalc_repr5]]+Table3[[#This Row],[gaps4]]+Table3[[#This Row],[overlaps3]]+Table3[[#This Row],[map2]]</f>
        <v>0.39611005783081055</v>
      </c>
      <c r="Q150" s="21">
        <f>1000000*Table3[[#This Row],[total]]/Table3[[#This Row],[array size]]</f>
        <v>45.017622210570579</v>
      </c>
      <c r="R150" s="5">
        <f t="shared" si="25"/>
        <v>0.14127371635831337</v>
      </c>
      <c r="S150" s="5">
        <f t="shared" si="26"/>
        <v>5.2515760747222535E-3</v>
      </c>
      <c r="T150" s="5">
        <f t="shared" si="27"/>
        <v>3.0293618778311862E-3</v>
      </c>
      <c r="U150" s="5">
        <f t="shared" si="28"/>
        <v>0.84350303297327689</v>
      </c>
      <c r="V150" s="5">
        <f t="shared" si="29"/>
        <v>6.942312715856329E-3</v>
      </c>
      <c r="W150">
        <v>35</v>
      </c>
      <c r="X150">
        <v>75</v>
      </c>
      <c r="Y150">
        <v>8799</v>
      </c>
    </row>
    <row r="151" spans="2:25" x14ac:dyDescent="0.45">
      <c r="B151">
        <v>15</v>
      </c>
      <c r="C151">
        <v>1709556233.50124</v>
      </c>
      <c r="D151">
        <v>1709556233.5406201</v>
      </c>
      <c r="E151">
        <v>1709556233.54217</v>
      </c>
      <c r="F151">
        <v>1709556233.54298</v>
      </c>
      <c r="G151">
        <v>1709556233.8490701</v>
      </c>
      <c r="H151">
        <v>1709556233.8547299</v>
      </c>
      <c r="I151" t="s">
        <v>128</v>
      </c>
      <c r="J151">
        <v>1637</v>
      </c>
      <c r="K151" s="11">
        <f t="shared" si="20"/>
        <v>3.9380073547363281E-2</v>
      </c>
      <c r="L151" s="11">
        <f t="shared" si="21"/>
        <v>1.5499591827392578E-3</v>
      </c>
      <c r="M151" s="11">
        <f t="shared" si="22"/>
        <v>8.0990791320800781E-4</v>
      </c>
      <c r="N151" s="11">
        <f t="shared" si="23"/>
        <v>0.30609011650085449</v>
      </c>
      <c r="O151" s="11">
        <f t="shared" si="24"/>
        <v>5.6598186492919922E-3</v>
      </c>
      <c r="P151" s="11">
        <f>Table3[[#This Row],[recalc_edist6]]+Table3[[#This Row],[recalc_repr5]]+Table3[[#This Row],[gaps4]]+Table3[[#This Row],[overlaps3]]+Table3[[#This Row],[map2]]</f>
        <v>0.35348987579345703</v>
      </c>
      <c r="Q151" s="21">
        <f>1000000*Table3[[#This Row],[total]]/Table3[[#This Row],[array size]]</f>
        <v>160.75028458092635</v>
      </c>
      <c r="R151" s="5">
        <f t="shared" si="25"/>
        <v>0.11140368153110254</v>
      </c>
      <c r="S151" s="5">
        <f t="shared" si="26"/>
        <v>4.3847342989955778E-3</v>
      </c>
      <c r="T151" s="5">
        <f t="shared" si="27"/>
        <v>2.2911771133191784E-3</v>
      </c>
      <c r="U151" s="5">
        <f t="shared" si="28"/>
        <v>0.8659091460930608</v>
      </c>
      <c r="V151" s="5">
        <f t="shared" si="29"/>
        <v>1.6011260963521925E-2</v>
      </c>
      <c r="W151">
        <v>15</v>
      </c>
      <c r="X151">
        <v>78</v>
      </c>
      <c r="Y151">
        <v>2199</v>
      </c>
    </row>
    <row r="152" spans="2:25" x14ac:dyDescent="0.45">
      <c r="B152">
        <v>12</v>
      </c>
      <c r="C152">
        <v>1709556223.94432</v>
      </c>
      <c r="D152">
        <v>1709556224.05373</v>
      </c>
      <c r="E152">
        <v>1709556224.0569501</v>
      </c>
      <c r="F152">
        <v>1709556224.05797</v>
      </c>
      <c r="G152">
        <v>1709556224.3558099</v>
      </c>
      <c r="H152">
        <v>1709556224.3598199</v>
      </c>
      <c r="I152" t="s">
        <v>128</v>
      </c>
      <c r="J152">
        <v>789</v>
      </c>
      <c r="K152" s="11">
        <f t="shared" si="20"/>
        <v>0.10941004753112793</v>
      </c>
      <c r="L152" s="11">
        <f t="shared" si="21"/>
        <v>3.2200813293457031E-3</v>
      </c>
      <c r="M152" s="11">
        <f t="shared" si="22"/>
        <v>1.0199546813964844E-3</v>
      </c>
      <c r="N152" s="11">
        <f t="shared" si="23"/>
        <v>0.29783987998962402</v>
      </c>
      <c r="O152" s="11">
        <f t="shared" si="24"/>
        <v>4.0099620819091797E-3</v>
      </c>
      <c r="P152" s="11">
        <f>Table3[[#This Row],[recalc_edist6]]+Table3[[#This Row],[recalc_repr5]]+Table3[[#This Row],[gaps4]]+Table3[[#This Row],[overlaps3]]+Table3[[#This Row],[map2]]</f>
        <v>0.41549992561340332</v>
      </c>
      <c r="Q152" s="21">
        <f>1000000*Table3[[#This Row],[total]]/Table3[[#This Row],[array size]]</f>
        <v>94.453267927575197</v>
      </c>
      <c r="R152" s="5">
        <f t="shared" si="25"/>
        <v>0.26332146117621003</v>
      </c>
      <c r="S152" s="5">
        <f t="shared" si="26"/>
        <v>7.7498962835959384E-3</v>
      </c>
      <c r="T152" s="5">
        <f t="shared" si="27"/>
        <v>2.4547650156392289E-3</v>
      </c>
      <c r="U152" s="5">
        <f t="shared" si="28"/>
        <v>0.71682294419168058</v>
      </c>
      <c r="V152" s="5">
        <f t="shared" si="29"/>
        <v>9.6509333328742841E-3</v>
      </c>
      <c r="W152">
        <v>12</v>
      </c>
      <c r="X152">
        <v>78</v>
      </c>
      <c r="Y152">
        <v>4399</v>
      </c>
    </row>
    <row r="153" spans="2:25" x14ac:dyDescent="0.45">
      <c r="B153">
        <v>16</v>
      </c>
      <c r="C153">
        <v>1709556221.9558699</v>
      </c>
      <c r="D153">
        <v>1709556222.01074</v>
      </c>
      <c r="E153">
        <v>1709556222.0121701</v>
      </c>
      <c r="F153">
        <v>1709556222.01317</v>
      </c>
      <c r="G153">
        <v>1709556222.2781301</v>
      </c>
      <c r="H153">
        <v>1709556222.27966</v>
      </c>
      <c r="I153" t="s">
        <v>128</v>
      </c>
      <c r="J153">
        <v>614</v>
      </c>
      <c r="K153" s="11">
        <f t="shared" si="20"/>
        <v>5.4870128631591797E-2</v>
      </c>
      <c r="L153" s="11">
        <f t="shared" si="21"/>
        <v>1.4300346374511719E-3</v>
      </c>
      <c r="M153" s="11">
        <f t="shared" si="22"/>
        <v>9.9992752075195313E-4</v>
      </c>
      <c r="N153" s="11">
        <f t="shared" si="23"/>
        <v>0.26496005058288574</v>
      </c>
      <c r="O153" s="11">
        <f t="shared" si="24"/>
        <v>1.5299320220947266E-3</v>
      </c>
      <c r="P153" s="11">
        <f>Table3[[#This Row],[recalc_edist6]]+Table3[[#This Row],[recalc_repr5]]+Table3[[#This Row],[gaps4]]+Table3[[#This Row],[overlaps3]]+Table3[[#This Row],[map2]]</f>
        <v>0.32379007339477539</v>
      </c>
      <c r="Q153" s="21">
        <f>1000000*Table3[[#This Row],[total]]/Table3[[#This Row],[array size]]</f>
        <v>147.24423528639173</v>
      </c>
      <c r="R153" s="5">
        <f t="shared" si="25"/>
        <v>0.1694620469871303</v>
      </c>
      <c r="S153" s="5">
        <f t="shared" si="26"/>
        <v>4.4165487300397476E-3</v>
      </c>
      <c r="T153" s="5">
        <f t="shared" si="27"/>
        <v>3.0881969612848786E-3</v>
      </c>
      <c r="U153" s="5">
        <f t="shared" si="28"/>
        <v>0.81830813343013709</v>
      </c>
      <c r="V153" s="5">
        <f t="shared" si="29"/>
        <v>4.7250738914079793E-3</v>
      </c>
      <c r="W153">
        <v>16</v>
      </c>
      <c r="X153">
        <v>84</v>
      </c>
      <c r="Y153">
        <v>2199</v>
      </c>
    </row>
    <row r="154" spans="2:25" x14ac:dyDescent="0.45">
      <c r="B154">
        <v>11</v>
      </c>
      <c r="C154">
        <v>1709556757.3758399</v>
      </c>
      <c r="D154">
        <v>1709556757.45327</v>
      </c>
      <c r="E154">
        <v>1709556757.4556701</v>
      </c>
      <c r="F154">
        <v>1709556757.4572301</v>
      </c>
      <c r="G154">
        <v>1709556757.7880299</v>
      </c>
      <c r="H154">
        <v>1709556757.78969</v>
      </c>
      <c r="I154" t="s">
        <v>127</v>
      </c>
      <c r="J154">
        <v>301</v>
      </c>
      <c r="K154" s="11">
        <f t="shared" si="20"/>
        <v>7.7430009841918945E-2</v>
      </c>
      <c r="L154" s="11">
        <f t="shared" si="21"/>
        <v>2.4001598358154297E-3</v>
      </c>
      <c r="M154" s="11">
        <f t="shared" si="22"/>
        <v>1.5599727630615234E-3</v>
      </c>
      <c r="N154" s="11">
        <f t="shared" si="23"/>
        <v>0.33079981803894043</v>
      </c>
      <c r="O154" s="11">
        <f t="shared" si="24"/>
        <v>1.6601085662841797E-3</v>
      </c>
      <c r="P154" s="11">
        <f>Table3[[#This Row],[recalc_edist6]]+Table3[[#This Row],[recalc_repr5]]+Table3[[#This Row],[gaps4]]+Table3[[#This Row],[overlaps3]]+Table3[[#This Row],[map2]]</f>
        <v>0.41385006904602051</v>
      </c>
      <c r="Q154" s="21">
        <f>1000000*Table3[[#This Row],[total]]/Table3[[#This Row],[array size]]</f>
        <v>94.078215286660722</v>
      </c>
      <c r="R154" s="5">
        <f t="shared" si="25"/>
        <v>0.18709676676001388</v>
      </c>
      <c r="S154" s="5">
        <f t="shared" si="26"/>
        <v>5.7995878588304158E-3</v>
      </c>
      <c r="T154" s="5">
        <f t="shared" si="27"/>
        <v>3.769415253832066E-3</v>
      </c>
      <c r="U154" s="5">
        <f t="shared" si="28"/>
        <v>0.79932285332579023</v>
      </c>
      <c r="V154" s="5">
        <f t="shared" si="29"/>
        <v>4.0113768015333446E-3</v>
      </c>
      <c r="W154" s="4">
        <v>11</v>
      </c>
      <c r="X154" s="4">
        <v>95</v>
      </c>
      <c r="Y154">
        <v>4399</v>
      </c>
    </row>
    <row r="155" spans="2:25" x14ac:dyDescent="0.45">
      <c r="B155">
        <v>16</v>
      </c>
      <c r="C155">
        <v>1709556757.7866399</v>
      </c>
      <c r="D155">
        <v>1709556757.83461</v>
      </c>
      <c r="E155">
        <v>1709556757.8362501</v>
      </c>
      <c r="F155">
        <v>1709556757.8366699</v>
      </c>
      <c r="G155">
        <v>1709556758.11586</v>
      </c>
      <c r="H155">
        <v>1709556758.1175301</v>
      </c>
      <c r="I155" t="s">
        <v>127</v>
      </c>
      <c r="J155">
        <v>332</v>
      </c>
      <c r="K155" s="11">
        <f t="shared" si="20"/>
        <v>4.7970056533813477E-2</v>
      </c>
      <c r="L155" s="11">
        <f t="shared" si="21"/>
        <v>1.6400814056396484E-3</v>
      </c>
      <c r="M155" s="11">
        <f t="shared" si="22"/>
        <v>4.1985511779785156E-4</v>
      </c>
      <c r="N155" s="11">
        <f t="shared" si="23"/>
        <v>0.2791900634765625</v>
      </c>
      <c r="O155" s="11">
        <f t="shared" si="24"/>
        <v>1.6701221466064453E-3</v>
      </c>
      <c r="P155" s="11">
        <f>Table3[[#This Row],[recalc_edist6]]+Table3[[#This Row],[recalc_repr5]]+Table3[[#This Row],[gaps4]]+Table3[[#This Row],[overlaps3]]+Table3[[#This Row],[map2]]</f>
        <v>0.33089017868041992</v>
      </c>
      <c r="Q155" s="21">
        <f>1000000*Table3[[#This Row],[total]]/Table3[[#This Row],[array size]]</f>
        <v>150.47302350178259</v>
      </c>
      <c r="R155" s="5">
        <f t="shared" si="25"/>
        <v>0.1449727420895858</v>
      </c>
      <c r="S155" s="5">
        <f t="shared" si="26"/>
        <v>4.9565732418539706E-3</v>
      </c>
      <c r="T155" s="5">
        <f t="shared" si="27"/>
        <v>1.2688654570293418E-3</v>
      </c>
      <c r="U155" s="5">
        <f t="shared" si="28"/>
        <v>0.84375445832198492</v>
      </c>
      <c r="V155" s="5">
        <f t="shared" si="29"/>
        <v>5.0473608895460183E-3</v>
      </c>
      <c r="W155" s="4">
        <v>16</v>
      </c>
      <c r="X155" s="4">
        <v>97</v>
      </c>
      <c r="Y155">
        <v>2199</v>
      </c>
    </row>
    <row r="156" spans="2:25" x14ac:dyDescent="0.45">
      <c r="B156">
        <v>14</v>
      </c>
      <c r="C156">
        <v>1709556760.8609099</v>
      </c>
      <c r="D156">
        <v>1709556760.9213099</v>
      </c>
      <c r="E156">
        <v>1709556760.9228201</v>
      </c>
      <c r="F156">
        <v>1709556760.9231999</v>
      </c>
      <c r="G156">
        <v>1709556761.34829</v>
      </c>
      <c r="H156">
        <v>1709556761.3538201</v>
      </c>
      <c r="I156" t="s">
        <v>127</v>
      </c>
      <c r="J156">
        <v>582</v>
      </c>
      <c r="K156" s="11">
        <f t="shared" si="20"/>
        <v>6.0400009155273438E-2</v>
      </c>
      <c r="L156" s="11">
        <f t="shared" si="21"/>
        <v>1.5101432800292969E-3</v>
      </c>
      <c r="M156" s="11">
        <f t="shared" si="22"/>
        <v>3.7980079650878906E-4</v>
      </c>
      <c r="N156" s="11">
        <f t="shared" si="23"/>
        <v>0.42509007453918457</v>
      </c>
      <c r="O156" s="11">
        <f t="shared" si="24"/>
        <v>5.5301189422607422E-3</v>
      </c>
      <c r="P156" s="11">
        <f>Table3[[#This Row],[recalc_edist6]]+Table3[[#This Row],[recalc_repr5]]+Table3[[#This Row],[gaps4]]+Table3[[#This Row],[overlaps3]]+Table3[[#This Row],[map2]]</f>
        <v>0.49291014671325684</v>
      </c>
      <c r="Q156" s="21">
        <f>1000000*Table3[[#This Row],[total]]/Table3[[#This Row],[array size]]</f>
        <v>149.4119874850733</v>
      </c>
      <c r="R156" s="5">
        <f t="shared" si="25"/>
        <v>0.12253756502685721</v>
      </c>
      <c r="S156" s="5">
        <f t="shared" si="26"/>
        <v>3.0637293431652569E-3</v>
      </c>
      <c r="T156" s="5">
        <f t="shared" si="27"/>
        <v>7.7052744611023915E-4</v>
      </c>
      <c r="U156" s="5">
        <f t="shared" si="28"/>
        <v>0.86240885356834496</v>
      </c>
      <c r="V156" s="5">
        <f t="shared" si="29"/>
        <v>1.1219324615522283E-2</v>
      </c>
      <c r="W156" s="4">
        <v>14</v>
      </c>
      <c r="X156" s="4">
        <v>97</v>
      </c>
      <c r="Y156">
        <v>3299</v>
      </c>
    </row>
    <row r="157" spans="2:25" x14ac:dyDescent="0.45">
      <c r="B157">
        <v>20</v>
      </c>
      <c r="C157">
        <v>1709556757.7959099</v>
      </c>
      <c r="D157">
        <v>1709556757.8439801</v>
      </c>
      <c r="E157">
        <v>1709556757.8456099</v>
      </c>
      <c r="F157">
        <v>1709556757.8468001</v>
      </c>
      <c r="G157">
        <v>1709556758.11327</v>
      </c>
      <c r="H157">
        <v>1709556758.11538</v>
      </c>
      <c r="I157" t="s">
        <v>127</v>
      </c>
      <c r="J157">
        <v>334</v>
      </c>
      <c r="K157" s="11">
        <f t="shared" si="20"/>
        <v>4.8070192337036133E-2</v>
      </c>
      <c r="L157" s="11">
        <f t="shared" si="21"/>
        <v>1.6298294067382813E-3</v>
      </c>
      <c r="M157" s="11">
        <f t="shared" si="22"/>
        <v>1.190185546875E-3</v>
      </c>
      <c r="N157" s="11">
        <f t="shared" si="23"/>
        <v>0.26646995544433594</v>
      </c>
      <c r="O157" s="11">
        <f t="shared" si="24"/>
        <v>2.1100044250488281E-3</v>
      </c>
      <c r="P157" s="11">
        <f>Table3[[#This Row],[recalc_edist6]]+Table3[[#This Row],[recalc_repr5]]+Table3[[#This Row],[gaps4]]+Table3[[#This Row],[overlaps3]]+Table3[[#This Row],[map2]]</f>
        <v>0.31947016716003418</v>
      </c>
      <c r="Q157" s="21">
        <f>1000000*Table3[[#This Row],[total]]/Table3[[#This Row],[array size]]</f>
        <v>77.938562371318412</v>
      </c>
      <c r="R157" s="5">
        <f t="shared" si="25"/>
        <v>0.15046848588198858</v>
      </c>
      <c r="S157" s="5">
        <f t="shared" si="26"/>
        <v>5.1016638618461068E-3</v>
      </c>
      <c r="T157" s="5">
        <f t="shared" si="27"/>
        <v>3.7254982443440266E-3</v>
      </c>
      <c r="U157" s="5">
        <f t="shared" si="28"/>
        <v>0.83409965260027386</v>
      </c>
      <c r="V157" s="5">
        <f t="shared" si="29"/>
        <v>6.6046994115474024E-3</v>
      </c>
      <c r="W157" s="4">
        <v>20</v>
      </c>
      <c r="X157" s="4">
        <v>97</v>
      </c>
      <c r="Y157">
        <v>4099</v>
      </c>
    </row>
    <row r="158" spans="2:25" x14ac:dyDescent="0.45">
      <c r="B158">
        <v>34</v>
      </c>
      <c r="C158">
        <v>1709556757.7848599</v>
      </c>
      <c r="D158">
        <v>1709556757.84693</v>
      </c>
      <c r="E158">
        <v>1709556757.8485999</v>
      </c>
      <c r="F158">
        <v>1709556757.8496301</v>
      </c>
      <c r="G158">
        <v>1709556758.1536901</v>
      </c>
      <c r="H158">
        <v>1709556758.15764</v>
      </c>
      <c r="I158" t="s">
        <v>127</v>
      </c>
      <c r="J158">
        <v>331</v>
      </c>
      <c r="K158" s="11">
        <f t="shared" si="20"/>
        <v>6.2070131301879883E-2</v>
      </c>
      <c r="L158" s="11">
        <f t="shared" si="21"/>
        <v>1.6698837280273438E-3</v>
      </c>
      <c r="M158" s="11">
        <f t="shared" si="22"/>
        <v>1.0302066802978516E-3</v>
      </c>
      <c r="N158" s="11">
        <f t="shared" si="23"/>
        <v>0.30405998229980469</v>
      </c>
      <c r="O158" s="11">
        <f t="shared" si="24"/>
        <v>3.9498805999755859E-3</v>
      </c>
      <c r="P158" s="11">
        <f>Table3[[#This Row],[recalc_edist6]]+Table3[[#This Row],[recalc_repr5]]+Table3[[#This Row],[gaps4]]+Table3[[#This Row],[overlaps3]]+Table3[[#This Row],[map2]]</f>
        <v>0.37278008460998535</v>
      </c>
      <c r="Q158" s="21">
        <f>1000000*Table3[[#This Row],[total]]/Table3[[#This Row],[array size]]</f>
        <v>67.790522751406684</v>
      </c>
      <c r="R158" s="5">
        <f t="shared" si="25"/>
        <v>0.16650602825743674</v>
      </c>
      <c r="S158" s="5">
        <f t="shared" si="26"/>
        <v>4.4795411476297895E-3</v>
      </c>
      <c r="T158" s="5">
        <f t="shared" si="27"/>
        <v>2.7635775698041576E-3</v>
      </c>
      <c r="U158" s="5">
        <f t="shared" si="28"/>
        <v>0.81565511370577137</v>
      </c>
      <c r="V158" s="5">
        <f t="shared" si="29"/>
        <v>1.0595739319357898E-2</v>
      </c>
      <c r="W158" s="4">
        <v>34</v>
      </c>
      <c r="X158" s="4">
        <v>97</v>
      </c>
      <c r="Y158">
        <v>5499</v>
      </c>
    </row>
    <row r="159" spans="2:25" x14ac:dyDescent="0.45">
      <c r="B159">
        <v>97</v>
      </c>
      <c r="C159">
        <v>1709556757.79409</v>
      </c>
      <c r="D159">
        <v>1709556757.90451</v>
      </c>
      <c r="E159">
        <v>1709556757.9089</v>
      </c>
      <c r="F159">
        <v>1709556757.9098001</v>
      </c>
      <c r="G159">
        <v>1709556758.23564</v>
      </c>
      <c r="H159">
        <v>1709556758.2458601</v>
      </c>
      <c r="I159" t="s">
        <v>127</v>
      </c>
      <c r="J159">
        <v>333</v>
      </c>
      <c r="K159" s="11">
        <f t="shared" si="20"/>
        <v>0.11041998863220215</v>
      </c>
      <c r="L159" s="11">
        <f t="shared" si="21"/>
        <v>4.3900012969970703E-3</v>
      </c>
      <c r="M159" s="11">
        <f t="shared" si="22"/>
        <v>9.0003013610839844E-4</v>
      </c>
      <c r="N159" s="11">
        <f t="shared" si="23"/>
        <v>0.32583999633789063</v>
      </c>
      <c r="O159" s="11">
        <f t="shared" si="24"/>
        <v>1.0220050811767578E-2</v>
      </c>
      <c r="P159" s="11">
        <f>Table3[[#This Row],[recalc_edist6]]+Table3[[#This Row],[recalc_repr5]]+Table3[[#This Row],[gaps4]]+Table3[[#This Row],[overlaps3]]+Table3[[#This Row],[map2]]</f>
        <v>0.45177006721496582</v>
      </c>
      <c r="Q159" s="21">
        <f>1000000*Table3[[#This Row],[total]]/Table3[[#This Row],[array size]]</f>
        <v>45.637950016664895</v>
      </c>
      <c r="R159" s="5">
        <f t="shared" si="25"/>
        <v>0.24441634505116736</v>
      </c>
      <c r="S159" s="5">
        <f t="shared" si="26"/>
        <v>9.7173354668231605E-3</v>
      </c>
      <c r="T159" s="5">
        <f t="shared" si="27"/>
        <v>1.9922305646693874E-3</v>
      </c>
      <c r="U159" s="5">
        <f t="shared" si="28"/>
        <v>0.72125184908022277</v>
      </c>
      <c r="V159" s="5">
        <f t="shared" si="29"/>
        <v>2.262223983711734E-2</v>
      </c>
      <c r="W159" s="4">
        <v>97</v>
      </c>
      <c r="X159" s="4">
        <v>97</v>
      </c>
      <c r="Y159">
        <v>9899</v>
      </c>
    </row>
    <row r="160" spans="2:25" x14ac:dyDescent="0.45">
      <c r="B160">
        <v>425</v>
      </c>
      <c r="C160">
        <v>1709556757.7806101</v>
      </c>
      <c r="D160">
        <v>1709556758.6094501</v>
      </c>
      <c r="E160">
        <v>1709556758.62707</v>
      </c>
      <c r="F160">
        <v>1709556758.6296201</v>
      </c>
      <c r="G160">
        <v>1709556758.93468</v>
      </c>
      <c r="H160">
        <v>1709556758.97212</v>
      </c>
      <c r="I160" t="s">
        <v>127</v>
      </c>
      <c r="J160">
        <v>330</v>
      </c>
      <c r="K160" s="11">
        <f t="shared" si="20"/>
        <v>0.82884001731872559</v>
      </c>
      <c r="L160" s="11">
        <f t="shared" si="21"/>
        <v>1.7619848251342773E-2</v>
      </c>
      <c r="M160" s="11">
        <f t="shared" si="22"/>
        <v>2.5501251220703125E-3</v>
      </c>
      <c r="N160" s="11">
        <f t="shared" si="23"/>
        <v>0.30505990982055664</v>
      </c>
      <c r="O160" s="11">
        <f t="shared" si="24"/>
        <v>3.7440061569213867E-2</v>
      </c>
      <c r="P160" s="11">
        <f>Table3[[#This Row],[recalc_edist6]]+Table3[[#This Row],[recalc_repr5]]+Table3[[#This Row],[gaps4]]+Table3[[#This Row],[overlaps3]]+Table3[[#This Row],[map2]]</f>
        <v>1.1915099620819092</v>
      </c>
      <c r="Q160" s="21">
        <f>1000000*Table3[[#This Row],[total]]/Table3[[#This Row],[array size]]</f>
        <v>27.872230042384832</v>
      </c>
      <c r="R160" s="5">
        <f t="shared" si="25"/>
        <v>0.6956215589423228</v>
      </c>
      <c r="S160" s="5">
        <f t="shared" si="26"/>
        <v>1.4787831249480996E-2</v>
      </c>
      <c r="T160" s="5">
        <f t="shared" si="27"/>
        <v>2.1402465805779028E-3</v>
      </c>
      <c r="U160" s="5">
        <f t="shared" si="28"/>
        <v>0.25602799769087081</v>
      </c>
      <c r="V160" s="5">
        <f t="shared" si="29"/>
        <v>3.1422365536747467E-2</v>
      </c>
      <c r="W160" s="4">
        <v>425</v>
      </c>
      <c r="X160" s="4">
        <v>97</v>
      </c>
      <c r="Y160">
        <v>42749</v>
      </c>
    </row>
    <row r="161" spans="2:25" x14ac:dyDescent="0.45">
      <c r="B161">
        <v>11</v>
      </c>
      <c r="C161">
        <v>1709556234.33551</v>
      </c>
      <c r="D161">
        <v>1709556234.40694</v>
      </c>
      <c r="E161">
        <v>1709556234.40958</v>
      </c>
      <c r="F161">
        <v>1709556234.4108701</v>
      </c>
      <c r="G161">
        <v>1709556234.75295</v>
      </c>
      <c r="H161">
        <v>1709556234.75494</v>
      </c>
      <c r="I161" t="s">
        <v>128</v>
      </c>
      <c r="J161">
        <v>1714</v>
      </c>
      <c r="K161" s="11">
        <f t="shared" si="20"/>
        <v>7.1429967880249023E-2</v>
      </c>
      <c r="L161" s="11">
        <f t="shared" si="21"/>
        <v>2.6400089263916016E-3</v>
      </c>
      <c r="M161" s="11">
        <f t="shared" si="22"/>
        <v>1.2900829315185547E-3</v>
      </c>
      <c r="N161" s="11">
        <f t="shared" si="23"/>
        <v>0.34207987785339355</v>
      </c>
      <c r="O161" s="11">
        <f t="shared" si="24"/>
        <v>1.9900798797607422E-3</v>
      </c>
      <c r="P161" s="11">
        <f>Table3[[#This Row],[recalc_edist6]]+Table3[[#This Row],[recalc_repr5]]+Table3[[#This Row],[gaps4]]+Table3[[#This Row],[overlaps3]]+Table3[[#This Row],[map2]]</f>
        <v>0.41943001747131348</v>
      </c>
      <c r="Q161" s="21">
        <f>1000000*Table3[[#This Row],[total]]/Table3[[#This Row],[array size]]</f>
        <v>63.559632894576978</v>
      </c>
      <c r="R161" s="5">
        <f t="shared" si="25"/>
        <v>0.17030246979195859</v>
      </c>
      <c r="S161" s="5">
        <f t="shared" si="26"/>
        <v>6.2942775109608422E-3</v>
      </c>
      <c r="T161" s="5">
        <f t="shared" si="27"/>
        <v>3.0758001997479561E-3</v>
      </c>
      <c r="U161" s="5">
        <f t="shared" si="28"/>
        <v>0.8155827279977399</v>
      </c>
      <c r="V161" s="5">
        <f t="shared" si="29"/>
        <v>4.7447244995927167E-3</v>
      </c>
      <c r="W161">
        <v>11</v>
      </c>
      <c r="X161">
        <v>98</v>
      </c>
      <c r="Y161">
        <v>6599</v>
      </c>
    </row>
    <row r="162" spans="2:25" x14ac:dyDescent="0.45">
      <c r="B162">
        <v>11</v>
      </c>
      <c r="C162">
        <v>1709556226.9306901</v>
      </c>
      <c r="D162">
        <v>1709556226.98809</v>
      </c>
      <c r="E162">
        <v>1709556226.9892001</v>
      </c>
      <c r="F162">
        <v>1709556226.9898601</v>
      </c>
      <c r="G162">
        <v>1709556227.3189399</v>
      </c>
      <c r="H162">
        <v>1709556227.3237901</v>
      </c>
      <c r="I162" t="s">
        <v>128</v>
      </c>
      <c r="J162">
        <v>1039</v>
      </c>
      <c r="K162" s="11">
        <f t="shared" si="20"/>
        <v>5.7399988174438477E-2</v>
      </c>
      <c r="L162" s="11">
        <f t="shared" si="21"/>
        <v>1.110076904296875E-3</v>
      </c>
      <c r="M162" s="11">
        <f t="shared" si="22"/>
        <v>6.59942626953125E-4</v>
      </c>
      <c r="N162" s="11">
        <f t="shared" si="23"/>
        <v>0.32907986640930176</v>
      </c>
      <c r="O162" s="11">
        <f t="shared" si="24"/>
        <v>4.8501491546630859E-3</v>
      </c>
      <c r="P162" s="11">
        <f>Table3[[#This Row],[recalc_edist6]]+Table3[[#This Row],[recalc_repr5]]+Table3[[#This Row],[gaps4]]+Table3[[#This Row],[overlaps3]]+Table3[[#This Row],[map2]]</f>
        <v>0.39310002326965332</v>
      </c>
      <c r="Q162" s="21">
        <f>1000000*Table3[[#This Row],[total]]/Table3[[#This Row],[array size]]</f>
        <v>178.7630847065272</v>
      </c>
      <c r="R162" s="5">
        <f t="shared" si="25"/>
        <v>0.14601878600008128</v>
      </c>
      <c r="S162" s="5">
        <f t="shared" si="26"/>
        <v>2.8239044481953635E-3</v>
      </c>
      <c r="T162" s="5">
        <f t="shared" si="27"/>
        <v>1.6788160465216423E-3</v>
      </c>
      <c r="U162" s="5">
        <f t="shared" si="28"/>
        <v>0.83714028727890488</v>
      </c>
      <c r="V162" s="5">
        <f t="shared" si="29"/>
        <v>1.2338206226296883E-2</v>
      </c>
      <c r="W162">
        <v>11</v>
      </c>
      <c r="X162">
        <v>106</v>
      </c>
      <c r="Y162">
        <v>2199</v>
      </c>
    </row>
    <row r="163" spans="2:25" x14ac:dyDescent="0.45">
      <c r="B163">
        <v>11</v>
      </c>
      <c r="C163">
        <v>1709556222.12779</v>
      </c>
      <c r="D163">
        <v>1709556222.2282701</v>
      </c>
      <c r="E163">
        <v>1709556222.2305501</v>
      </c>
      <c r="F163">
        <v>1709556222.23157</v>
      </c>
      <c r="G163">
        <v>1709556222.5737901</v>
      </c>
      <c r="H163">
        <v>1709556222.58358</v>
      </c>
      <c r="I163" t="s">
        <v>128</v>
      </c>
      <c r="J163">
        <v>628</v>
      </c>
      <c r="K163" s="11">
        <f t="shared" si="20"/>
        <v>0.10048007965087891</v>
      </c>
      <c r="L163" s="11">
        <f t="shared" si="21"/>
        <v>2.2799968719482422E-3</v>
      </c>
      <c r="M163" s="11">
        <f t="shared" si="22"/>
        <v>1.0199546813964844E-3</v>
      </c>
      <c r="N163" s="11">
        <f t="shared" si="23"/>
        <v>0.34222006797790527</v>
      </c>
      <c r="O163" s="11">
        <f t="shared" si="24"/>
        <v>9.7899436950683594E-3</v>
      </c>
      <c r="P163" s="11">
        <f>Table3[[#This Row],[recalc_edist6]]+Table3[[#This Row],[recalc_repr5]]+Table3[[#This Row],[gaps4]]+Table3[[#This Row],[overlaps3]]+Table3[[#This Row],[map2]]</f>
        <v>0.45579004287719727</v>
      </c>
      <c r="Q163" s="21">
        <f>1000000*Table3[[#This Row],[total]]/Table3[[#This Row],[array size]]</f>
        <v>207.27150653806152</v>
      </c>
      <c r="R163" s="5">
        <f t="shared" si="25"/>
        <v>0.22045255534015928</v>
      </c>
      <c r="S163" s="5">
        <f t="shared" si="26"/>
        <v>5.0022963589894344E-3</v>
      </c>
      <c r="T163" s="5">
        <f t="shared" si="27"/>
        <v>2.2377730653306287E-3</v>
      </c>
      <c r="U163" s="5">
        <f t="shared" si="28"/>
        <v>0.75082831081088153</v>
      </c>
      <c r="V163" s="5">
        <f t="shared" si="29"/>
        <v>2.1479064424639146E-2</v>
      </c>
      <c r="W163">
        <v>11</v>
      </c>
      <c r="X163">
        <v>150</v>
      </c>
      <c r="Y163">
        <v>2199</v>
      </c>
    </row>
    <row r="164" spans="2:25" x14ac:dyDescent="0.45">
      <c r="B164">
        <v>493</v>
      </c>
      <c r="C164">
        <v>1709556755.0122099</v>
      </c>
      <c r="D164">
        <v>1709556755.5855401</v>
      </c>
      <c r="E164">
        <v>1709556755.7010901</v>
      </c>
      <c r="F164">
        <v>1709556755.76985</v>
      </c>
      <c r="G164">
        <v>1709556756.1765299</v>
      </c>
      <c r="H164">
        <v>1709556756.26899</v>
      </c>
      <c r="I164" t="s">
        <v>127</v>
      </c>
      <c r="J164">
        <v>137</v>
      </c>
      <c r="K164" s="11">
        <f t="shared" si="20"/>
        <v>0.57333016395568848</v>
      </c>
      <c r="L164" s="11">
        <f t="shared" si="21"/>
        <v>0.11555004119873047</v>
      </c>
      <c r="M164" s="11">
        <f t="shared" si="22"/>
        <v>6.8759918212890625E-2</v>
      </c>
      <c r="N164" s="11">
        <f t="shared" si="23"/>
        <v>0.40667986869812012</v>
      </c>
      <c r="O164" s="11">
        <f t="shared" si="24"/>
        <v>9.2460155487060547E-2</v>
      </c>
      <c r="P164" s="11">
        <f>Table3[[#This Row],[recalc_edist6]]+Table3[[#This Row],[recalc_repr5]]+Table3[[#This Row],[gaps4]]+Table3[[#This Row],[overlaps3]]+Table3[[#This Row],[map2]]</f>
        <v>1.2567801475524902</v>
      </c>
      <c r="Q164" s="21">
        <f>1000000*Table3[[#This Row],[total]]/Table3[[#This Row],[array size]]</f>
        <v>15.868636568043666</v>
      </c>
      <c r="R164" s="5">
        <f t="shared" si="25"/>
        <v>0.45618970435856837</v>
      </c>
      <c r="S164" s="5">
        <f t="shared" si="26"/>
        <v>9.1941332319545127E-2</v>
      </c>
      <c r="T164" s="5">
        <f t="shared" si="27"/>
        <v>5.4711174700520816E-2</v>
      </c>
      <c r="U164" s="5">
        <f t="shared" si="28"/>
        <v>0.32358871158977698</v>
      </c>
      <c r="V164" s="5">
        <f t="shared" si="29"/>
        <v>7.3569077031588687E-2</v>
      </c>
      <c r="W164" s="4">
        <v>493</v>
      </c>
      <c r="X164" s="4">
        <v>158</v>
      </c>
      <c r="Y164">
        <v>79199</v>
      </c>
    </row>
    <row r="165" spans="2:25" x14ac:dyDescent="0.45">
      <c r="B165">
        <v>12</v>
      </c>
      <c r="C165">
        <v>1709556755.00898</v>
      </c>
      <c r="D165">
        <v>1709556755.1335299</v>
      </c>
      <c r="E165">
        <v>1709556755.23645</v>
      </c>
      <c r="F165">
        <v>1709556755.2955599</v>
      </c>
      <c r="G165">
        <v>1709556755.60151</v>
      </c>
      <c r="H165">
        <v>1709556755.6042099</v>
      </c>
      <c r="I165" t="s">
        <v>127</v>
      </c>
      <c r="J165">
        <v>136</v>
      </c>
      <c r="K165" s="11">
        <f t="shared" si="20"/>
        <v>0.12454986572265625</v>
      </c>
      <c r="L165" s="11">
        <f t="shared" si="21"/>
        <v>0.1029200553894043</v>
      </c>
      <c r="M165" s="11">
        <f t="shared" si="22"/>
        <v>5.9109926223754883E-2</v>
      </c>
      <c r="N165" s="11">
        <f t="shared" si="23"/>
        <v>0.30595016479492188</v>
      </c>
      <c r="O165" s="11">
        <f t="shared" si="24"/>
        <v>2.6998519897460938E-3</v>
      </c>
      <c r="P165" s="11">
        <f>Table3[[#This Row],[recalc_edist6]]+Table3[[#This Row],[recalc_repr5]]+Table3[[#This Row],[gaps4]]+Table3[[#This Row],[overlaps3]]+Table3[[#This Row],[map2]]</f>
        <v>0.5952298641204834</v>
      </c>
      <c r="Q165" s="21">
        <f>1000000*Table3[[#This Row],[total]]/Table3[[#This Row],[array size]]</f>
        <v>108.24329225686186</v>
      </c>
      <c r="R165" s="5">
        <f t="shared" si="25"/>
        <v>0.20924666793507105</v>
      </c>
      <c r="S165" s="5">
        <f t="shared" si="26"/>
        <v>0.17290808407518299</v>
      </c>
      <c r="T165" s="5">
        <f t="shared" si="27"/>
        <v>9.9306049287523901E-2</v>
      </c>
      <c r="U165" s="5">
        <f t="shared" si="28"/>
        <v>0.51400338463695261</v>
      </c>
      <c r="V165" s="5">
        <f t="shared" si="29"/>
        <v>4.5358140652694192E-3</v>
      </c>
      <c r="W165" s="4">
        <v>12</v>
      </c>
      <c r="X165" s="4">
        <v>159</v>
      </c>
      <c r="Y165">
        <v>5499</v>
      </c>
    </row>
    <row r="166" spans="2:25" x14ac:dyDescent="0.45">
      <c r="B166">
        <v>11</v>
      </c>
      <c r="C166">
        <v>1709556228.7383499</v>
      </c>
      <c r="D166">
        <v>1709556228.80954</v>
      </c>
      <c r="E166">
        <v>1709556228.8100901</v>
      </c>
      <c r="F166">
        <v>1709556228.8106101</v>
      </c>
      <c r="G166">
        <v>1709556229.1436901</v>
      </c>
      <c r="H166">
        <v>1709556229.1497099</v>
      </c>
      <c r="I166" t="s">
        <v>128</v>
      </c>
      <c r="J166">
        <v>1204</v>
      </c>
      <c r="K166" s="11">
        <f t="shared" si="20"/>
        <v>7.1190118789672852E-2</v>
      </c>
      <c r="L166" s="11">
        <f t="shared" si="21"/>
        <v>5.5003166198730469E-4</v>
      </c>
      <c r="M166" s="11">
        <f t="shared" si="22"/>
        <v>5.1999092102050781E-4</v>
      </c>
      <c r="N166" s="11">
        <f t="shared" si="23"/>
        <v>0.33308005332946777</v>
      </c>
      <c r="O166" s="11">
        <f t="shared" si="24"/>
        <v>6.0198307037353516E-3</v>
      </c>
      <c r="P166" s="11">
        <f>Table3[[#This Row],[recalc_edist6]]+Table3[[#This Row],[recalc_repr5]]+Table3[[#This Row],[gaps4]]+Table3[[#This Row],[overlaps3]]+Table3[[#This Row],[map2]]</f>
        <v>0.41136002540588379</v>
      </c>
      <c r="Q166" s="21">
        <f>1000000*Table3[[#This Row],[total]]/Table3[[#This Row],[array size]]</f>
        <v>93.512167630344123</v>
      </c>
      <c r="R166" s="5">
        <f t="shared" si="25"/>
        <v>0.17306037143358899</v>
      </c>
      <c r="S166" s="5">
        <f t="shared" si="26"/>
        <v>1.3371052800879115E-3</v>
      </c>
      <c r="T166" s="5">
        <f t="shared" si="27"/>
        <v>1.2640774234381168E-3</v>
      </c>
      <c r="U166" s="5">
        <f t="shared" si="28"/>
        <v>0.80970447481089547</v>
      </c>
      <c r="V166" s="5">
        <f t="shared" si="29"/>
        <v>1.4633971051989459E-2</v>
      </c>
      <c r="W166">
        <v>11</v>
      </c>
      <c r="X166">
        <v>159</v>
      </c>
      <c r="Y166">
        <v>4399</v>
      </c>
    </row>
    <row r="167" spans="2:25" x14ac:dyDescent="0.45">
      <c r="B167">
        <v>17</v>
      </c>
      <c r="C167">
        <v>1709556755.0820999</v>
      </c>
      <c r="D167">
        <v>1709556755.14627</v>
      </c>
      <c r="E167">
        <v>1709556755.1472099</v>
      </c>
      <c r="F167">
        <v>1709556755.1475401</v>
      </c>
      <c r="G167">
        <v>1709556755.4658799</v>
      </c>
      <c r="H167">
        <v>1709556755.4688799</v>
      </c>
      <c r="I167" t="s">
        <v>127</v>
      </c>
      <c r="J167">
        <v>140</v>
      </c>
      <c r="K167" s="11">
        <f t="shared" si="20"/>
        <v>6.4170122146606445E-2</v>
      </c>
      <c r="L167" s="11">
        <f t="shared" si="21"/>
        <v>9.3984603881835938E-4</v>
      </c>
      <c r="M167" s="11">
        <f t="shared" si="22"/>
        <v>3.3020973205566406E-4</v>
      </c>
      <c r="N167" s="11">
        <f t="shared" si="23"/>
        <v>0.31833982467651367</v>
      </c>
      <c r="O167" s="11">
        <f t="shared" si="24"/>
        <v>3.0000209808349609E-3</v>
      </c>
      <c r="P167" s="11">
        <f>Table3[[#This Row],[recalc_edist6]]+Table3[[#This Row],[recalc_repr5]]+Table3[[#This Row],[gaps4]]+Table3[[#This Row],[overlaps3]]+Table3[[#This Row],[map2]]</f>
        <v>0.3867800235748291</v>
      </c>
      <c r="Q167" s="21">
        <f>1000000*Table3[[#This Row],[total]]/Table3[[#This Row],[array size]]</f>
        <v>70.336429091621952</v>
      </c>
      <c r="R167" s="5">
        <f t="shared" si="25"/>
        <v>0.16590857395765077</v>
      </c>
      <c r="S167" s="5">
        <f t="shared" si="26"/>
        <v>2.4299239400520133E-3</v>
      </c>
      <c r="T167" s="5">
        <f t="shared" si="27"/>
        <v>8.5374040004364249E-4</v>
      </c>
      <c r="U167" s="5">
        <f t="shared" si="28"/>
        <v>0.82305136065261519</v>
      </c>
      <c r="V167" s="5">
        <f t="shared" si="29"/>
        <v>7.7564010496383781E-3</v>
      </c>
      <c r="W167" s="4">
        <v>17</v>
      </c>
      <c r="X167" s="4">
        <v>159</v>
      </c>
      <c r="Y167">
        <v>5499</v>
      </c>
    </row>
    <row r="168" spans="2:25" x14ac:dyDescent="0.45">
      <c r="B168">
        <v>43</v>
      </c>
      <c r="C168">
        <v>1709556755.00736</v>
      </c>
      <c r="D168">
        <v>1709556755.08218</v>
      </c>
      <c r="E168">
        <v>1709556755.0829999</v>
      </c>
      <c r="F168">
        <v>1709556755.08354</v>
      </c>
      <c r="G168">
        <v>1709556755.4755399</v>
      </c>
      <c r="H168">
        <v>1709556755.48616</v>
      </c>
      <c r="I168" t="s">
        <v>127</v>
      </c>
      <c r="J168">
        <v>135</v>
      </c>
      <c r="K168" s="11">
        <f t="shared" si="20"/>
        <v>7.4820041656494141E-2</v>
      </c>
      <c r="L168" s="11">
        <f t="shared" si="21"/>
        <v>8.1992149353027344E-4</v>
      </c>
      <c r="M168" s="11">
        <f t="shared" si="22"/>
        <v>5.4001808166503906E-4</v>
      </c>
      <c r="N168" s="11">
        <f t="shared" si="23"/>
        <v>0.39199995994567871</v>
      </c>
      <c r="O168" s="11">
        <f t="shared" si="24"/>
        <v>1.06201171875E-2</v>
      </c>
      <c r="P168" s="11">
        <f>Table3[[#This Row],[recalc_edist6]]+Table3[[#This Row],[recalc_repr5]]+Table3[[#This Row],[gaps4]]+Table3[[#This Row],[overlaps3]]+Table3[[#This Row],[map2]]</f>
        <v>0.47880005836486816</v>
      </c>
      <c r="Q168" s="21">
        <f>1000000*Table3[[#This Row],[total]]/Table3[[#This Row],[array size]]</f>
        <v>48.368527968973446</v>
      </c>
      <c r="R168" s="5">
        <f t="shared" si="25"/>
        <v>0.15626573211375372</v>
      </c>
      <c r="S168" s="5">
        <f t="shared" si="26"/>
        <v>1.7124506967070056E-3</v>
      </c>
      <c r="T168" s="5">
        <f t="shared" si="27"/>
        <v>1.1278571759352626E-3</v>
      </c>
      <c r="U168" s="5">
        <f t="shared" si="28"/>
        <v>0.81871326683706525</v>
      </c>
      <c r="V168" s="5">
        <f t="shared" si="29"/>
        <v>2.2180693176538778E-2</v>
      </c>
      <c r="W168" s="4">
        <v>43</v>
      </c>
      <c r="X168" s="4">
        <v>159</v>
      </c>
      <c r="Y168">
        <v>9899</v>
      </c>
    </row>
    <row r="169" spans="2:25" x14ac:dyDescent="0.45">
      <c r="B169">
        <v>27</v>
      </c>
      <c r="C169">
        <v>1709556755.0586801</v>
      </c>
      <c r="D169">
        <v>1709556755.1222899</v>
      </c>
      <c r="E169">
        <v>1709556755.1238799</v>
      </c>
      <c r="F169">
        <v>1709556755.12433</v>
      </c>
      <c r="G169">
        <v>1709556755.4551499</v>
      </c>
      <c r="H169">
        <v>1709556755.46122</v>
      </c>
      <c r="I169" t="s">
        <v>127</v>
      </c>
      <c r="J169">
        <v>139</v>
      </c>
      <c r="K169" s="11">
        <f t="shared" si="20"/>
        <v>6.3609838485717773E-2</v>
      </c>
      <c r="L169" s="11">
        <f t="shared" si="21"/>
        <v>1.5900135040283203E-3</v>
      </c>
      <c r="M169" s="11">
        <f t="shared" si="22"/>
        <v>4.5013427734375E-4</v>
      </c>
      <c r="N169" s="11">
        <f t="shared" si="23"/>
        <v>0.33081984519958496</v>
      </c>
      <c r="O169" s="11">
        <f t="shared" si="24"/>
        <v>6.0701370239257813E-3</v>
      </c>
      <c r="P169" s="11">
        <f>Table3[[#This Row],[recalc_edist6]]+Table3[[#This Row],[recalc_repr5]]+Table3[[#This Row],[gaps4]]+Table3[[#This Row],[overlaps3]]+Table3[[#This Row],[map2]]</f>
        <v>0.40253996849060059</v>
      </c>
      <c r="Q169" s="21">
        <f>1000000*Table3[[#This Row],[total]]/Table3[[#This Row],[array size]]</f>
        <v>44.731633347105301</v>
      </c>
      <c r="R169" s="5">
        <f t="shared" si="25"/>
        <v>0.15802117420596729</v>
      </c>
      <c r="S169" s="5">
        <f t="shared" si="26"/>
        <v>3.9499518768046195E-3</v>
      </c>
      <c r="T169" s="5">
        <f t="shared" si="27"/>
        <v>1.1182349892648257E-3</v>
      </c>
      <c r="U169" s="5">
        <f t="shared" si="28"/>
        <v>0.82183105056637296</v>
      </c>
      <c r="V169" s="5">
        <f t="shared" si="29"/>
        <v>1.5079588361590287E-2</v>
      </c>
      <c r="W169" s="4">
        <v>27</v>
      </c>
      <c r="X169" s="4">
        <v>159</v>
      </c>
      <c r="Y169">
        <v>8999</v>
      </c>
    </row>
    <row r="170" spans="2:25" x14ac:dyDescent="0.45">
      <c r="B170">
        <v>99</v>
      </c>
      <c r="C170">
        <v>1709556755.0053501</v>
      </c>
      <c r="D170">
        <v>1709556755.20085</v>
      </c>
      <c r="E170">
        <v>1709556755.3220699</v>
      </c>
      <c r="F170">
        <v>1709556755.37923</v>
      </c>
      <c r="G170">
        <v>1709556755.72823</v>
      </c>
      <c r="H170">
        <v>1709556755.7479501</v>
      </c>
      <c r="I170" t="s">
        <v>127</v>
      </c>
      <c r="J170">
        <v>134</v>
      </c>
      <c r="K170" s="11">
        <f t="shared" si="20"/>
        <v>0.19549989700317383</v>
      </c>
      <c r="L170" s="11">
        <f t="shared" si="21"/>
        <v>0.12121987342834473</v>
      </c>
      <c r="M170" s="11">
        <f t="shared" si="22"/>
        <v>5.7160139083862305E-2</v>
      </c>
      <c r="N170" s="11">
        <f t="shared" si="23"/>
        <v>0.34899997711181641</v>
      </c>
      <c r="O170" s="11">
        <f t="shared" si="24"/>
        <v>1.9720077514648438E-2</v>
      </c>
      <c r="P170" s="11">
        <f>Table3[[#This Row],[recalc_edist6]]+Table3[[#This Row],[recalc_repr5]]+Table3[[#This Row],[gaps4]]+Table3[[#This Row],[overlaps3]]+Table3[[#This Row],[map2]]</f>
        <v>0.7425999641418457</v>
      </c>
      <c r="Q170" s="21">
        <f>1000000*Table3[[#This Row],[total]]/Table3[[#This Row],[array size]]</f>
        <v>41.838974823474317</v>
      </c>
      <c r="R170" s="5">
        <f t="shared" si="25"/>
        <v>0.26326408085555864</v>
      </c>
      <c r="S170" s="5">
        <f t="shared" si="26"/>
        <v>0.1632371118795129</v>
      </c>
      <c r="T170" s="5">
        <f t="shared" si="27"/>
        <v>7.6972989286253207E-2</v>
      </c>
      <c r="U170" s="5">
        <f t="shared" si="28"/>
        <v>0.46997036623227351</v>
      </c>
      <c r="V170" s="5">
        <f t="shared" si="29"/>
        <v>2.6555451746401729E-2</v>
      </c>
      <c r="W170" s="4">
        <v>99</v>
      </c>
      <c r="X170" s="4">
        <v>159</v>
      </c>
      <c r="Y170">
        <v>17749</v>
      </c>
    </row>
    <row r="171" spans="2:25" x14ac:dyDescent="0.45">
      <c r="B171">
        <v>102</v>
      </c>
      <c r="C171">
        <v>1709556755.21944</v>
      </c>
      <c r="D171">
        <v>1709556755.3964901</v>
      </c>
      <c r="E171">
        <v>1709556755.39905</v>
      </c>
      <c r="F171">
        <v>1709556755.40011</v>
      </c>
      <c r="G171">
        <v>1709556755.84149</v>
      </c>
      <c r="H171">
        <v>1709556755.8675101</v>
      </c>
      <c r="I171" t="s">
        <v>127</v>
      </c>
      <c r="J171">
        <v>147</v>
      </c>
      <c r="K171" s="11">
        <f t="shared" si="20"/>
        <v>0.17705011367797852</v>
      </c>
      <c r="L171" s="11">
        <f t="shared" si="21"/>
        <v>2.5599002838134766E-3</v>
      </c>
      <c r="M171" s="11">
        <f t="shared" si="22"/>
        <v>1.0600090026855469E-3</v>
      </c>
      <c r="N171" s="11">
        <f t="shared" si="23"/>
        <v>0.44138002395629883</v>
      </c>
      <c r="O171" s="11">
        <f t="shared" si="24"/>
        <v>2.6020050048828125E-2</v>
      </c>
      <c r="P171" s="11">
        <f>Table3[[#This Row],[recalc_edist6]]+Table3[[#This Row],[recalc_repr5]]+Table3[[#This Row],[gaps4]]+Table3[[#This Row],[overlaps3]]+Table3[[#This Row],[map2]]</f>
        <v>0.64807009696960449</v>
      </c>
      <c r="Q171" s="21">
        <f>1000000*Table3[[#This Row],[total]]/Table3[[#This Row],[array size]]</f>
        <v>39.27935614095427</v>
      </c>
      <c r="R171" s="5">
        <f t="shared" si="25"/>
        <v>0.27319593128254216</v>
      </c>
      <c r="S171" s="5">
        <f t="shared" si="26"/>
        <v>3.950036108414272E-3</v>
      </c>
      <c r="T171" s="5">
        <f t="shared" si="27"/>
        <v>1.6356394279603106E-3</v>
      </c>
      <c r="U171" s="5">
        <f t="shared" si="28"/>
        <v>0.68106833816311729</v>
      </c>
      <c r="V171" s="5">
        <f t="shared" si="29"/>
        <v>4.015005501796591E-2</v>
      </c>
      <c r="W171" s="4">
        <v>102</v>
      </c>
      <c r="X171" s="4">
        <v>159</v>
      </c>
      <c r="Y171">
        <v>16499</v>
      </c>
    </row>
    <row r="172" spans="2:25" x14ac:dyDescent="0.45">
      <c r="B172">
        <v>180</v>
      </c>
      <c r="C172">
        <v>1709556755.00418</v>
      </c>
      <c r="D172">
        <v>1709556755.21717</v>
      </c>
      <c r="E172">
        <v>1709556755.2193601</v>
      </c>
      <c r="F172">
        <v>1709556755.2202499</v>
      </c>
      <c r="G172">
        <v>1709556755.64324</v>
      </c>
      <c r="H172">
        <v>1709556755.6815</v>
      </c>
      <c r="I172" t="s">
        <v>127</v>
      </c>
      <c r="J172">
        <v>133</v>
      </c>
      <c r="K172" s="11">
        <f t="shared" si="20"/>
        <v>0.21299004554748535</v>
      </c>
      <c r="L172" s="11">
        <f t="shared" si="21"/>
        <v>2.1901130676269531E-3</v>
      </c>
      <c r="M172" s="11">
        <f t="shared" si="22"/>
        <v>8.8977813720703125E-4</v>
      </c>
      <c r="N172" s="11">
        <f t="shared" si="23"/>
        <v>0.42299008369445801</v>
      </c>
      <c r="O172" s="11">
        <f t="shared" si="24"/>
        <v>3.8259983062744141E-2</v>
      </c>
      <c r="P172" s="11">
        <f>Table3[[#This Row],[recalc_edist6]]+Table3[[#This Row],[recalc_repr5]]+Table3[[#This Row],[gaps4]]+Table3[[#This Row],[overlaps3]]+Table3[[#This Row],[map2]]</f>
        <v>0.67732000350952148</v>
      </c>
      <c r="Q172" s="21">
        <f>1000000*Table3[[#This Row],[total]]/Table3[[#This Row],[array size]]</f>
        <v>23.808218338413354</v>
      </c>
      <c r="R172" s="5">
        <f t="shared" si="25"/>
        <v>0.31445999593084695</v>
      </c>
      <c r="S172" s="5">
        <f t="shared" si="26"/>
        <v>3.233498281874035E-3</v>
      </c>
      <c r="T172" s="5">
        <f t="shared" si="27"/>
        <v>1.3136746775477791E-3</v>
      </c>
      <c r="U172" s="5">
        <f t="shared" si="28"/>
        <v>0.62450552398089887</v>
      </c>
      <c r="V172" s="5">
        <f t="shared" si="29"/>
        <v>5.6487307128832341E-2</v>
      </c>
      <c r="W172" s="4">
        <v>180</v>
      </c>
      <c r="X172" s="4">
        <v>159</v>
      </c>
      <c r="Y172">
        <v>28449</v>
      </c>
    </row>
    <row r="173" spans="2:25" x14ac:dyDescent="0.45">
      <c r="B173">
        <v>199</v>
      </c>
      <c r="C173">
        <v>1709556755.0350499</v>
      </c>
      <c r="D173">
        <v>1709556755.23896</v>
      </c>
      <c r="E173">
        <v>1709556755.2405601</v>
      </c>
      <c r="F173">
        <v>1709556755.2413499</v>
      </c>
      <c r="G173">
        <v>1709556755.5901799</v>
      </c>
      <c r="H173">
        <v>1709556755.63153</v>
      </c>
      <c r="I173" t="s">
        <v>127</v>
      </c>
      <c r="J173">
        <v>138</v>
      </c>
      <c r="K173" s="11">
        <f t="shared" si="20"/>
        <v>0.20391011238098145</v>
      </c>
      <c r="L173" s="11">
        <f t="shared" si="21"/>
        <v>1.6000270843505859E-3</v>
      </c>
      <c r="M173" s="11">
        <f t="shared" si="22"/>
        <v>7.8988075256347656E-4</v>
      </c>
      <c r="N173" s="11">
        <f t="shared" si="23"/>
        <v>0.34882998466491699</v>
      </c>
      <c r="O173" s="11">
        <f t="shared" si="24"/>
        <v>4.1350126266479492E-2</v>
      </c>
      <c r="P173" s="11">
        <f>Table3[[#This Row],[recalc_edist6]]+Table3[[#This Row],[recalc_repr5]]+Table3[[#This Row],[gaps4]]+Table3[[#This Row],[overlaps3]]+Table3[[#This Row],[map2]]</f>
        <v>0.59648013114929199</v>
      </c>
      <c r="Q173" s="21">
        <f>1000000*Table3[[#This Row],[total]]/Table3[[#This Row],[array size]]</f>
        <v>18.075703237955452</v>
      </c>
      <c r="R173" s="5">
        <f t="shared" si="25"/>
        <v>0.34185566581755117</v>
      </c>
      <c r="S173" s="5">
        <f t="shared" si="26"/>
        <v>2.6824482506528249E-3</v>
      </c>
      <c r="T173" s="5">
        <f t="shared" si="27"/>
        <v>1.3242364855331262E-3</v>
      </c>
      <c r="U173" s="5">
        <f t="shared" si="28"/>
        <v>0.58481408926864809</v>
      </c>
      <c r="V173" s="5">
        <f t="shared" si="29"/>
        <v>6.9323560177614763E-2</v>
      </c>
      <c r="W173" s="4">
        <v>199</v>
      </c>
      <c r="X173" s="4">
        <v>159</v>
      </c>
      <c r="Y173">
        <v>32999</v>
      </c>
    </row>
    <row r="174" spans="2:25" x14ac:dyDescent="0.45">
      <c r="B174">
        <v>285</v>
      </c>
      <c r="C174">
        <v>1709556755.00018</v>
      </c>
      <c r="D174">
        <v>1709556755.31374</v>
      </c>
      <c r="E174">
        <v>1709556755.3153901</v>
      </c>
      <c r="F174">
        <v>1709556755.3167901</v>
      </c>
      <c r="G174">
        <v>1709556755.71999</v>
      </c>
      <c r="H174">
        <v>1709556755.7778399</v>
      </c>
      <c r="I174" t="s">
        <v>127</v>
      </c>
      <c r="J174">
        <v>132</v>
      </c>
      <c r="K174" s="11">
        <f t="shared" si="20"/>
        <v>0.31356000900268555</v>
      </c>
      <c r="L174" s="11">
        <f t="shared" si="21"/>
        <v>1.6500949859619141E-3</v>
      </c>
      <c r="M174" s="11">
        <f t="shared" si="22"/>
        <v>1.399993896484375E-3</v>
      </c>
      <c r="N174" s="11">
        <f t="shared" si="23"/>
        <v>0.40319991111755371</v>
      </c>
      <c r="O174" s="11">
        <f t="shared" si="24"/>
        <v>5.7849884033203125E-2</v>
      </c>
      <c r="P174" s="11">
        <f>Table3[[#This Row],[recalc_edist6]]+Table3[[#This Row],[recalc_repr5]]+Table3[[#This Row],[gaps4]]+Table3[[#This Row],[overlaps3]]+Table3[[#This Row],[map2]]</f>
        <v>0.77765989303588867</v>
      </c>
      <c r="Q174" s="21">
        <f>1000000*Table3[[#This Row],[total]]/Table3[[#This Row],[array size]]</f>
        <v>16.832829564187293</v>
      </c>
      <c r="R174" s="5">
        <f t="shared" si="25"/>
        <v>0.40320969592322142</v>
      </c>
      <c r="S174" s="5">
        <f t="shared" si="26"/>
        <v>2.1218723001390056E-3</v>
      </c>
      <c r="T174" s="5">
        <f t="shared" si="27"/>
        <v>1.8002650117636527E-3</v>
      </c>
      <c r="U174" s="5">
        <f t="shared" si="28"/>
        <v>0.51847846948041876</v>
      </c>
      <c r="V174" s="5">
        <f t="shared" si="29"/>
        <v>7.4389697284457199E-2</v>
      </c>
      <c r="W174" s="4">
        <v>285</v>
      </c>
      <c r="X174" s="4">
        <v>159</v>
      </c>
      <c r="Y174">
        <v>46199</v>
      </c>
    </row>
    <row r="175" spans="2:25" x14ac:dyDescent="0.45">
      <c r="B175">
        <v>12</v>
      </c>
      <c r="C175">
        <v>1709556757.6782601</v>
      </c>
      <c r="D175">
        <v>1709556758.2672999</v>
      </c>
      <c r="E175">
        <v>1709556758.26998</v>
      </c>
      <c r="F175">
        <v>1709556758.27057</v>
      </c>
      <c r="G175">
        <v>1709556758.6603999</v>
      </c>
      <c r="H175">
        <v>1709556758.67713</v>
      </c>
      <c r="I175" t="s">
        <v>127</v>
      </c>
      <c r="J175">
        <v>317</v>
      </c>
      <c r="K175" s="11">
        <f t="shared" si="20"/>
        <v>0.58903980255126953</v>
      </c>
      <c r="L175" s="11">
        <f t="shared" si="21"/>
        <v>2.6800632476806641E-3</v>
      </c>
      <c r="M175" s="11">
        <f t="shared" si="22"/>
        <v>5.9008598327636719E-4</v>
      </c>
      <c r="N175" s="11">
        <f t="shared" si="23"/>
        <v>0.38982987403869629</v>
      </c>
      <c r="O175" s="11">
        <f t="shared" si="24"/>
        <v>1.6730070114135742E-2</v>
      </c>
      <c r="P175" s="11">
        <f>Table3[[#This Row],[recalc_edist6]]+Table3[[#This Row],[recalc_repr5]]+Table3[[#This Row],[gaps4]]+Table3[[#This Row],[overlaps3]]+Table3[[#This Row],[map2]]</f>
        <v>0.99886989593505859</v>
      </c>
      <c r="Q175" s="21">
        <f>1000000*Table3[[#This Row],[total]]/Table3[[#This Row],[array size]]</f>
        <v>145.84171352534071</v>
      </c>
      <c r="R175" s="5">
        <f t="shared" si="25"/>
        <v>0.58970623196113003</v>
      </c>
      <c r="S175" s="5">
        <f t="shared" si="26"/>
        <v>2.6830954247267736E-3</v>
      </c>
      <c r="T175" s="5">
        <f t="shared" si="27"/>
        <v>5.907535963169437E-4</v>
      </c>
      <c r="U175" s="5">
        <f t="shared" si="28"/>
        <v>0.39027092079271258</v>
      </c>
      <c r="V175" s="5">
        <f t="shared" si="29"/>
        <v>1.6748998225113641E-2</v>
      </c>
      <c r="W175" s="4">
        <v>12</v>
      </c>
      <c r="X175" s="4">
        <v>164</v>
      </c>
      <c r="Y175">
        <v>6849</v>
      </c>
    </row>
    <row r="176" spans="2:25" x14ac:dyDescent="0.45">
      <c r="B176">
        <v>23</v>
      </c>
      <c r="C176">
        <v>1709556754.8624599</v>
      </c>
      <c r="D176">
        <v>1709556755.0392599</v>
      </c>
      <c r="E176">
        <v>1709556755.14785</v>
      </c>
      <c r="F176">
        <v>1709556755.2081101</v>
      </c>
      <c r="G176">
        <v>1709556755.5868599</v>
      </c>
      <c r="H176">
        <v>1709556755.59638</v>
      </c>
      <c r="I176" t="s">
        <v>127</v>
      </c>
      <c r="J176">
        <v>125</v>
      </c>
      <c r="K176" s="11">
        <f t="shared" si="20"/>
        <v>0.17680001258850098</v>
      </c>
      <c r="L176" s="11">
        <f t="shared" si="21"/>
        <v>0.10859012603759766</v>
      </c>
      <c r="M176" s="11">
        <f t="shared" si="22"/>
        <v>6.026005744934082E-2</v>
      </c>
      <c r="N176" s="11">
        <f t="shared" si="23"/>
        <v>0.37874984741210938</v>
      </c>
      <c r="O176" s="11">
        <f t="shared" si="24"/>
        <v>9.5200538635253906E-3</v>
      </c>
      <c r="P176" s="11">
        <f>Table3[[#This Row],[recalc_edist6]]+Table3[[#This Row],[recalc_repr5]]+Table3[[#This Row],[gaps4]]+Table3[[#This Row],[overlaps3]]+Table3[[#This Row],[map2]]</f>
        <v>0.73392009735107422</v>
      </c>
      <c r="Q176" s="21">
        <f>1000000*Table3[[#This Row],[total]]/Table3[[#This Row],[array size]]</f>
        <v>133.4642839336378</v>
      </c>
      <c r="R176" s="5">
        <f t="shared" si="25"/>
        <v>0.24089817573687158</v>
      </c>
      <c r="S176" s="5">
        <f t="shared" si="26"/>
        <v>0.1479590577087754</v>
      </c>
      <c r="T176" s="5">
        <f t="shared" si="27"/>
        <v>8.2107109025677943E-2</v>
      </c>
      <c r="U176" s="5">
        <f t="shared" si="28"/>
        <v>0.5160641448287423</v>
      </c>
      <c r="V176" s="5">
        <f t="shared" si="29"/>
        <v>1.2971512699932819E-2</v>
      </c>
      <c r="W176" s="4">
        <v>23</v>
      </c>
      <c r="X176" s="4">
        <v>175</v>
      </c>
      <c r="Y176">
        <v>5499</v>
      </c>
    </row>
    <row r="177" spans="2:25" x14ac:dyDescent="0.45">
      <c r="B177">
        <v>19</v>
      </c>
      <c r="C177">
        <v>1709556754.7149999</v>
      </c>
      <c r="D177">
        <v>1709556754.77422</v>
      </c>
      <c r="E177">
        <v>1709556754.7746601</v>
      </c>
      <c r="F177">
        <v>1709556754.7749801</v>
      </c>
      <c r="G177">
        <v>1709556755.0852001</v>
      </c>
      <c r="H177">
        <v>1709556755.09079</v>
      </c>
      <c r="I177" t="s">
        <v>127</v>
      </c>
      <c r="J177">
        <v>114</v>
      </c>
      <c r="K177" s="11">
        <f t="shared" si="20"/>
        <v>5.9220075607299805E-2</v>
      </c>
      <c r="L177" s="11">
        <f t="shared" si="21"/>
        <v>4.4012069702148438E-4</v>
      </c>
      <c r="M177" s="11">
        <f t="shared" si="22"/>
        <v>3.1995773315429688E-4</v>
      </c>
      <c r="N177" s="11">
        <f t="shared" si="23"/>
        <v>0.31022000312805176</v>
      </c>
      <c r="O177" s="11">
        <f t="shared" si="24"/>
        <v>5.5899620056152344E-3</v>
      </c>
      <c r="P177" s="11">
        <f>Table3[[#This Row],[recalc_edist6]]+Table3[[#This Row],[recalc_repr5]]+Table3[[#This Row],[gaps4]]+Table3[[#This Row],[overlaps3]]+Table3[[#This Row],[map2]]</f>
        <v>0.37579011917114258</v>
      </c>
      <c r="Q177" s="21">
        <f>1000000*Table3[[#This Row],[total]]/Table3[[#This Row],[array size]]</f>
        <v>113.91031196457793</v>
      </c>
      <c r="R177" s="5">
        <f t="shared" si="25"/>
        <v>0.15758816580360849</v>
      </c>
      <c r="S177" s="5">
        <f t="shared" si="26"/>
        <v>1.1711875181610199E-3</v>
      </c>
      <c r="T177" s="5">
        <f t="shared" si="27"/>
        <v>8.514266789664619E-4</v>
      </c>
      <c r="U177" s="5">
        <f t="shared" si="28"/>
        <v>0.82551399651562196</v>
      </c>
      <c r="V177" s="5">
        <f t="shared" si="29"/>
        <v>1.4875223483642076E-2</v>
      </c>
      <c r="W177" s="4">
        <v>19</v>
      </c>
      <c r="X177" s="4">
        <v>177</v>
      </c>
      <c r="Y177">
        <v>3299</v>
      </c>
    </row>
    <row r="178" spans="2:25" x14ac:dyDescent="0.45">
      <c r="B178">
        <v>13</v>
      </c>
      <c r="C178">
        <v>1709556752.9088099</v>
      </c>
      <c r="D178">
        <v>1709556753.0464201</v>
      </c>
      <c r="E178">
        <v>1709556753.04685</v>
      </c>
      <c r="F178">
        <v>1709556753.0471599</v>
      </c>
      <c r="G178">
        <v>1709556753.3741</v>
      </c>
      <c r="H178">
        <v>1709556753.3777599</v>
      </c>
      <c r="I178" t="s">
        <v>127</v>
      </c>
      <c r="J178">
        <v>42</v>
      </c>
      <c r="K178" s="11">
        <f t="shared" si="20"/>
        <v>0.13761019706726074</v>
      </c>
      <c r="L178" s="11">
        <f t="shared" si="21"/>
        <v>4.2986869812011719E-4</v>
      </c>
      <c r="M178" s="11">
        <f t="shared" si="22"/>
        <v>3.0994415283203125E-4</v>
      </c>
      <c r="N178" s="11">
        <f t="shared" si="23"/>
        <v>0.32694005966186523</v>
      </c>
      <c r="O178" s="11">
        <f t="shared" si="24"/>
        <v>3.6599636077880859E-3</v>
      </c>
      <c r="P178" s="11">
        <f>Table3[[#This Row],[recalc_edist6]]+Table3[[#This Row],[recalc_repr5]]+Table3[[#This Row],[gaps4]]+Table3[[#This Row],[overlaps3]]+Table3[[#This Row],[map2]]</f>
        <v>0.46895003318786621</v>
      </c>
      <c r="Q178" s="21">
        <f>1000000*Table3[[#This Row],[total]]/Table3[[#This Row],[array size]]</f>
        <v>213.25604055837482</v>
      </c>
      <c r="R178" s="5">
        <f t="shared" si="25"/>
        <v>0.29344319720334189</v>
      </c>
      <c r="S178" s="5">
        <f t="shared" si="26"/>
        <v>9.1666204861511839E-4</v>
      </c>
      <c r="T178" s="5">
        <f t="shared" si="27"/>
        <v>6.6093214819725669E-4</v>
      </c>
      <c r="U178" s="5">
        <f t="shared" si="28"/>
        <v>0.6971746167483257</v>
      </c>
      <c r="V178" s="5">
        <f t="shared" si="29"/>
        <v>7.8045918515200676E-3</v>
      </c>
      <c r="W178" s="4">
        <v>13</v>
      </c>
      <c r="X178" s="4">
        <v>178</v>
      </c>
      <c r="Y178">
        <v>2199</v>
      </c>
    </row>
    <row r="179" spans="2:25" x14ac:dyDescent="0.45">
      <c r="B179">
        <v>19</v>
      </c>
      <c r="C179">
        <v>1709556753.72405</v>
      </c>
      <c r="D179">
        <v>1709556753.8675201</v>
      </c>
      <c r="E179">
        <v>1709556753.9747901</v>
      </c>
      <c r="F179">
        <v>1709556754.0332401</v>
      </c>
      <c r="G179">
        <v>1709556754.51912</v>
      </c>
      <c r="H179">
        <v>1709556754.5279601</v>
      </c>
      <c r="I179" t="s">
        <v>127</v>
      </c>
      <c r="J179">
        <v>76</v>
      </c>
      <c r="K179" s="11">
        <f t="shared" si="20"/>
        <v>0.14347004890441895</v>
      </c>
      <c r="L179" s="11">
        <f t="shared" si="21"/>
        <v>0.1072700023651123</v>
      </c>
      <c r="M179" s="11">
        <f t="shared" si="22"/>
        <v>5.8449983596801758E-2</v>
      </c>
      <c r="N179" s="11">
        <f t="shared" si="23"/>
        <v>0.48587989807128906</v>
      </c>
      <c r="O179" s="11">
        <f t="shared" si="24"/>
        <v>8.8400840759277344E-3</v>
      </c>
      <c r="P179" s="11">
        <f>Table3[[#This Row],[recalc_edist6]]+Table3[[#This Row],[recalc_repr5]]+Table3[[#This Row],[gaps4]]+Table3[[#This Row],[overlaps3]]+Table3[[#This Row],[map2]]</f>
        <v>0.8039100170135498</v>
      </c>
      <c r="Q179" s="21">
        <f>1000000*Table3[[#This Row],[total]]/Table3[[#This Row],[array size]]</f>
        <v>182.74835576575353</v>
      </c>
      <c r="R179" s="5">
        <f t="shared" si="25"/>
        <v>0.17846530814157124</v>
      </c>
      <c r="S179" s="5">
        <f t="shared" si="26"/>
        <v>0.13343533491921183</v>
      </c>
      <c r="T179" s="5">
        <f t="shared" si="27"/>
        <v>7.2707121891499693E-2</v>
      </c>
      <c r="U179" s="5">
        <f t="shared" si="28"/>
        <v>0.60439587489690361</v>
      </c>
      <c r="V179" s="5">
        <f t="shared" si="29"/>
        <v>1.0996360150813666E-2</v>
      </c>
      <c r="W179" s="4">
        <v>19</v>
      </c>
      <c r="X179" s="4">
        <v>178</v>
      </c>
      <c r="Y179">
        <v>4399</v>
      </c>
    </row>
    <row r="180" spans="2:25" x14ac:dyDescent="0.45">
      <c r="B180">
        <v>13</v>
      </c>
      <c r="C180">
        <v>1709556752.9086599</v>
      </c>
      <c r="D180">
        <v>1709556753.0527101</v>
      </c>
      <c r="E180">
        <v>1709556753.0545101</v>
      </c>
      <c r="F180">
        <v>1709556753.0549099</v>
      </c>
      <c r="G180">
        <v>1709556753.40517</v>
      </c>
      <c r="H180">
        <v>1709556753.40887</v>
      </c>
      <c r="I180" t="s">
        <v>127</v>
      </c>
      <c r="J180">
        <v>39</v>
      </c>
      <c r="K180" s="11">
        <f t="shared" si="20"/>
        <v>0.14405012130737305</v>
      </c>
      <c r="L180" s="11">
        <f t="shared" si="21"/>
        <v>1.8000602722167969E-3</v>
      </c>
      <c r="M180" s="11">
        <f t="shared" si="22"/>
        <v>3.9982795715332031E-4</v>
      </c>
      <c r="N180" s="11">
        <f t="shared" si="23"/>
        <v>0.35026001930236816</v>
      </c>
      <c r="O180" s="11">
        <f t="shared" si="24"/>
        <v>3.7000179290771484E-3</v>
      </c>
      <c r="P180" s="11">
        <f>Table3[[#This Row],[recalc_edist6]]+Table3[[#This Row],[recalc_repr5]]+Table3[[#This Row],[gaps4]]+Table3[[#This Row],[overlaps3]]+Table3[[#This Row],[map2]]</f>
        <v>0.50021004676818848</v>
      </c>
      <c r="Q180" s="21">
        <f>1000000*Table3[[#This Row],[total]]/Table3[[#This Row],[array size]]</f>
        <v>151.62474894458578</v>
      </c>
      <c r="R180" s="5">
        <f t="shared" si="25"/>
        <v>0.28797926438716648</v>
      </c>
      <c r="S180" s="5">
        <f t="shared" si="26"/>
        <v>3.5986087921400663E-3</v>
      </c>
      <c r="T180" s="5">
        <f t="shared" si="27"/>
        <v>7.9932012508859493E-4</v>
      </c>
      <c r="U180" s="5">
        <f t="shared" si="28"/>
        <v>0.70022587823928417</v>
      </c>
      <c r="V180" s="5">
        <f t="shared" si="29"/>
        <v>7.3969284563207534E-3</v>
      </c>
      <c r="W180" s="4">
        <v>13</v>
      </c>
      <c r="X180" s="4">
        <v>178</v>
      </c>
      <c r="Y180">
        <v>3299</v>
      </c>
    </row>
    <row r="181" spans="2:25" x14ac:dyDescent="0.45">
      <c r="B181">
        <v>31</v>
      </c>
      <c r="C181">
        <v>1709556753.7537999</v>
      </c>
      <c r="D181">
        <v>1709556753.9314799</v>
      </c>
      <c r="E181">
        <v>1709556754.0406001</v>
      </c>
      <c r="F181">
        <v>1709556754.0959001</v>
      </c>
      <c r="G181">
        <v>1709556754.57688</v>
      </c>
      <c r="H181">
        <v>1709556754.58743</v>
      </c>
      <c r="I181" t="s">
        <v>127</v>
      </c>
      <c r="J181">
        <v>77</v>
      </c>
      <c r="K181" s="11">
        <f t="shared" si="20"/>
        <v>0.17768001556396484</v>
      </c>
      <c r="L181" s="11">
        <f t="shared" si="21"/>
        <v>0.10912013053894043</v>
      </c>
      <c r="M181" s="11">
        <f t="shared" si="22"/>
        <v>5.5299997329711914E-2</v>
      </c>
      <c r="N181" s="11">
        <f t="shared" si="23"/>
        <v>0.48097991943359375</v>
      </c>
      <c r="O181" s="11">
        <f t="shared" si="24"/>
        <v>1.0550022125244141E-2</v>
      </c>
      <c r="P181" s="11">
        <f>Table3[[#This Row],[recalc_edist6]]+Table3[[#This Row],[recalc_repr5]]+Table3[[#This Row],[gaps4]]+Table3[[#This Row],[overlaps3]]+Table3[[#This Row],[map2]]</f>
        <v>0.83363008499145508</v>
      </c>
      <c r="Q181" s="21">
        <f>1000000*Table3[[#This Row],[total]]/Table3[[#This Row],[array size]]</f>
        <v>148.8891025167807</v>
      </c>
      <c r="R181" s="5">
        <f t="shared" si="25"/>
        <v>0.21314011905626715</v>
      </c>
      <c r="S181" s="5">
        <f t="shared" si="26"/>
        <v>0.13089754377093882</v>
      </c>
      <c r="T181" s="5">
        <f t="shared" si="27"/>
        <v>6.6336374280780375E-2</v>
      </c>
      <c r="U181" s="5">
        <f t="shared" si="28"/>
        <v>0.57697044299753641</v>
      </c>
      <c r="V181" s="5">
        <f t="shared" si="29"/>
        <v>1.2655519894477274E-2</v>
      </c>
      <c r="W181" s="4">
        <v>31</v>
      </c>
      <c r="X181" s="4">
        <v>178</v>
      </c>
      <c r="Y181">
        <v>5599</v>
      </c>
    </row>
    <row r="182" spans="2:25" x14ac:dyDescent="0.45">
      <c r="B182">
        <v>17</v>
      </c>
      <c r="C182">
        <v>1709556752.9073999</v>
      </c>
      <c r="D182">
        <v>1709556753.05144</v>
      </c>
      <c r="E182">
        <v>1709556753.0518999</v>
      </c>
      <c r="F182">
        <v>1709556753.0523</v>
      </c>
      <c r="G182">
        <v>1709556753.3893099</v>
      </c>
      <c r="H182">
        <v>1709556753.39656</v>
      </c>
      <c r="I182" t="s">
        <v>127</v>
      </c>
      <c r="J182">
        <v>20</v>
      </c>
      <c r="K182" s="11">
        <f t="shared" si="20"/>
        <v>0.14404010772705078</v>
      </c>
      <c r="L182" s="11">
        <f t="shared" si="21"/>
        <v>4.5990943908691406E-4</v>
      </c>
      <c r="M182" s="11">
        <f t="shared" si="22"/>
        <v>4.0006637573242188E-4</v>
      </c>
      <c r="N182" s="11">
        <f t="shared" si="23"/>
        <v>0.33700990676879883</v>
      </c>
      <c r="O182" s="11">
        <f t="shared" si="24"/>
        <v>7.2500705718994141E-3</v>
      </c>
      <c r="P182" s="11">
        <f>Table3[[#This Row],[recalc_edist6]]+Table3[[#This Row],[recalc_repr5]]+Table3[[#This Row],[gaps4]]+Table3[[#This Row],[overlaps3]]+Table3[[#This Row],[map2]]</f>
        <v>0.48916006088256836</v>
      </c>
      <c r="Q182" s="21">
        <f>1000000*Table3[[#This Row],[total]]/Table3[[#This Row],[array size]]</f>
        <v>148.27525337452815</v>
      </c>
      <c r="R182" s="5">
        <f t="shared" si="25"/>
        <v>0.29446416264477115</v>
      </c>
      <c r="S182" s="5">
        <f t="shared" si="26"/>
        <v>9.4020235065209786E-4</v>
      </c>
      <c r="T182" s="5">
        <f t="shared" si="27"/>
        <v>8.1786394214319348E-4</v>
      </c>
      <c r="U182" s="5">
        <f t="shared" si="28"/>
        <v>0.68895630228017346</v>
      </c>
      <c r="V182" s="5">
        <f t="shared" si="29"/>
        <v>1.4821468782260053E-2</v>
      </c>
      <c r="W182" s="4">
        <v>17</v>
      </c>
      <c r="X182" s="4">
        <v>178</v>
      </c>
      <c r="Y182">
        <v>3299</v>
      </c>
    </row>
    <row r="183" spans="2:25" x14ac:dyDescent="0.45">
      <c r="B183">
        <v>13</v>
      </c>
      <c r="C183">
        <v>1709556752.9077699</v>
      </c>
      <c r="D183">
        <v>1709556753.03771</v>
      </c>
      <c r="E183">
        <v>1709556753.0381899</v>
      </c>
      <c r="F183">
        <v>1709556753.0385499</v>
      </c>
      <c r="G183">
        <v>1709556753.3916399</v>
      </c>
      <c r="H183">
        <v>1709556753.3952701</v>
      </c>
      <c r="I183" t="s">
        <v>127</v>
      </c>
      <c r="J183">
        <v>25</v>
      </c>
      <c r="K183" s="11">
        <f t="shared" si="20"/>
        <v>0.12994003295898438</v>
      </c>
      <c r="L183" s="11">
        <f t="shared" si="21"/>
        <v>4.7993659973144531E-4</v>
      </c>
      <c r="M183" s="11">
        <f t="shared" si="22"/>
        <v>3.6001205444335938E-4</v>
      </c>
      <c r="N183" s="11">
        <f t="shared" si="23"/>
        <v>0.35309004783630371</v>
      </c>
      <c r="O183" s="11">
        <f t="shared" si="24"/>
        <v>3.6301612854003906E-3</v>
      </c>
      <c r="P183" s="11">
        <f>Table3[[#This Row],[recalc_edist6]]+Table3[[#This Row],[recalc_repr5]]+Table3[[#This Row],[gaps4]]+Table3[[#This Row],[overlaps3]]+Table3[[#This Row],[map2]]</f>
        <v>0.48750019073486328</v>
      </c>
      <c r="Q183" s="21">
        <f>1000000*Table3[[#This Row],[total]]/Table3[[#This Row],[array size]]</f>
        <v>147.77210995297463</v>
      </c>
      <c r="R183" s="5">
        <f t="shared" si="25"/>
        <v>0.26654355306633071</v>
      </c>
      <c r="S183" s="5">
        <f t="shared" si="26"/>
        <v>9.8448494760173004E-4</v>
      </c>
      <c r="T183" s="5">
        <f t="shared" si="27"/>
        <v>7.3848597659146177E-4</v>
      </c>
      <c r="U183" s="5">
        <f t="shared" si="28"/>
        <v>0.72428699423491871</v>
      </c>
      <c r="V183" s="5">
        <f t="shared" si="29"/>
        <v>7.4464817745573484E-3</v>
      </c>
      <c r="W183" s="4">
        <v>13</v>
      </c>
      <c r="X183" s="4">
        <v>178</v>
      </c>
      <c r="Y183">
        <v>3299</v>
      </c>
    </row>
    <row r="184" spans="2:25" x14ac:dyDescent="0.45">
      <c r="B184">
        <v>12</v>
      </c>
      <c r="C184">
        <v>1709556754.9057901</v>
      </c>
      <c r="D184">
        <v>1709556754.9584999</v>
      </c>
      <c r="E184">
        <v>1709556754.9590199</v>
      </c>
      <c r="F184">
        <v>1709556754.95941</v>
      </c>
      <c r="G184">
        <v>1709556755.2995801</v>
      </c>
      <c r="H184">
        <v>1709556755.3071001</v>
      </c>
      <c r="I184" t="s">
        <v>127</v>
      </c>
      <c r="J184">
        <v>126</v>
      </c>
      <c r="K184" s="11">
        <f t="shared" si="20"/>
        <v>5.2709817886352539E-2</v>
      </c>
      <c r="L184" s="11">
        <f t="shared" si="21"/>
        <v>5.1999092102050781E-4</v>
      </c>
      <c r="M184" s="11">
        <f t="shared" si="22"/>
        <v>3.9005279541015625E-4</v>
      </c>
      <c r="N184" s="11">
        <f t="shared" si="23"/>
        <v>0.34017014503479004</v>
      </c>
      <c r="O184" s="11">
        <f t="shared" si="24"/>
        <v>7.5199604034423828E-3</v>
      </c>
      <c r="P184" s="11">
        <f>Table3[[#This Row],[recalc_edist6]]+Table3[[#This Row],[recalc_repr5]]+Table3[[#This Row],[gaps4]]+Table3[[#This Row],[overlaps3]]+Table3[[#This Row],[map2]]</f>
        <v>0.40130996704101563</v>
      </c>
      <c r="Q184" s="21">
        <f>1000000*Table3[[#This Row],[total]]/Table3[[#This Row],[array size]]</f>
        <v>145.98398219025668</v>
      </c>
      <c r="R184" s="5">
        <f t="shared" si="25"/>
        <v>0.13134440261974695</v>
      </c>
      <c r="S184" s="5">
        <f t="shared" si="26"/>
        <v>1.295733880856646E-3</v>
      </c>
      <c r="T184" s="5">
        <f t="shared" si="27"/>
        <v>9.7194893584661747E-4</v>
      </c>
      <c r="U184" s="5">
        <f t="shared" si="28"/>
        <v>0.84764938070930884</v>
      </c>
      <c r="V184" s="5">
        <f t="shared" si="29"/>
        <v>1.873853385424093E-2</v>
      </c>
      <c r="W184" s="4">
        <v>12</v>
      </c>
      <c r="X184" s="4">
        <v>178</v>
      </c>
      <c r="Y184">
        <v>2749</v>
      </c>
    </row>
    <row r="185" spans="2:25" x14ac:dyDescent="0.45">
      <c r="B185">
        <v>14</v>
      </c>
      <c r="C185">
        <v>1709556754.82656</v>
      </c>
      <c r="D185">
        <v>1709556754.8982999</v>
      </c>
      <c r="E185">
        <v>1709556754.8991001</v>
      </c>
      <c r="F185">
        <v>1709556754.8996601</v>
      </c>
      <c r="G185">
        <v>1709556755.21334</v>
      </c>
      <c r="H185">
        <v>1709556755.2185099</v>
      </c>
      <c r="I185" t="s">
        <v>127</v>
      </c>
      <c r="J185">
        <v>122</v>
      </c>
      <c r="K185" s="11">
        <f t="shared" si="20"/>
        <v>7.1739912033081055E-2</v>
      </c>
      <c r="L185" s="11">
        <f t="shared" si="21"/>
        <v>8.0013275146484375E-4</v>
      </c>
      <c r="M185" s="11">
        <f t="shared" si="22"/>
        <v>5.6004524230957031E-4</v>
      </c>
      <c r="N185" s="11">
        <f t="shared" si="23"/>
        <v>0.31367993354797363</v>
      </c>
      <c r="O185" s="11">
        <f t="shared" si="24"/>
        <v>5.1698684692382813E-3</v>
      </c>
      <c r="P185" s="11">
        <f>Table3[[#This Row],[recalc_edist6]]+Table3[[#This Row],[recalc_repr5]]+Table3[[#This Row],[gaps4]]+Table3[[#This Row],[overlaps3]]+Table3[[#This Row],[map2]]</f>
        <v>0.39194989204406738</v>
      </c>
      <c r="Q185" s="21">
        <f>1000000*Table3[[#This Row],[total]]/Table3[[#This Row],[array size]]</f>
        <v>142.57908040890047</v>
      </c>
      <c r="R185" s="5">
        <f t="shared" si="25"/>
        <v>0.18303337617711413</v>
      </c>
      <c r="S185" s="5">
        <f t="shared" si="26"/>
        <v>2.0414159251123964E-3</v>
      </c>
      <c r="T185" s="5">
        <f t="shared" si="27"/>
        <v>1.4288694898954169E-3</v>
      </c>
      <c r="U185" s="5">
        <f t="shared" si="28"/>
        <v>0.80030621238876687</v>
      </c>
      <c r="V185" s="5">
        <f t="shared" si="29"/>
        <v>1.3190126019111206E-2</v>
      </c>
      <c r="W185" s="4">
        <v>14</v>
      </c>
      <c r="X185" s="4">
        <v>178</v>
      </c>
      <c r="Y185">
        <v>2749</v>
      </c>
    </row>
    <row r="186" spans="2:25" x14ac:dyDescent="0.45">
      <c r="B186">
        <v>31</v>
      </c>
      <c r="C186">
        <v>1709556754.8247499</v>
      </c>
      <c r="D186">
        <v>1709556754.9703901</v>
      </c>
      <c r="E186">
        <v>1709556755.0847199</v>
      </c>
      <c r="F186">
        <v>1709556755.14378</v>
      </c>
      <c r="G186">
        <v>1709556755.53319</v>
      </c>
      <c r="H186">
        <v>1709556755.5434699</v>
      </c>
      <c r="I186" t="s">
        <v>127</v>
      </c>
      <c r="J186">
        <v>121</v>
      </c>
      <c r="K186" s="11">
        <f t="shared" si="20"/>
        <v>0.14564013481140137</v>
      </c>
      <c r="L186" s="11">
        <f t="shared" si="21"/>
        <v>0.11432981491088867</v>
      </c>
      <c r="M186" s="11">
        <f t="shared" si="22"/>
        <v>5.9060096740722656E-2</v>
      </c>
      <c r="N186" s="11">
        <f t="shared" si="23"/>
        <v>0.38941001892089844</v>
      </c>
      <c r="O186" s="11">
        <f t="shared" si="24"/>
        <v>1.027989387512207E-2</v>
      </c>
      <c r="P186" s="11">
        <f>Table3[[#This Row],[recalc_edist6]]+Table3[[#This Row],[recalc_repr5]]+Table3[[#This Row],[gaps4]]+Table3[[#This Row],[overlaps3]]+Table3[[#This Row],[map2]]</f>
        <v>0.7187199592590332</v>
      </c>
      <c r="Q186" s="21">
        <f>1000000*Table3[[#This Row],[total]]/Table3[[#This Row],[array size]]</f>
        <v>130.70011988707643</v>
      </c>
      <c r="R186" s="5">
        <f t="shared" si="25"/>
        <v>0.20263822221042749</v>
      </c>
      <c r="S186" s="5">
        <f t="shared" si="26"/>
        <v>0.15907421720798931</v>
      </c>
      <c r="T186" s="5">
        <f t="shared" si="27"/>
        <v>8.2174003907740184E-2</v>
      </c>
      <c r="U186" s="5">
        <f t="shared" si="28"/>
        <v>0.54181049782221435</v>
      </c>
      <c r="V186" s="5">
        <f t="shared" si="29"/>
        <v>1.4303058851628612E-2</v>
      </c>
      <c r="W186" s="4">
        <v>31</v>
      </c>
      <c r="X186" s="4">
        <v>178</v>
      </c>
      <c r="Y186">
        <v>5499</v>
      </c>
    </row>
    <row r="187" spans="2:25" x14ac:dyDescent="0.45">
      <c r="B187">
        <v>15</v>
      </c>
      <c r="C187">
        <v>1709556752.9073</v>
      </c>
      <c r="D187">
        <v>1709556753.04474</v>
      </c>
      <c r="E187">
        <v>1709556753.0453501</v>
      </c>
      <c r="F187">
        <v>1709556753.04581</v>
      </c>
      <c r="G187">
        <v>1709556753.4293101</v>
      </c>
      <c r="H187">
        <v>1709556753.43698</v>
      </c>
      <c r="I187" t="s">
        <v>127</v>
      </c>
      <c r="J187">
        <v>19</v>
      </c>
      <c r="K187" s="11">
        <f t="shared" si="20"/>
        <v>0.13743996620178223</v>
      </c>
      <c r="L187" s="11">
        <f t="shared" si="21"/>
        <v>6.1011314392089844E-4</v>
      </c>
      <c r="M187" s="11">
        <f t="shared" si="22"/>
        <v>4.5990943908691406E-4</v>
      </c>
      <c r="N187" s="11">
        <f t="shared" si="23"/>
        <v>0.38350009918212891</v>
      </c>
      <c r="O187" s="11">
        <f t="shared" si="24"/>
        <v>7.6699256896972656E-3</v>
      </c>
      <c r="P187" s="11">
        <f>Table3[[#This Row],[recalc_edist6]]+Table3[[#This Row],[recalc_repr5]]+Table3[[#This Row],[gaps4]]+Table3[[#This Row],[overlaps3]]+Table3[[#This Row],[map2]]</f>
        <v>0.52968001365661621</v>
      </c>
      <c r="Q187" s="21">
        <f>1000000*Table3[[#This Row],[total]]/Table3[[#This Row],[array size]]</f>
        <v>129.22176473691539</v>
      </c>
      <c r="R187" s="5">
        <f t="shared" si="25"/>
        <v>0.259477349830463</v>
      </c>
      <c r="S187" s="5">
        <f t="shared" si="26"/>
        <v>1.1518523036370895E-3</v>
      </c>
      <c r="T187" s="5">
        <f t="shared" si="27"/>
        <v>8.6827787952948254E-4</v>
      </c>
      <c r="U187" s="5">
        <f t="shared" si="28"/>
        <v>0.72402221963154234</v>
      </c>
      <c r="V187" s="5">
        <f t="shared" si="29"/>
        <v>1.4480300354828125E-2</v>
      </c>
      <c r="W187" s="4">
        <v>15</v>
      </c>
      <c r="X187" s="4">
        <v>178</v>
      </c>
      <c r="Y187">
        <v>4099</v>
      </c>
    </row>
    <row r="188" spans="2:25" x14ac:dyDescent="0.45">
      <c r="B188">
        <v>15</v>
      </c>
      <c r="C188">
        <v>1709556754.76109</v>
      </c>
      <c r="D188">
        <v>1709556754.8892801</v>
      </c>
      <c r="E188">
        <v>1709556755.0034599</v>
      </c>
      <c r="F188">
        <v>1709556755.07324</v>
      </c>
      <c r="G188">
        <v>1709556755.4619999</v>
      </c>
      <c r="H188">
        <v>1709556755.4681499</v>
      </c>
      <c r="I188" t="s">
        <v>127</v>
      </c>
      <c r="J188">
        <v>118</v>
      </c>
      <c r="K188" s="11">
        <f t="shared" si="20"/>
        <v>0.12819004058837891</v>
      </c>
      <c r="L188" s="11">
        <f t="shared" si="21"/>
        <v>0.11417984962463379</v>
      </c>
      <c r="M188" s="11">
        <f t="shared" si="22"/>
        <v>6.9780111312866211E-2</v>
      </c>
      <c r="N188" s="11">
        <f t="shared" si="23"/>
        <v>0.38875985145568848</v>
      </c>
      <c r="O188" s="11">
        <f t="shared" si="24"/>
        <v>6.1500072479248047E-3</v>
      </c>
      <c r="P188" s="11">
        <f>Table3[[#This Row],[recalc_edist6]]+Table3[[#This Row],[recalc_repr5]]+Table3[[#This Row],[gaps4]]+Table3[[#This Row],[overlaps3]]+Table3[[#This Row],[map2]]</f>
        <v>0.70705986022949219</v>
      </c>
      <c r="Q188" s="21">
        <f>1000000*Table3[[#This Row],[total]]/Table3[[#This Row],[array size]]</f>
        <v>128.57971635379019</v>
      </c>
      <c r="R188" s="5">
        <f t="shared" si="25"/>
        <v>0.1813001243583138</v>
      </c>
      <c r="S188" s="5">
        <f t="shared" si="26"/>
        <v>0.16148540745556417</v>
      </c>
      <c r="T188" s="5">
        <f t="shared" si="27"/>
        <v>9.8690528536321528E-2</v>
      </c>
      <c r="U188" s="5">
        <f t="shared" si="28"/>
        <v>0.54982593882434183</v>
      </c>
      <c r="V188" s="5">
        <f t="shared" si="29"/>
        <v>8.6980008254586554E-3</v>
      </c>
      <c r="W188" s="4">
        <v>15</v>
      </c>
      <c r="X188" s="4">
        <v>178</v>
      </c>
      <c r="Y188">
        <v>5499</v>
      </c>
    </row>
    <row r="189" spans="2:25" x14ac:dyDescent="0.45">
      <c r="B189">
        <v>35</v>
      </c>
      <c r="C189">
        <v>1709556753.3427999</v>
      </c>
      <c r="D189">
        <v>1709556753.4837799</v>
      </c>
      <c r="E189">
        <v>1709556753.5897801</v>
      </c>
      <c r="F189">
        <v>1709556753.64553</v>
      </c>
      <c r="G189">
        <v>1709556754.2827499</v>
      </c>
      <c r="H189">
        <v>1709556754.2947199</v>
      </c>
      <c r="I189" t="s">
        <v>127</v>
      </c>
      <c r="J189">
        <v>66</v>
      </c>
      <c r="K189" s="11">
        <f t="shared" si="20"/>
        <v>0.14098000526428223</v>
      </c>
      <c r="L189" s="11">
        <f t="shared" si="21"/>
        <v>0.10600018501281738</v>
      </c>
      <c r="M189" s="11">
        <f t="shared" si="22"/>
        <v>5.5749893188476563E-2</v>
      </c>
      <c r="N189" s="11">
        <f t="shared" si="23"/>
        <v>0.63721990585327148</v>
      </c>
      <c r="O189" s="11">
        <f t="shared" si="24"/>
        <v>1.1970043182373047E-2</v>
      </c>
      <c r="P189" s="11">
        <f>Table3[[#This Row],[recalc_edist6]]+Table3[[#This Row],[recalc_repr5]]+Table3[[#This Row],[gaps4]]+Table3[[#This Row],[overlaps3]]+Table3[[#This Row],[map2]]</f>
        <v>0.9519200325012207</v>
      </c>
      <c r="Q189" s="21">
        <f>1000000*Table3[[#This Row],[total]]/Table3[[#This Row],[array size]]</f>
        <v>123.64203565413959</v>
      </c>
      <c r="R189" s="5">
        <f t="shared" si="25"/>
        <v>0.14810068120307304</v>
      </c>
      <c r="S189" s="5">
        <f t="shared" si="26"/>
        <v>0.11135408584090434</v>
      </c>
      <c r="T189" s="5">
        <f t="shared" si="27"/>
        <v>5.8565731663394814E-2</v>
      </c>
      <c r="U189" s="5">
        <f t="shared" si="28"/>
        <v>0.6694048702588411</v>
      </c>
      <c r="V189" s="5">
        <f t="shared" si="29"/>
        <v>1.257463103378665E-2</v>
      </c>
      <c r="W189" s="4">
        <v>35</v>
      </c>
      <c r="X189" s="4">
        <v>178</v>
      </c>
      <c r="Y189">
        <v>7699</v>
      </c>
    </row>
    <row r="190" spans="2:25" x14ac:dyDescent="0.45">
      <c r="B190">
        <v>11</v>
      </c>
      <c r="C190">
        <v>1709556752.90628</v>
      </c>
      <c r="D190">
        <v>1709556753.03511</v>
      </c>
      <c r="E190">
        <v>1709556753.03566</v>
      </c>
      <c r="F190">
        <v>1709556753.0360601</v>
      </c>
      <c r="G190">
        <v>1709556753.4224601</v>
      </c>
      <c r="H190">
        <v>1709556753.4276299</v>
      </c>
      <c r="I190" t="s">
        <v>127</v>
      </c>
      <c r="J190">
        <v>4</v>
      </c>
      <c r="K190" s="11">
        <f t="shared" si="20"/>
        <v>0.1288299560546875</v>
      </c>
      <c r="L190" s="11">
        <f t="shared" si="21"/>
        <v>5.5003166198730469E-4</v>
      </c>
      <c r="M190" s="11">
        <f t="shared" si="22"/>
        <v>4.0006637573242188E-4</v>
      </c>
      <c r="N190" s="11">
        <f t="shared" si="23"/>
        <v>0.38639998435974121</v>
      </c>
      <c r="O190" s="11">
        <f t="shared" si="24"/>
        <v>5.1698684692382813E-3</v>
      </c>
      <c r="P190" s="11">
        <f>Table3[[#This Row],[recalc_edist6]]+Table3[[#This Row],[recalc_repr5]]+Table3[[#This Row],[gaps4]]+Table3[[#This Row],[overlaps3]]+Table3[[#This Row],[map2]]</f>
        <v>0.52134990692138672</v>
      </c>
      <c r="Q190" s="21">
        <f>1000000*Table3[[#This Row],[total]]/Table3[[#This Row],[array size]]</f>
        <v>118.51555056180648</v>
      </c>
      <c r="R190" s="5">
        <f t="shared" si="25"/>
        <v>0.24710842822517951</v>
      </c>
      <c r="S190" s="5">
        <f t="shared" si="26"/>
        <v>1.0550144052682124E-3</v>
      </c>
      <c r="T190" s="5">
        <f t="shared" si="27"/>
        <v>7.6736635112269625E-4</v>
      </c>
      <c r="U190" s="5">
        <f t="shared" si="28"/>
        <v>0.74115287876709202</v>
      </c>
      <c r="V190" s="5">
        <f t="shared" si="29"/>
        <v>9.9163122513376313E-3</v>
      </c>
      <c r="W190" s="19">
        <v>11</v>
      </c>
      <c r="X190" s="19">
        <v>178</v>
      </c>
      <c r="Y190">
        <v>4399</v>
      </c>
    </row>
    <row r="191" spans="2:25" x14ac:dyDescent="0.45">
      <c r="B191">
        <v>25</v>
      </c>
      <c r="C191">
        <v>1709556754.71053</v>
      </c>
      <c r="D191">
        <v>1709556754.8517399</v>
      </c>
      <c r="E191">
        <v>1709556754.95314</v>
      </c>
      <c r="F191">
        <v>1709556755.0062201</v>
      </c>
      <c r="G191">
        <v>1709556755.3275199</v>
      </c>
      <c r="H191">
        <v>1709556755.33482</v>
      </c>
      <c r="I191" t="s">
        <v>127</v>
      </c>
      <c r="J191">
        <v>113</v>
      </c>
      <c r="K191" s="11">
        <f t="shared" si="20"/>
        <v>0.14120984077453613</v>
      </c>
      <c r="L191" s="11">
        <f t="shared" si="21"/>
        <v>0.10140013694763184</v>
      </c>
      <c r="M191" s="11">
        <f t="shared" si="22"/>
        <v>5.3080081939697266E-2</v>
      </c>
      <c r="N191" s="11">
        <f t="shared" si="23"/>
        <v>0.32129979133605957</v>
      </c>
      <c r="O191" s="11">
        <f t="shared" si="24"/>
        <v>7.3001384735107422E-3</v>
      </c>
      <c r="P191" s="11">
        <f>Table3[[#This Row],[recalc_edist6]]+Table3[[#This Row],[recalc_repr5]]+Table3[[#This Row],[gaps4]]+Table3[[#This Row],[overlaps3]]+Table3[[#This Row],[map2]]</f>
        <v>0.62428998947143555</v>
      </c>
      <c r="Q191" s="21">
        <f>1000000*Table3[[#This Row],[total]]/Table3[[#This Row],[array size]]</f>
        <v>113.52791225157948</v>
      </c>
      <c r="R191" s="5">
        <f t="shared" si="25"/>
        <v>0.22619270396133304</v>
      </c>
      <c r="S191" s="5">
        <f t="shared" si="26"/>
        <v>0.16242473635286669</v>
      </c>
      <c r="T191" s="5">
        <f t="shared" si="27"/>
        <v>8.5024720618439367E-2</v>
      </c>
      <c r="U191" s="5">
        <f t="shared" si="28"/>
        <v>0.51466433349042295</v>
      </c>
      <c r="V191" s="5">
        <f t="shared" si="29"/>
        <v>1.1693505576937912E-2</v>
      </c>
      <c r="W191" s="4">
        <v>25</v>
      </c>
      <c r="X191" s="4">
        <v>178</v>
      </c>
      <c r="Y191">
        <v>5499</v>
      </c>
    </row>
    <row r="192" spans="2:25" x14ac:dyDescent="0.45">
      <c r="B192">
        <v>16</v>
      </c>
      <c r="C192">
        <v>1709556752.90885</v>
      </c>
      <c r="D192">
        <v>1709556753.0538599</v>
      </c>
      <c r="E192">
        <v>1709556753.0543799</v>
      </c>
      <c r="F192">
        <v>1709556753.05479</v>
      </c>
      <c r="G192">
        <v>1709556753.4005499</v>
      </c>
      <c r="H192">
        <v>1709556753.4051299</v>
      </c>
      <c r="I192" t="s">
        <v>127</v>
      </c>
      <c r="J192">
        <v>43</v>
      </c>
      <c r="K192" s="11">
        <f t="shared" si="20"/>
        <v>0.14500999450683594</v>
      </c>
      <c r="L192" s="11">
        <f t="shared" si="21"/>
        <v>5.1999092102050781E-4</v>
      </c>
      <c r="M192" s="11">
        <f t="shared" si="22"/>
        <v>4.100799560546875E-4</v>
      </c>
      <c r="N192" s="11">
        <f t="shared" si="23"/>
        <v>0.34575986862182617</v>
      </c>
      <c r="O192" s="11">
        <f t="shared" si="24"/>
        <v>4.5800209045410156E-3</v>
      </c>
      <c r="P192" s="11">
        <f>Table3[[#This Row],[recalc_edist6]]+Table3[[#This Row],[recalc_repr5]]+Table3[[#This Row],[gaps4]]+Table3[[#This Row],[overlaps3]]+Table3[[#This Row],[map2]]</f>
        <v>0.49627995491027832</v>
      </c>
      <c r="Q192" s="21">
        <f>1000000*Table3[[#This Row],[total]]/Table3[[#This Row],[array size]]</f>
        <v>112.81653896573728</v>
      </c>
      <c r="R192" s="5">
        <f t="shared" si="25"/>
        <v>0.29219393826424456</v>
      </c>
      <c r="S192" s="5">
        <f t="shared" si="26"/>
        <v>1.0477774003878843E-3</v>
      </c>
      <c r="T192" s="5">
        <f t="shared" si="27"/>
        <v>8.2630771603262759E-4</v>
      </c>
      <c r="U192" s="5">
        <f t="shared" si="28"/>
        <v>0.69670327241876118</v>
      </c>
      <c r="V192" s="5">
        <f t="shared" si="29"/>
        <v>9.2287042005737077E-3</v>
      </c>
      <c r="W192" s="4">
        <v>16</v>
      </c>
      <c r="X192" s="4">
        <v>178</v>
      </c>
      <c r="Y192">
        <v>4399</v>
      </c>
    </row>
    <row r="193" spans="2:25" x14ac:dyDescent="0.45">
      <c r="B193">
        <v>50</v>
      </c>
      <c r="C193">
        <v>1709556753.7149301</v>
      </c>
      <c r="D193">
        <v>1709556753.8917501</v>
      </c>
      <c r="E193">
        <v>1709556754.0051999</v>
      </c>
      <c r="F193">
        <v>1709556754.0704701</v>
      </c>
      <c r="G193">
        <v>1709556754.6303301</v>
      </c>
      <c r="H193">
        <v>1709556754.6470499</v>
      </c>
      <c r="I193" t="s">
        <v>127</v>
      </c>
      <c r="J193">
        <v>74</v>
      </c>
      <c r="K193" s="11">
        <f t="shared" si="20"/>
        <v>0.17682003974914551</v>
      </c>
      <c r="L193" s="11">
        <f t="shared" si="21"/>
        <v>0.1134498119354248</v>
      </c>
      <c r="M193" s="11">
        <f t="shared" si="22"/>
        <v>6.5270185470581055E-2</v>
      </c>
      <c r="N193" s="11">
        <f t="shared" si="23"/>
        <v>0.5598599910736084</v>
      </c>
      <c r="O193" s="11">
        <f t="shared" si="24"/>
        <v>1.6719818115234375E-2</v>
      </c>
      <c r="P193" s="11">
        <f>Table3[[#This Row],[recalc_edist6]]+Table3[[#This Row],[recalc_repr5]]+Table3[[#This Row],[gaps4]]+Table3[[#This Row],[overlaps3]]+Table3[[#This Row],[map2]]</f>
        <v>0.93211984634399414</v>
      </c>
      <c r="Q193" s="21">
        <f>1000000*Table3[[#This Row],[total]]/Table3[[#This Row],[array size]]</f>
        <v>94.163031250024659</v>
      </c>
      <c r="R193" s="5">
        <f t="shared" si="25"/>
        <v>0.189696679501759</v>
      </c>
      <c r="S193" s="5">
        <f t="shared" si="26"/>
        <v>0.12171161506795847</v>
      </c>
      <c r="T193" s="5">
        <f t="shared" si="27"/>
        <v>7.0023383502225547E-2</v>
      </c>
      <c r="U193" s="5">
        <f t="shared" si="28"/>
        <v>0.60063090950108888</v>
      </c>
      <c r="V193" s="5">
        <f t="shared" si="29"/>
        <v>1.793741242696812E-2</v>
      </c>
      <c r="W193" s="4">
        <v>50</v>
      </c>
      <c r="X193" s="4">
        <v>178</v>
      </c>
      <c r="Y193">
        <v>9899</v>
      </c>
    </row>
    <row r="194" spans="2:25" x14ac:dyDescent="0.45">
      <c r="B194">
        <v>29</v>
      </c>
      <c r="C194">
        <v>1709556752.9082501</v>
      </c>
      <c r="D194">
        <v>1709556753.05937</v>
      </c>
      <c r="E194">
        <v>1709556753.0599899</v>
      </c>
      <c r="F194">
        <v>1709556753.0604401</v>
      </c>
      <c r="G194">
        <v>1709556753.41627</v>
      </c>
      <c r="H194">
        <v>1709556753.42485</v>
      </c>
      <c r="I194" t="s">
        <v>127</v>
      </c>
      <c r="J194">
        <v>32</v>
      </c>
      <c r="K194" s="11">
        <f t="shared" ref="K194:K257" si="30">D194-C194</f>
        <v>0.15111994743347168</v>
      </c>
      <c r="L194" s="11">
        <f t="shared" ref="L194:L257" si="31">E194-D194</f>
        <v>6.198883056640625E-4</v>
      </c>
      <c r="M194" s="11">
        <f t="shared" ref="M194:M257" si="32">F194-E194</f>
        <v>4.5013427734375E-4</v>
      </c>
      <c r="N194" s="11">
        <f t="shared" ref="N194:N257" si="33">G194-F194</f>
        <v>0.35582995414733887</v>
      </c>
      <c r="O194" s="11">
        <f t="shared" ref="O194:O257" si="34">H194-G194</f>
        <v>8.5799694061279297E-3</v>
      </c>
      <c r="P194" s="11">
        <f>Table3[[#This Row],[recalc_edist6]]+Table3[[#This Row],[recalc_repr5]]+Table3[[#This Row],[gaps4]]+Table3[[#This Row],[overlaps3]]+Table3[[#This Row],[map2]]</f>
        <v>0.51659989356994629</v>
      </c>
      <c r="Q194" s="21">
        <f>1000000*Table3[[#This Row],[total]]/Table3[[#This Row],[array size]]</f>
        <v>93.944334164383761</v>
      </c>
      <c r="R194" s="5">
        <f t="shared" ref="R194:R257" si="35">K194/SUM($K194:$O194)</f>
        <v>0.29252802664971983</v>
      </c>
      <c r="S194" s="5">
        <f t="shared" ref="S194:S257" si="36">L194/SUM($K194:$O194)</f>
        <v>1.1999388954193255E-3</v>
      </c>
      <c r="T194" s="5">
        <f t="shared" ref="T194:T257" si="37">M194/SUM($K194:$O194)</f>
        <v>8.7134024405834099E-4</v>
      </c>
      <c r="U194" s="5">
        <f t="shared" ref="U194:U257" si="38">N194/SUM($K194:$O194)</f>
        <v>0.68879215535331972</v>
      </c>
      <c r="V194" s="5">
        <f t="shared" ref="V194:V257" si="39">O194/SUM($K194:$O194)</f>
        <v>1.6608538857482796E-2</v>
      </c>
      <c r="W194" s="4">
        <v>29</v>
      </c>
      <c r="X194" s="4">
        <v>178</v>
      </c>
      <c r="Y194">
        <v>5499</v>
      </c>
    </row>
    <row r="195" spans="2:25" x14ac:dyDescent="0.45">
      <c r="B195">
        <v>23</v>
      </c>
      <c r="C195">
        <v>1709556752.90836</v>
      </c>
      <c r="D195">
        <v>1709556753.05583</v>
      </c>
      <c r="E195">
        <v>1709556753.0562601</v>
      </c>
      <c r="F195">
        <v>1709556753.0566001</v>
      </c>
      <c r="G195">
        <v>1709556753.40569</v>
      </c>
      <c r="H195">
        <v>1709556753.4124601</v>
      </c>
      <c r="I195" t="s">
        <v>127</v>
      </c>
      <c r="J195">
        <v>34</v>
      </c>
      <c r="K195" s="11">
        <f t="shared" si="30"/>
        <v>0.14746999740600586</v>
      </c>
      <c r="L195" s="11">
        <f t="shared" si="31"/>
        <v>4.3010711669921875E-4</v>
      </c>
      <c r="M195" s="11">
        <f t="shared" si="32"/>
        <v>3.3998489379882813E-4</v>
      </c>
      <c r="N195" s="11">
        <f t="shared" si="33"/>
        <v>0.3490898609161377</v>
      </c>
      <c r="O195" s="11">
        <f t="shared" si="34"/>
        <v>6.7701339721679688E-3</v>
      </c>
      <c r="P195" s="11">
        <f>Table3[[#This Row],[recalc_edist6]]+Table3[[#This Row],[recalc_repr5]]+Table3[[#This Row],[gaps4]]+Table3[[#This Row],[overlaps3]]+Table3[[#This Row],[map2]]</f>
        <v>0.50410008430480957</v>
      </c>
      <c r="Q195" s="21">
        <f>1000000*Table3[[#This Row],[total]]/Table3[[#This Row],[array size]]</f>
        <v>91.671228278743328</v>
      </c>
      <c r="R195" s="5">
        <f t="shared" si="35"/>
        <v>0.29254110839790404</v>
      </c>
      <c r="S195" s="5">
        <f t="shared" si="36"/>
        <v>8.532177043619573E-4</v>
      </c>
      <c r="T195" s="5">
        <f t="shared" si="37"/>
        <v>6.74439271851525E-4</v>
      </c>
      <c r="U195" s="5">
        <f t="shared" si="38"/>
        <v>0.69250109608205646</v>
      </c>
      <c r="V195" s="5">
        <f t="shared" si="39"/>
        <v>1.343013854382602E-2</v>
      </c>
      <c r="W195" s="4">
        <v>23</v>
      </c>
      <c r="X195" s="4">
        <v>178</v>
      </c>
      <c r="Y195">
        <v>5499</v>
      </c>
    </row>
    <row r="196" spans="2:25" x14ac:dyDescent="0.45">
      <c r="B196">
        <v>53</v>
      </c>
      <c r="C196">
        <v>1709556753.69085</v>
      </c>
      <c r="D196">
        <v>1709556753.8685801</v>
      </c>
      <c r="E196">
        <v>1709556753.9743299</v>
      </c>
      <c r="F196">
        <v>1709556754.03034</v>
      </c>
      <c r="G196">
        <v>1709556754.5811801</v>
      </c>
      <c r="H196">
        <v>1709556754.5977299</v>
      </c>
      <c r="I196" t="s">
        <v>127</v>
      </c>
      <c r="J196">
        <v>71</v>
      </c>
      <c r="K196" s="11">
        <f t="shared" si="30"/>
        <v>0.17773008346557617</v>
      </c>
      <c r="L196" s="11">
        <f t="shared" si="31"/>
        <v>0.10574984550476074</v>
      </c>
      <c r="M196" s="11">
        <f t="shared" si="32"/>
        <v>5.6010007858276367E-2</v>
      </c>
      <c r="N196" s="11">
        <f t="shared" si="33"/>
        <v>0.55084013938903809</v>
      </c>
      <c r="O196" s="11">
        <f t="shared" si="34"/>
        <v>1.6549825668334961E-2</v>
      </c>
      <c r="P196" s="11">
        <f>Table3[[#This Row],[recalc_edist6]]+Table3[[#This Row],[recalc_repr5]]+Table3[[#This Row],[gaps4]]+Table3[[#This Row],[overlaps3]]+Table3[[#This Row],[map2]]</f>
        <v>0.90687990188598633</v>
      </c>
      <c r="Q196" s="21">
        <f>1000000*Table3[[#This Row],[total]]/Table3[[#This Row],[array size]]</f>
        <v>91.613284360641103</v>
      </c>
      <c r="R196" s="5">
        <f t="shared" si="35"/>
        <v>0.19597973568050309</v>
      </c>
      <c r="S196" s="5">
        <f t="shared" si="36"/>
        <v>0.116608434352596</v>
      </c>
      <c r="T196" s="5">
        <f t="shared" si="37"/>
        <v>6.1761218593328129E-2</v>
      </c>
      <c r="U196" s="5">
        <f t="shared" si="38"/>
        <v>0.60740141913332435</v>
      </c>
      <c r="V196" s="5">
        <f t="shared" si="39"/>
        <v>1.8249192240248388E-2</v>
      </c>
      <c r="W196" s="4">
        <v>53</v>
      </c>
      <c r="X196" s="4">
        <v>178</v>
      </c>
      <c r="Y196">
        <v>9899</v>
      </c>
    </row>
    <row r="197" spans="2:25" x14ac:dyDescent="0.45">
      <c r="B197">
        <v>57</v>
      </c>
      <c r="C197">
        <v>1709556753.65804</v>
      </c>
      <c r="D197">
        <v>1709556753.8591499</v>
      </c>
      <c r="E197">
        <v>1709556753.9734399</v>
      </c>
      <c r="F197">
        <v>1709556754.0371499</v>
      </c>
      <c r="G197">
        <v>1709556754.62432</v>
      </c>
      <c r="H197">
        <v>1709556754.64361</v>
      </c>
      <c r="I197" t="s">
        <v>127</v>
      </c>
      <c r="J197">
        <v>69</v>
      </c>
      <c r="K197" s="11">
        <f t="shared" si="30"/>
        <v>0.20110988616943359</v>
      </c>
      <c r="L197" s="11">
        <f t="shared" si="31"/>
        <v>0.11428999900817871</v>
      </c>
      <c r="M197" s="11">
        <f t="shared" si="32"/>
        <v>6.370997428894043E-2</v>
      </c>
      <c r="N197" s="11">
        <f t="shared" si="33"/>
        <v>0.58717012405395508</v>
      </c>
      <c r="O197" s="11">
        <f t="shared" si="34"/>
        <v>1.9289970397949219E-2</v>
      </c>
      <c r="P197" s="11">
        <f>Table3[[#This Row],[recalc_edist6]]+Table3[[#This Row],[recalc_repr5]]+Table3[[#This Row],[gaps4]]+Table3[[#This Row],[overlaps3]]+Table3[[#This Row],[map2]]</f>
        <v>0.98556995391845703</v>
      </c>
      <c r="Q197" s="21">
        <f>1000000*Table3[[#This Row],[total]]/Table3[[#This Row],[array size]]</f>
        <v>89.605414484812897</v>
      </c>
      <c r="R197" s="5">
        <f t="shared" si="35"/>
        <v>0.20405440057284133</v>
      </c>
      <c r="S197" s="5">
        <f t="shared" si="36"/>
        <v>0.11596335557286551</v>
      </c>
      <c r="T197" s="5">
        <f t="shared" si="37"/>
        <v>6.4642772474587426E-2</v>
      </c>
      <c r="U197" s="5">
        <f t="shared" si="38"/>
        <v>0.59576707033272214</v>
      </c>
      <c r="V197" s="5">
        <f t="shared" si="39"/>
        <v>1.9572401046983632E-2</v>
      </c>
      <c r="W197" s="4">
        <v>57</v>
      </c>
      <c r="X197" s="4">
        <v>178</v>
      </c>
      <c r="Y197">
        <v>10999</v>
      </c>
    </row>
    <row r="198" spans="2:25" x14ac:dyDescent="0.45">
      <c r="B198">
        <v>35</v>
      </c>
      <c r="C198">
        <v>1709556752.9083099</v>
      </c>
      <c r="D198">
        <v>1709556753.0657699</v>
      </c>
      <c r="E198">
        <v>1709556753.0662799</v>
      </c>
      <c r="F198">
        <v>1709556753.06675</v>
      </c>
      <c r="G198">
        <v>1709556753.4604399</v>
      </c>
      <c r="H198">
        <v>1709556753.4674001</v>
      </c>
      <c r="I198" t="s">
        <v>127</v>
      </c>
      <c r="J198">
        <v>33</v>
      </c>
      <c r="K198" s="11">
        <f t="shared" si="30"/>
        <v>0.15745997428894043</v>
      </c>
      <c r="L198" s="11">
        <f t="shared" si="31"/>
        <v>5.0997734069824219E-4</v>
      </c>
      <c r="M198" s="11">
        <f t="shared" si="32"/>
        <v>4.7016143798828125E-4</v>
      </c>
      <c r="N198" s="11">
        <f t="shared" si="33"/>
        <v>0.39368987083435059</v>
      </c>
      <c r="O198" s="11">
        <f t="shared" si="34"/>
        <v>6.9601535797119141E-3</v>
      </c>
      <c r="P198" s="11">
        <f>Table3[[#This Row],[recalc_edist6]]+Table3[[#This Row],[recalc_repr5]]+Table3[[#This Row],[gaps4]]+Table3[[#This Row],[overlaps3]]+Table3[[#This Row],[map2]]</f>
        <v>0.55909013748168945</v>
      </c>
      <c r="Q198" s="21">
        <f>1000000*Table3[[#This Row],[total]]/Table3[[#This Row],[array size]]</f>
        <v>84.723463779616523</v>
      </c>
      <c r="R198" s="5">
        <f t="shared" si="35"/>
        <v>0.28163611506042235</v>
      </c>
      <c r="S198" s="5">
        <f t="shared" si="36"/>
        <v>9.1215585199791557E-4</v>
      </c>
      <c r="T198" s="5">
        <f t="shared" si="37"/>
        <v>8.409403179709628E-4</v>
      </c>
      <c r="U198" s="5">
        <f t="shared" si="38"/>
        <v>0.7041617164052445</v>
      </c>
      <c r="V198" s="5">
        <f t="shared" si="39"/>
        <v>1.2449072364364258E-2</v>
      </c>
      <c r="W198" s="4">
        <v>35</v>
      </c>
      <c r="X198" s="4">
        <v>178</v>
      </c>
      <c r="Y198">
        <v>6599</v>
      </c>
    </row>
    <row r="199" spans="2:25" x14ac:dyDescent="0.45">
      <c r="B199">
        <v>44</v>
      </c>
      <c r="C199">
        <v>1709556752.90891</v>
      </c>
      <c r="D199">
        <v>1709556753.0903699</v>
      </c>
      <c r="E199">
        <v>1709556753.09235</v>
      </c>
      <c r="F199">
        <v>1709556753.09289</v>
      </c>
      <c r="G199">
        <v>1709556753.4909699</v>
      </c>
      <c r="H199">
        <v>1709556753.5037799</v>
      </c>
      <c r="I199" t="s">
        <v>127</v>
      </c>
      <c r="J199">
        <v>44</v>
      </c>
      <c r="K199" s="11">
        <f t="shared" si="30"/>
        <v>0.18145990371704102</v>
      </c>
      <c r="L199" s="11">
        <f t="shared" si="31"/>
        <v>1.9800662994384766E-3</v>
      </c>
      <c r="M199" s="11">
        <f t="shared" si="32"/>
        <v>5.4001808166503906E-4</v>
      </c>
      <c r="N199" s="11">
        <f t="shared" si="33"/>
        <v>0.39807987213134766</v>
      </c>
      <c r="O199" s="11">
        <f t="shared" si="34"/>
        <v>1.2809991836547852E-2</v>
      </c>
      <c r="P199" s="11">
        <f>Table3[[#This Row],[recalc_edist6]]+Table3[[#This Row],[recalc_repr5]]+Table3[[#This Row],[gaps4]]+Table3[[#This Row],[overlaps3]]+Table3[[#This Row],[map2]]</f>
        <v>0.59486985206604004</v>
      </c>
      <c r="Q199" s="21">
        <f>1000000*Table3[[#This Row],[total]]/Table3[[#This Row],[array size]]</f>
        <v>71.67970262273046</v>
      </c>
      <c r="R199" s="5">
        <f t="shared" si="35"/>
        <v>0.30504135162811391</v>
      </c>
      <c r="S199" s="5">
        <f t="shared" si="36"/>
        <v>3.3285705983611647E-3</v>
      </c>
      <c r="T199" s="5">
        <f t="shared" si="37"/>
        <v>9.0779198137122682E-4</v>
      </c>
      <c r="U199" s="5">
        <f t="shared" si="38"/>
        <v>0.66918817746231063</v>
      </c>
      <c r="V199" s="5">
        <f t="shared" si="39"/>
        <v>2.1534108329843111E-2</v>
      </c>
      <c r="W199" s="4">
        <v>44</v>
      </c>
      <c r="X199" s="4">
        <v>178</v>
      </c>
      <c r="Y199">
        <v>8299</v>
      </c>
    </row>
    <row r="200" spans="2:25" x14ac:dyDescent="0.45">
      <c r="B200">
        <v>29</v>
      </c>
      <c r="C200">
        <v>1709556754.82039</v>
      </c>
      <c r="D200">
        <v>1709556754.9021101</v>
      </c>
      <c r="E200">
        <v>1709556754.9028499</v>
      </c>
      <c r="F200">
        <v>1709556754.9033599</v>
      </c>
      <c r="G200">
        <v>1709556755.27597</v>
      </c>
      <c r="H200">
        <v>1709556755.2871101</v>
      </c>
      <c r="I200" t="s">
        <v>127</v>
      </c>
      <c r="J200">
        <v>120</v>
      </c>
      <c r="K200" s="11">
        <f t="shared" si="30"/>
        <v>8.1720113754272461E-2</v>
      </c>
      <c r="L200" s="11">
        <f t="shared" si="31"/>
        <v>7.3981285095214844E-4</v>
      </c>
      <c r="M200" s="11">
        <f t="shared" si="32"/>
        <v>5.0997734069824219E-4</v>
      </c>
      <c r="N200" s="11">
        <f t="shared" si="33"/>
        <v>0.37261009216308594</v>
      </c>
      <c r="O200" s="11">
        <f t="shared" si="34"/>
        <v>1.1140108108520508E-2</v>
      </c>
      <c r="P200" s="11">
        <f>Table3[[#This Row],[recalc_edist6]]+Table3[[#This Row],[recalc_repr5]]+Table3[[#This Row],[gaps4]]+Table3[[#This Row],[overlaps3]]+Table3[[#This Row],[map2]]</f>
        <v>0.4667201042175293</v>
      </c>
      <c r="Q200" s="21">
        <f>1000000*Table3[[#This Row],[total]]/Table3[[#This Row],[array size]]</f>
        <v>70.72588334861787</v>
      </c>
      <c r="R200" s="5">
        <f t="shared" si="35"/>
        <v>0.17509447957310251</v>
      </c>
      <c r="S200" s="5">
        <f t="shared" si="36"/>
        <v>1.5851317401303455E-3</v>
      </c>
      <c r="T200" s="5">
        <f t="shared" si="37"/>
        <v>1.0926834650785721E-3</v>
      </c>
      <c r="U200" s="5">
        <f t="shared" si="38"/>
        <v>0.79835877819700585</v>
      </c>
      <c r="V200" s="5">
        <f t="shared" si="39"/>
        <v>2.3868927024682692E-2</v>
      </c>
      <c r="W200" s="4">
        <v>29</v>
      </c>
      <c r="X200" s="4">
        <v>178</v>
      </c>
      <c r="Y200">
        <v>6599</v>
      </c>
    </row>
    <row r="201" spans="2:25" x14ac:dyDescent="0.45">
      <c r="B201">
        <v>57</v>
      </c>
      <c r="C201">
        <v>1709556753.6903801</v>
      </c>
      <c r="D201">
        <v>1709556753.8773601</v>
      </c>
      <c r="E201">
        <v>1709556753.9821301</v>
      </c>
      <c r="F201">
        <v>1709556754.0371399</v>
      </c>
      <c r="G201">
        <v>1709556754.5945101</v>
      </c>
      <c r="H201">
        <v>1709556754.6115999</v>
      </c>
      <c r="I201" t="s">
        <v>127</v>
      </c>
      <c r="J201">
        <v>70</v>
      </c>
      <c r="K201" s="11">
        <f t="shared" si="30"/>
        <v>0.18698000907897949</v>
      </c>
      <c r="L201" s="11">
        <f t="shared" si="31"/>
        <v>0.10476994514465332</v>
      </c>
      <c r="M201" s="11">
        <f t="shared" si="32"/>
        <v>5.5009841918945313E-2</v>
      </c>
      <c r="N201" s="11">
        <f t="shared" si="33"/>
        <v>0.55737018585205078</v>
      </c>
      <c r="O201" s="11">
        <f t="shared" si="34"/>
        <v>1.708984375E-2</v>
      </c>
      <c r="P201" s="11">
        <f>Table3[[#This Row],[recalc_edist6]]+Table3[[#This Row],[recalc_repr5]]+Table3[[#This Row],[gaps4]]+Table3[[#This Row],[overlaps3]]+Table3[[#This Row],[map2]]</f>
        <v>0.92121982574462891</v>
      </c>
      <c r="Q201" s="21">
        <f>1000000*Table3[[#This Row],[total]]/Table3[[#This Row],[array size]]</f>
        <v>69.794668213094084</v>
      </c>
      <c r="R201" s="5">
        <f t="shared" si="35"/>
        <v>0.20297002284752408</v>
      </c>
      <c r="S201" s="5">
        <f t="shared" si="36"/>
        <v>0.11372958138408168</v>
      </c>
      <c r="T201" s="5">
        <f t="shared" si="37"/>
        <v>5.9714131612919254E-2</v>
      </c>
      <c r="U201" s="5">
        <f t="shared" si="38"/>
        <v>0.60503494418557946</v>
      </c>
      <c r="V201" s="5">
        <f t="shared" si="39"/>
        <v>1.8551319969895515E-2</v>
      </c>
      <c r="W201" s="4">
        <v>57</v>
      </c>
      <c r="X201" s="4">
        <v>178</v>
      </c>
      <c r="Y201">
        <v>13199</v>
      </c>
    </row>
    <row r="202" spans="2:25" x14ac:dyDescent="0.45">
      <c r="B202">
        <v>46</v>
      </c>
      <c r="C202">
        <v>1709556752.9103799</v>
      </c>
      <c r="D202">
        <v>1709556753.0699601</v>
      </c>
      <c r="E202">
        <v>1709556753.07142</v>
      </c>
      <c r="F202">
        <v>1709556753.07199</v>
      </c>
      <c r="G202">
        <v>1709556753.5524199</v>
      </c>
      <c r="H202">
        <v>1709556753.5715799</v>
      </c>
      <c r="I202" t="s">
        <v>127</v>
      </c>
      <c r="J202">
        <v>62</v>
      </c>
      <c r="K202" s="11">
        <f t="shared" si="30"/>
        <v>0.15958023071289063</v>
      </c>
      <c r="L202" s="11">
        <f t="shared" si="31"/>
        <v>1.4598369598388672E-3</v>
      </c>
      <c r="M202" s="11">
        <f t="shared" si="32"/>
        <v>5.7005882263183594E-4</v>
      </c>
      <c r="N202" s="11">
        <f t="shared" si="33"/>
        <v>0.48042988777160645</v>
      </c>
      <c r="O202" s="11">
        <f t="shared" si="34"/>
        <v>1.9160032272338867E-2</v>
      </c>
      <c r="P202" s="11">
        <f>Table3[[#This Row],[recalc_edist6]]+Table3[[#This Row],[recalc_repr5]]+Table3[[#This Row],[gaps4]]+Table3[[#This Row],[overlaps3]]+Table3[[#This Row],[map2]]</f>
        <v>0.66120004653930664</v>
      </c>
      <c r="Q202" s="21">
        <f>1000000*Table3[[#This Row],[total]]/Table3[[#This Row],[array size]]</f>
        <v>66.794630421184635</v>
      </c>
      <c r="R202" s="5">
        <f t="shared" si="35"/>
        <v>0.24134939425386745</v>
      </c>
      <c r="S202" s="5">
        <f t="shared" si="36"/>
        <v>2.2078597354606867E-3</v>
      </c>
      <c r="T202" s="5">
        <f t="shared" si="37"/>
        <v>8.6215786828131664E-4</v>
      </c>
      <c r="U202" s="5">
        <f t="shared" si="38"/>
        <v>0.72660292491834566</v>
      </c>
      <c r="V202" s="5">
        <f t="shared" si="39"/>
        <v>2.8977663224044936E-2</v>
      </c>
      <c r="W202" s="4">
        <v>46</v>
      </c>
      <c r="X202" s="4">
        <v>178</v>
      </c>
      <c r="Y202">
        <v>9899</v>
      </c>
    </row>
    <row r="203" spans="2:25" x14ac:dyDescent="0.45">
      <c r="B203">
        <v>99</v>
      </c>
      <c r="C203">
        <v>1709556752.9104199</v>
      </c>
      <c r="D203">
        <v>1709556753.4547701</v>
      </c>
      <c r="E203">
        <v>1709556753.4561701</v>
      </c>
      <c r="F203">
        <v>1709556753.4568</v>
      </c>
      <c r="G203">
        <v>1709556754.1019101</v>
      </c>
      <c r="H203">
        <v>1709556754.1336901</v>
      </c>
      <c r="I203" t="s">
        <v>127</v>
      </c>
      <c r="J203">
        <v>63</v>
      </c>
      <c r="K203" s="11">
        <f t="shared" si="30"/>
        <v>0.54435014724731445</v>
      </c>
      <c r="L203" s="11">
        <f t="shared" si="31"/>
        <v>1.399993896484375E-3</v>
      </c>
      <c r="M203" s="11">
        <f t="shared" si="32"/>
        <v>6.2990188598632813E-4</v>
      </c>
      <c r="N203" s="11">
        <f t="shared" si="33"/>
        <v>0.64511013031005859</v>
      </c>
      <c r="O203" s="11">
        <f t="shared" si="34"/>
        <v>3.1780004501342773E-2</v>
      </c>
      <c r="P203" s="11">
        <f>Table3[[#This Row],[recalc_edist6]]+Table3[[#This Row],[recalc_repr5]]+Table3[[#This Row],[gaps4]]+Table3[[#This Row],[overlaps3]]+Table3[[#This Row],[map2]]</f>
        <v>1.2232701778411865</v>
      </c>
      <c r="Q203" s="21">
        <f>1000000*Table3[[#This Row],[total]]/Table3[[#This Row],[array size]]</f>
        <v>61.784442539582123</v>
      </c>
      <c r="R203" s="5">
        <f t="shared" si="35"/>
        <v>0.44499584565036765</v>
      </c>
      <c r="S203" s="5">
        <f t="shared" si="36"/>
        <v>1.1444682637118389E-3</v>
      </c>
      <c r="T203" s="5">
        <f t="shared" si="37"/>
        <v>5.1493275761694114E-4</v>
      </c>
      <c r="U203" s="5">
        <f t="shared" si="38"/>
        <v>0.52736520680046473</v>
      </c>
      <c r="V203" s="5">
        <f t="shared" si="39"/>
        <v>2.597954652783882E-2</v>
      </c>
      <c r="W203" s="4">
        <v>99</v>
      </c>
      <c r="X203" s="4">
        <v>178</v>
      </c>
      <c r="Y203">
        <v>19799</v>
      </c>
    </row>
    <row r="204" spans="2:25" x14ac:dyDescent="0.45">
      <c r="B204">
        <v>49</v>
      </c>
      <c r="C204">
        <v>1709556754.72896</v>
      </c>
      <c r="D204">
        <v>1709556754.8259599</v>
      </c>
      <c r="E204">
        <v>1709556754.8271599</v>
      </c>
      <c r="F204">
        <v>1709556754.8276801</v>
      </c>
      <c r="G204">
        <v>1709556755.2573199</v>
      </c>
      <c r="H204">
        <v>1709556755.27406</v>
      </c>
      <c r="I204" t="s">
        <v>127</v>
      </c>
      <c r="J204">
        <v>115</v>
      </c>
      <c r="K204" s="11">
        <f t="shared" si="30"/>
        <v>9.6999883651733398E-2</v>
      </c>
      <c r="L204" s="11">
        <f t="shared" si="31"/>
        <v>1.1999607086181641E-3</v>
      </c>
      <c r="M204" s="11">
        <f t="shared" si="32"/>
        <v>5.2022933959960938E-4</v>
      </c>
      <c r="N204" s="11">
        <f t="shared" si="33"/>
        <v>0.42963981628417969</v>
      </c>
      <c r="O204" s="11">
        <f t="shared" si="34"/>
        <v>1.6740083694458008E-2</v>
      </c>
      <c r="P204" s="11">
        <f>Table3[[#This Row],[recalc_edist6]]+Table3[[#This Row],[recalc_repr5]]+Table3[[#This Row],[gaps4]]+Table3[[#This Row],[overlaps3]]+Table3[[#This Row],[map2]]</f>
        <v>0.54509997367858887</v>
      </c>
      <c r="Q204" s="21">
        <f>1000000*Table3[[#This Row],[total]]/Table3[[#This Row],[array size]]</f>
        <v>61.600177836884264</v>
      </c>
      <c r="R204" s="5">
        <f t="shared" si="35"/>
        <v>0.17794879533222674</v>
      </c>
      <c r="S204" s="5">
        <f t="shared" si="36"/>
        <v>2.2013589553495473E-3</v>
      </c>
      <c r="T204" s="5">
        <f t="shared" si="37"/>
        <v>9.5437417853620342E-4</v>
      </c>
      <c r="U204" s="5">
        <f t="shared" si="38"/>
        <v>0.78818535503637954</v>
      </c>
      <c r="V204" s="5">
        <f t="shared" si="39"/>
        <v>3.0710116497507999E-2</v>
      </c>
      <c r="W204" s="4">
        <v>49</v>
      </c>
      <c r="X204" s="4">
        <v>178</v>
      </c>
      <c r="Y204">
        <v>8849</v>
      </c>
    </row>
    <row r="205" spans="2:25" x14ac:dyDescent="0.45">
      <c r="B205">
        <v>46</v>
      </c>
      <c r="C205">
        <v>1709556754.8387101</v>
      </c>
      <c r="D205">
        <v>1709556754.9459801</v>
      </c>
      <c r="E205">
        <v>1709556754.9473801</v>
      </c>
      <c r="F205">
        <v>1709556754.9479599</v>
      </c>
      <c r="G205">
        <v>1709556755.2931199</v>
      </c>
      <c r="H205">
        <v>1709556755.30288</v>
      </c>
      <c r="I205" t="s">
        <v>127</v>
      </c>
      <c r="J205">
        <v>124</v>
      </c>
      <c r="K205" s="11">
        <f t="shared" si="30"/>
        <v>0.1072700023651123</v>
      </c>
      <c r="L205" s="11">
        <f t="shared" si="31"/>
        <v>1.399993896484375E-3</v>
      </c>
      <c r="M205" s="11">
        <f t="shared" si="32"/>
        <v>5.79833984375E-4</v>
      </c>
      <c r="N205" s="11">
        <f t="shared" si="33"/>
        <v>0.34516000747680664</v>
      </c>
      <c r="O205" s="11">
        <f t="shared" si="34"/>
        <v>9.7601413726806641E-3</v>
      </c>
      <c r="P205" s="11">
        <f>Table3[[#This Row],[recalc_edist6]]+Table3[[#This Row],[recalc_repr5]]+Table3[[#This Row],[gaps4]]+Table3[[#This Row],[overlaps3]]+Table3[[#This Row],[map2]]</f>
        <v>0.46416997909545898</v>
      </c>
      <c r="Q205" s="21">
        <f>1000000*Table3[[#This Row],[total]]/Table3[[#This Row],[array size]]</f>
        <v>59.900629641948505</v>
      </c>
      <c r="R205" s="5">
        <f t="shared" si="35"/>
        <v>0.23110068982520662</v>
      </c>
      <c r="S205" s="5">
        <f t="shared" si="36"/>
        <v>3.0161233158865256E-3</v>
      </c>
      <c r="T205" s="5">
        <f t="shared" si="37"/>
        <v>1.2491845885960542E-3</v>
      </c>
      <c r="U205" s="5">
        <f t="shared" si="38"/>
        <v>0.7436069177705753</v>
      </c>
      <c r="V205" s="5">
        <f t="shared" si="39"/>
        <v>2.1027084499735473E-2</v>
      </c>
      <c r="W205" s="4">
        <v>46</v>
      </c>
      <c r="X205" s="4">
        <v>178</v>
      </c>
      <c r="Y205">
        <v>7749</v>
      </c>
    </row>
    <row r="206" spans="2:25" x14ac:dyDescent="0.45">
      <c r="B206">
        <v>42</v>
      </c>
      <c r="C206">
        <v>1709556754.7526801</v>
      </c>
      <c r="D206">
        <v>1709556754.85625</v>
      </c>
      <c r="E206">
        <v>1709556754.8566899</v>
      </c>
      <c r="F206">
        <v>1709556754.8577099</v>
      </c>
      <c r="G206">
        <v>1709556755.23244</v>
      </c>
      <c r="H206">
        <v>1709556755.24385</v>
      </c>
      <c r="I206" t="s">
        <v>127</v>
      </c>
      <c r="J206">
        <v>117</v>
      </c>
      <c r="K206" s="11">
        <f t="shared" si="30"/>
        <v>0.10356998443603516</v>
      </c>
      <c r="L206" s="11">
        <f t="shared" si="31"/>
        <v>4.3988227844238281E-4</v>
      </c>
      <c r="M206" s="11">
        <f t="shared" si="32"/>
        <v>1.0199546813964844E-3</v>
      </c>
      <c r="N206" s="11">
        <f t="shared" si="33"/>
        <v>0.37473011016845703</v>
      </c>
      <c r="O206" s="11">
        <f t="shared" si="34"/>
        <v>1.1409997940063477E-2</v>
      </c>
      <c r="P206" s="11">
        <f>Table3[[#This Row],[recalc_edist6]]+Table3[[#This Row],[recalc_repr5]]+Table3[[#This Row],[gaps4]]+Table3[[#This Row],[overlaps3]]+Table3[[#This Row],[map2]]</f>
        <v>0.49116992950439453</v>
      </c>
      <c r="Q206" s="21">
        <f>1000000*Table3[[#This Row],[total]]/Table3[[#This Row],[array size]]</f>
        <v>55.821108024138482</v>
      </c>
      <c r="R206" s="5">
        <f t="shared" si="35"/>
        <v>0.21086385426840043</v>
      </c>
      <c r="S206" s="5">
        <f t="shared" si="36"/>
        <v>8.9558063720683687E-4</v>
      </c>
      <c r="T206" s="5">
        <f t="shared" si="37"/>
        <v>2.0765820953771537E-3</v>
      </c>
      <c r="U206" s="5">
        <f t="shared" si="38"/>
        <v>0.76293373771185702</v>
      </c>
      <c r="V206" s="5">
        <f t="shared" si="39"/>
        <v>2.3230245287158589E-2</v>
      </c>
      <c r="W206" s="4">
        <v>42</v>
      </c>
      <c r="X206" s="4">
        <v>178</v>
      </c>
      <c r="Y206">
        <v>8799</v>
      </c>
    </row>
    <row r="207" spans="2:25" x14ac:dyDescent="0.45">
      <c r="B207">
        <v>25</v>
      </c>
      <c r="C207">
        <v>1709556754.73666</v>
      </c>
      <c r="D207">
        <v>1709556754.80987</v>
      </c>
      <c r="E207">
        <v>1709556754.8104999</v>
      </c>
      <c r="F207">
        <v>1709556754.8109901</v>
      </c>
      <c r="G207">
        <v>1709556755.14837</v>
      </c>
      <c r="H207">
        <v>1709556755.1559501</v>
      </c>
      <c r="I207" t="s">
        <v>127</v>
      </c>
      <c r="J207">
        <v>116</v>
      </c>
      <c r="K207" s="11">
        <f t="shared" si="30"/>
        <v>7.3210000991821289E-2</v>
      </c>
      <c r="L207" s="11">
        <f t="shared" si="31"/>
        <v>6.2990188598632813E-4</v>
      </c>
      <c r="M207" s="11">
        <f t="shared" si="32"/>
        <v>4.901885986328125E-4</v>
      </c>
      <c r="N207" s="11">
        <f t="shared" si="33"/>
        <v>0.33737993240356445</v>
      </c>
      <c r="O207" s="11">
        <f t="shared" si="34"/>
        <v>7.5800418853759766E-3</v>
      </c>
      <c r="P207" s="11">
        <f>Table3[[#This Row],[recalc_edist6]]+Table3[[#This Row],[recalc_repr5]]+Table3[[#This Row],[gaps4]]+Table3[[#This Row],[overlaps3]]+Table3[[#This Row],[map2]]</f>
        <v>0.41929006576538086</v>
      </c>
      <c r="Q207" s="21">
        <f>1000000*Table3[[#This Row],[total]]/Table3[[#This Row],[array size]]</f>
        <v>54.460328064083761</v>
      </c>
      <c r="R207" s="5">
        <f t="shared" si="35"/>
        <v>0.17460466385766193</v>
      </c>
      <c r="S207" s="5">
        <f t="shared" si="36"/>
        <v>1.5023057721066967E-3</v>
      </c>
      <c r="T207" s="5">
        <f t="shared" si="37"/>
        <v>1.1690918499058925E-3</v>
      </c>
      <c r="U207" s="5">
        <f t="shared" si="38"/>
        <v>0.80464566167983032</v>
      </c>
      <c r="V207" s="5">
        <f t="shared" si="39"/>
        <v>1.8078276840495157E-2</v>
      </c>
      <c r="W207" s="4">
        <v>25</v>
      </c>
      <c r="X207" s="4">
        <v>178</v>
      </c>
      <c r="Y207">
        <v>7699</v>
      </c>
    </row>
    <row r="208" spans="2:25" x14ac:dyDescent="0.45">
      <c r="B208">
        <v>86</v>
      </c>
      <c r="C208">
        <v>1709556753.7720399</v>
      </c>
      <c r="D208">
        <v>1709556753.97716</v>
      </c>
      <c r="E208">
        <v>1709556754.0845599</v>
      </c>
      <c r="F208">
        <v>1709556754.1445999</v>
      </c>
      <c r="G208">
        <v>1709556754.6752601</v>
      </c>
      <c r="H208">
        <v>1709556754.7016101</v>
      </c>
      <c r="I208" t="s">
        <v>127</v>
      </c>
      <c r="J208">
        <v>78</v>
      </c>
      <c r="K208" s="11">
        <f t="shared" si="30"/>
        <v>0.20512008666992188</v>
      </c>
      <c r="L208" s="11">
        <f t="shared" si="31"/>
        <v>0.10739994049072266</v>
      </c>
      <c r="M208" s="11">
        <f t="shared" si="32"/>
        <v>6.0039997100830078E-2</v>
      </c>
      <c r="N208" s="11">
        <f t="shared" si="33"/>
        <v>0.53066015243530273</v>
      </c>
      <c r="O208" s="11">
        <f t="shared" si="34"/>
        <v>2.6350021362304688E-2</v>
      </c>
      <c r="P208" s="11">
        <f>Table3[[#This Row],[recalc_edist6]]+Table3[[#This Row],[recalc_repr5]]+Table3[[#This Row],[gaps4]]+Table3[[#This Row],[overlaps3]]+Table3[[#This Row],[map2]]</f>
        <v>0.92957019805908203</v>
      </c>
      <c r="Q208" s="21">
        <f>1000000*Table3[[#This Row],[total]]/Table3[[#This Row],[array size]]</f>
        <v>53.121332536663928</v>
      </c>
      <c r="R208" s="5">
        <f t="shared" si="35"/>
        <v>0.22066121213675652</v>
      </c>
      <c r="S208" s="5">
        <f t="shared" si="36"/>
        <v>0.11553720280078997</v>
      </c>
      <c r="T208" s="5">
        <f t="shared" si="37"/>
        <v>6.4588986637256665E-2</v>
      </c>
      <c r="U208" s="5">
        <f t="shared" si="38"/>
        <v>0.57086614173228345</v>
      </c>
      <c r="V208" s="5">
        <f t="shared" si="39"/>
        <v>2.8346456692913385E-2</v>
      </c>
      <c r="W208" s="4">
        <v>86</v>
      </c>
      <c r="X208" s="4">
        <v>178</v>
      </c>
      <c r="Y208">
        <v>17499</v>
      </c>
    </row>
    <row r="209" spans="2:25" x14ac:dyDescent="0.45">
      <c r="B209">
        <v>65</v>
      </c>
      <c r="C209">
        <v>1709556752.9087</v>
      </c>
      <c r="D209">
        <v>1709556753.11373</v>
      </c>
      <c r="E209">
        <v>1709556753.115</v>
      </c>
      <c r="F209">
        <v>1709556753.11555</v>
      </c>
      <c r="G209">
        <v>1709556753.5114999</v>
      </c>
      <c r="H209">
        <v>1709556753.54002</v>
      </c>
      <c r="I209" t="s">
        <v>127</v>
      </c>
      <c r="J209">
        <v>40</v>
      </c>
      <c r="K209" s="11">
        <f t="shared" si="30"/>
        <v>0.20502996444702148</v>
      </c>
      <c r="L209" s="11">
        <f t="shared" si="31"/>
        <v>1.2700557708740234E-3</v>
      </c>
      <c r="M209" s="11">
        <f t="shared" si="32"/>
        <v>5.5003166198730469E-4</v>
      </c>
      <c r="N209" s="11">
        <f t="shared" si="33"/>
        <v>0.3959498405456543</v>
      </c>
      <c r="O209" s="11">
        <f t="shared" si="34"/>
        <v>2.8520107269287109E-2</v>
      </c>
      <c r="P209" s="11">
        <f>Table3[[#This Row],[recalc_edist6]]+Table3[[#This Row],[recalc_repr5]]+Table3[[#This Row],[gaps4]]+Table3[[#This Row],[overlaps3]]+Table3[[#This Row],[map2]]</f>
        <v>0.63131999969482422</v>
      </c>
      <c r="Q209" s="21">
        <f>1000000*Table3[[#This Row],[total]]/Table3[[#This Row],[array size]]</f>
        <v>52.179518943286574</v>
      </c>
      <c r="R209" s="5">
        <f t="shared" si="35"/>
        <v>0.32476393040950957</v>
      </c>
      <c r="S209" s="5">
        <f t="shared" si="36"/>
        <v>2.011746454235506E-3</v>
      </c>
      <c r="T209" s="5">
        <f t="shared" si="37"/>
        <v>8.7124067391051486E-4</v>
      </c>
      <c r="U209" s="5">
        <f t="shared" si="38"/>
        <v>0.62717772403385563</v>
      </c>
      <c r="V209" s="5">
        <f t="shared" si="39"/>
        <v>4.5175358428488778E-2</v>
      </c>
      <c r="W209" s="4">
        <v>65</v>
      </c>
      <c r="X209" s="4">
        <v>178</v>
      </c>
      <c r="Y209">
        <v>12099</v>
      </c>
    </row>
    <row r="210" spans="2:25" x14ac:dyDescent="0.45">
      <c r="B210">
        <v>65</v>
      </c>
      <c r="C210">
        <v>1709556752.90817</v>
      </c>
      <c r="D210">
        <v>1709556753.0840299</v>
      </c>
      <c r="E210">
        <v>1709556753.0845399</v>
      </c>
      <c r="F210">
        <v>1709556753.0852101</v>
      </c>
      <c r="G210">
        <v>1709556753.5027699</v>
      </c>
      <c r="H210">
        <v>1709556753.52053</v>
      </c>
      <c r="I210" t="s">
        <v>127</v>
      </c>
      <c r="J210">
        <v>31</v>
      </c>
      <c r="K210" s="11">
        <f t="shared" si="30"/>
        <v>0.17585992813110352</v>
      </c>
      <c r="L210" s="11">
        <f t="shared" si="31"/>
        <v>5.0997734069824219E-4</v>
      </c>
      <c r="M210" s="11">
        <f t="shared" si="32"/>
        <v>6.7019462585449219E-4</v>
      </c>
      <c r="N210" s="11">
        <f t="shared" si="33"/>
        <v>0.41755986213684082</v>
      </c>
      <c r="O210" s="11">
        <f t="shared" si="34"/>
        <v>1.7760038375854492E-2</v>
      </c>
      <c r="P210" s="11">
        <f>Table3[[#This Row],[recalc_edist6]]+Table3[[#This Row],[recalc_repr5]]+Table3[[#This Row],[gaps4]]+Table3[[#This Row],[overlaps3]]+Table3[[#This Row],[map2]]</f>
        <v>0.61236000061035156</v>
      </c>
      <c r="Q210" s="21">
        <f>1000000*Table3[[#This Row],[total]]/Table3[[#This Row],[array size]]</f>
        <v>50.612447360141466</v>
      </c>
      <c r="R210" s="5">
        <f t="shared" si="35"/>
        <v>0.2871838917561898</v>
      </c>
      <c r="S210" s="5">
        <f t="shared" si="36"/>
        <v>8.3280642136968042E-4</v>
      </c>
      <c r="T210" s="5">
        <f t="shared" si="37"/>
        <v>1.0944454653904496E-3</v>
      </c>
      <c r="U210" s="5">
        <f t="shared" si="38"/>
        <v>0.68188624619611093</v>
      </c>
      <c r="V210" s="5">
        <f t="shared" si="39"/>
        <v>2.9002610160939159E-2</v>
      </c>
      <c r="W210" s="4">
        <v>65</v>
      </c>
      <c r="X210" s="4">
        <v>178</v>
      </c>
      <c r="Y210">
        <v>12099</v>
      </c>
    </row>
    <row r="211" spans="2:25" x14ac:dyDescent="0.45">
      <c r="B211">
        <v>71</v>
      </c>
      <c r="C211">
        <v>1709556754.9101601</v>
      </c>
      <c r="D211">
        <v>1709556755.0473499</v>
      </c>
      <c r="E211">
        <v>1709556755.0480001</v>
      </c>
      <c r="F211">
        <v>1709556755.0487599</v>
      </c>
      <c r="G211">
        <v>1709556755.4204199</v>
      </c>
      <c r="H211">
        <v>1709556755.4430101</v>
      </c>
      <c r="I211" t="s">
        <v>127</v>
      </c>
      <c r="J211">
        <v>127</v>
      </c>
      <c r="K211" s="11">
        <f t="shared" si="30"/>
        <v>0.13718986511230469</v>
      </c>
      <c r="L211" s="11">
        <f t="shared" si="31"/>
        <v>6.5016746520996094E-4</v>
      </c>
      <c r="M211" s="11">
        <f t="shared" si="32"/>
        <v>7.5984001159667969E-4</v>
      </c>
      <c r="N211" s="11">
        <f t="shared" si="33"/>
        <v>0.37165999412536621</v>
      </c>
      <c r="O211" s="11">
        <f t="shared" si="34"/>
        <v>2.2590160369873047E-2</v>
      </c>
      <c r="P211" s="11">
        <f>Table3[[#This Row],[recalc_edist6]]+Table3[[#This Row],[recalc_repr5]]+Table3[[#This Row],[gaps4]]+Table3[[#This Row],[overlaps3]]+Table3[[#This Row],[map2]]</f>
        <v>0.53285002708435059</v>
      </c>
      <c r="Q211" s="21">
        <f>1000000*Table3[[#This Row],[total]]/Table3[[#This Row],[array size]]</f>
        <v>40.370484664319314</v>
      </c>
      <c r="R211" s="5">
        <f t="shared" si="35"/>
        <v>0.25746431104260303</v>
      </c>
      <c r="S211" s="5">
        <f t="shared" si="36"/>
        <v>1.2201697141080165E-3</v>
      </c>
      <c r="T211" s="5">
        <f t="shared" si="37"/>
        <v>1.4259922548083054E-3</v>
      </c>
      <c r="U211" s="5">
        <f t="shared" si="38"/>
        <v>0.69749455800727989</v>
      </c>
      <c r="V211" s="5">
        <f t="shared" si="39"/>
        <v>4.2394968981200792E-2</v>
      </c>
      <c r="W211" s="4">
        <v>71</v>
      </c>
      <c r="X211" s="4">
        <v>178</v>
      </c>
      <c r="Y211">
        <v>13199</v>
      </c>
    </row>
    <row r="212" spans="2:25" x14ac:dyDescent="0.45">
      <c r="B212">
        <v>83</v>
      </c>
      <c r="C212">
        <v>1709556752.90784</v>
      </c>
      <c r="D212">
        <v>1709556753.1004601</v>
      </c>
      <c r="E212">
        <v>1709556753.10097</v>
      </c>
      <c r="F212">
        <v>1709556753.1017399</v>
      </c>
      <c r="G212">
        <v>1709556753.4966199</v>
      </c>
      <c r="H212">
        <v>1709556753.51932</v>
      </c>
      <c r="I212" t="s">
        <v>127</v>
      </c>
      <c r="J212">
        <v>26</v>
      </c>
      <c r="K212" s="11">
        <f t="shared" si="30"/>
        <v>0.19262003898620605</v>
      </c>
      <c r="L212" s="11">
        <f t="shared" si="31"/>
        <v>5.0997734069824219E-4</v>
      </c>
      <c r="M212" s="11">
        <f t="shared" si="32"/>
        <v>7.6985359191894531E-4</v>
      </c>
      <c r="N212" s="11">
        <f t="shared" si="33"/>
        <v>0.39488005638122559</v>
      </c>
      <c r="O212" s="11">
        <f t="shared" si="34"/>
        <v>2.2700071334838867E-2</v>
      </c>
      <c r="P212" s="11">
        <f>Table3[[#This Row],[recalc_edist6]]+Table3[[#This Row],[recalc_repr5]]+Table3[[#This Row],[gaps4]]+Table3[[#This Row],[overlaps3]]+Table3[[#This Row],[map2]]</f>
        <v>0.6114799976348877</v>
      </c>
      <c r="Q212" s="21">
        <f>1000000*Table3[[#This Row],[total]]/Table3[[#This Row],[array size]]</f>
        <v>39.709071864074794</v>
      </c>
      <c r="R212" s="5">
        <f t="shared" si="35"/>
        <v>0.31500627940608245</v>
      </c>
      <c r="S212" s="5">
        <f t="shared" si="36"/>
        <v>8.340049432046143E-4</v>
      </c>
      <c r="T212" s="5">
        <f t="shared" si="37"/>
        <v>1.2590004495594668E-3</v>
      </c>
      <c r="U212" s="5">
        <f t="shared" si="38"/>
        <v>0.64577755267312431</v>
      </c>
      <c r="V212" s="5">
        <f t="shared" si="39"/>
        <v>3.7123162528029233E-2</v>
      </c>
      <c r="W212" s="4">
        <v>83</v>
      </c>
      <c r="X212" s="4">
        <v>178</v>
      </c>
      <c r="Y212">
        <v>15399</v>
      </c>
    </row>
    <row r="213" spans="2:25" x14ac:dyDescent="0.45">
      <c r="B213">
        <v>156</v>
      </c>
      <c r="C213">
        <v>1709556753.72052</v>
      </c>
      <c r="D213">
        <v>1709556754.0971999</v>
      </c>
      <c r="E213">
        <v>1709556754.2030201</v>
      </c>
      <c r="F213">
        <v>1709556754.2618699</v>
      </c>
      <c r="G213">
        <v>1709556754.7618301</v>
      </c>
      <c r="H213">
        <v>1709556754.80481</v>
      </c>
      <c r="I213" t="s">
        <v>127</v>
      </c>
      <c r="J213">
        <v>75</v>
      </c>
      <c r="K213" s="11">
        <f t="shared" si="30"/>
        <v>0.37667989730834961</v>
      </c>
      <c r="L213" s="11">
        <f t="shared" si="31"/>
        <v>0.1058201789855957</v>
      </c>
      <c r="M213" s="11">
        <f t="shared" si="32"/>
        <v>5.8849811553955078E-2</v>
      </c>
      <c r="N213" s="11">
        <f t="shared" si="33"/>
        <v>0.49996018409729004</v>
      </c>
      <c r="O213" s="11">
        <f t="shared" si="34"/>
        <v>4.2979955673217773E-2</v>
      </c>
      <c r="P213" s="11">
        <f>Table3[[#This Row],[recalc_edist6]]+Table3[[#This Row],[recalc_repr5]]+Table3[[#This Row],[gaps4]]+Table3[[#This Row],[overlaps3]]+Table3[[#This Row],[map2]]</f>
        <v>1.0842900276184082</v>
      </c>
      <c r="Q213" s="21">
        <f>1000000*Table3[[#This Row],[total]]/Table3[[#This Row],[array size]]</f>
        <v>37.913564377020464</v>
      </c>
      <c r="R213" s="5">
        <f t="shared" si="35"/>
        <v>0.34739773281481634</v>
      </c>
      <c r="S213" s="5">
        <f t="shared" si="36"/>
        <v>9.759397973808237E-2</v>
      </c>
      <c r="T213" s="5">
        <f t="shared" si="37"/>
        <v>5.4274972613384549E-2</v>
      </c>
      <c r="U213" s="5">
        <f t="shared" si="38"/>
        <v>0.46109451471709001</v>
      </c>
      <c r="V213" s="5">
        <f t="shared" si="39"/>
        <v>3.9638800116626745E-2</v>
      </c>
      <c r="W213" s="4">
        <v>156</v>
      </c>
      <c r="X213" s="4">
        <v>178</v>
      </c>
      <c r="Y213">
        <v>28599</v>
      </c>
    </row>
    <row r="214" spans="2:25" x14ac:dyDescent="0.45">
      <c r="B214">
        <v>89</v>
      </c>
      <c r="C214">
        <v>1709556752.90854</v>
      </c>
      <c r="D214">
        <v>1709556753.1271</v>
      </c>
      <c r="E214">
        <v>1709556753.12886</v>
      </c>
      <c r="F214">
        <v>1709556753.1296401</v>
      </c>
      <c r="G214">
        <v>1709556753.5064299</v>
      </c>
      <c r="H214">
        <v>1709556753.5304401</v>
      </c>
      <c r="I214" t="s">
        <v>127</v>
      </c>
      <c r="J214">
        <v>37</v>
      </c>
      <c r="K214" s="11">
        <f t="shared" si="30"/>
        <v>0.21855998039245605</v>
      </c>
      <c r="L214" s="11">
        <f t="shared" si="31"/>
        <v>1.7600059509277344E-3</v>
      </c>
      <c r="M214" s="11">
        <f t="shared" si="32"/>
        <v>7.801055908203125E-4</v>
      </c>
      <c r="N214" s="11">
        <f t="shared" si="33"/>
        <v>0.37678980827331543</v>
      </c>
      <c r="O214" s="11">
        <f t="shared" si="34"/>
        <v>2.4010181427001953E-2</v>
      </c>
      <c r="P214" s="11">
        <f>Table3[[#This Row],[recalc_edist6]]+Table3[[#This Row],[recalc_repr5]]+Table3[[#This Row],[gaps4]]+Table3[[#This Row],[overlaps3]]+Table3[[#This Row],[map2]]</f>
        <v>0.62190008163452148</v>
      </c>
      <c r="Q214" s="21">
        <f>1000000*Table3[[#This Row],[total]]/Table3[[#This Row],[array size]]</f>
        <v>37.693198474727041</v>
      </c>
      <c r="R214" s="5">
        <f t="shared" si="35"/>
        <v>0.35143906046453854</v>
      </c>
      <c r="S214" s="5">
        <f t="shared" si="36"/>
        <v>2.8300461808944662E-3</v>
      </c>
      <c r="T214" s="5">
        <f t="shared" si="37"/>
        <v>1.2543905586408417E-3</v>
      </c>
      <c r="U214" s="5">
        <f t="shared" si="38"/>
        <v>0.60586872296753846</v>
      </c>
      <c r="V214" s="5">
        <f t="shared" si="39"/>
        <v>3.8607779828387714E-2</v>
      </c>
      <c r="W214" s="4">
        <v>89</v>
      </c>
      <c r="X214" s="4">
        <v>178</v>
      </c>
      <c r="Y214">
        <v>16499</v>
      </c>
    </row>
    <row r="215" spans="2:25" x14ac:dyDescent="0.45">
      <c r="B215">
        <v>106</v>
      </c>
      <c r="C215">
        <v>1709556752.9077201</v>
      </c>
      <c r="D215">
        <v>1709556753.1565499</v>
      </c>
      <c r="E215">
        <v>1709556753.1582</v>
      </c>
      <c r="F215">
        <v>1709556753.1630099</v>
      </c>
      <c r="G215">
        <v>1709556753.60903</v>
      </c>
      <c r="H215">
        <v>1709556753.6414101</v>
      </c>
      <c r="I215" t="s">
        <v>127</v>
      </c>
      <c r="J215">
        <v>24</v>
      </c>
      <c r="K215" s="11">
        <f t="shared" si="30"/>
        <v>0.24882984161376953</v>
      </c>
      <c r="L215" s="11">
        <f t="shared" si="31"/>
        <v>1.6500949859619141E-3</v>
      </c>
      <c r="M215" s="11">
        <f t="shared" si="32"/>
        <v>4.8098564147949219E-3</v>
      </c>
      <c r="N215" s="11">
        <f t="shared" si="33"/>
        <v>0.44602012634277344</v>
      </c>
      <c r="O215" s="11">
        <f t="shared" si="34"/>
        <v>3.2380104064941406E-2</v>
      </c>
      <c r="P215" s="11">
        <f>Table3[[#This Row],[recalc_edist6]]+Table3[[#This Row],[recalc_repr5]]+Table3[[#This Row],[gaps4]]+Table3[[#This Row],[overlaps3]]+Table3[[#This Row],[map2]]</f>
        <v>0.73369002342224121</v>
      </c>
      <c r="Q215" s="21">
        <f>1000000*Table3[[#This Row],[total]]/Table3[[#This Row],[array size]]</f>
        <v>37.056923249772275</v>
      </c>
      <c r="R215" s="5">
        <f t="shared" si="35"/>
        <v>0.33914846007190025</v>
      </c>
      <c r="S215" s="5">
        <f t="shared" si="36"/>
        <v>2.2490356053434823E-3</v>
      </c>
      <c r="T215" s="5">
        <f t="shared" si="37"/>
        <v>6.5557064444732574E-3</v>
      </c>
      <c r="U215" s="5">
        <f t="shared" si="38"/>
        <v>0.60791357672051549</v>
      </c>
      <c r="V215" s="5">
        <f t="shared" si="39"/>
        <v>4.4133221157767522E-2</v>
      </c>
      <c r="W215" s="4">
        <v>106</v>
      </c>
      <c r="X215" s="4">
        <v>178</v>
      </c>
      <c r="Y215">
        <v>19799</v>
      </c>
    </row>
    <row r="216" spans="2:25" x14ac:dyDescent="0.45">
      <c r="B216">
        <v>163</v>
      </c>
      <c r="C216">
        <v>1709556753.3159599</v>
      </c>
      <c r="D216">
        <v>1709556753.6127901</v>
      </c>
      <c r="E216">
        <v>1709556753.7258999</v>
      </c>
      <c r="F216">
        <v>1709556753.7854199</v>
      </c>
      <c r="G216">
        <v>1709556754.4309599</v>
      </c>
      <c r="H216">
        <v>1709556754.4742701</v>
      </c>
      <c r="I216" t="s">
        <v>127</v>
      </c>
      <c r="J216">
        <v>65</v>
      </c>
      <c r="K216" s="11">
        <f t="shared" si="30"/>
        <v>0.29683017730712891</v>
      </c>
      <c r="L216" s="11">
        <f t="shared" si="31"/>
        <v>0.11310982704162598</v>
      </c>
      <c r="M216" s="11">
        <f t="shared" si="32"/>
        <v>5.952000617980957E-2</v>
      </c>
      <c r="N216" s="11">
        <f t="shared" si="33"/>
        <v>0.64553999900817871</v>
      </c>
      <c r="O216" s="11">
        <f t="shared" si="34"/>
        <v>4.3310165405273438E-2</v>
      </c>
      <c r="P216" s="11">
        <f>Table3[[#This Row],[recalc_edist6]]+Table3[[#This Row],[recalc_repr5]]+Table3[[#This Row],[gaps4]]+Table3[[#This Row],[overlaps3]]+Table3[[#This Row],[map2]]</f>
        <v>1.1583101749420166</v>
      </c>
      <c r="Q216" s="21">
        <f>1000000*Table3[[#This Row],[total]]/Table3[[#This Row],[array size]]</f>
        <v>36.311802092291813</v>
      </c>
      <c r="R216" s="5">
        <f t="shared" si="35"/>
        <v>0.25626139157586852</v>
      </c>
      <c r="S216" s="5">
        <f t="shared" si="36"/>
        <v>9.7650723863569697E-2</v>
      </c>
      <c r="T216" s="5">
        <f t="shared" si="37"/>
        <v>5.1385205333959065E-2</v>
      </c>
      <c r="U216" s="5">
        <f t="shared" si="38"/>
        <v>0.55731186082388817</v>
      </c>
      <c r="V216" s="5">
        <f t="shared" si="39"/>
        <v>3.7390818402714528E-2</v>
      </c>
      <c r="W216" s="4">
        <v>163</v>
      </c>
      <c r="X216" s="4">
        <v>178</v>
      </c>
      <c r="Y216">
        <v>31899</v>
      </c>
    </row>
    <row r="217" spans="2:25" x14ac:dyDescent="0.45">
      <c r="B217">
        <v>122</v>
      </c>
      <c r="C217">
        <v>1709556752.9063399</v>
      </c>
      <c r="D217">
        <v>1709556753.1384101</v>
      </c>
      <c r="E217">
        <v>1709556753.13888</v>
      </c>
      <c r="F217">
        <v>1709556753.1401401</v>
      </c>
      <c r="G217">
        <v>1709556753.64533</v>
      </c>
      <c r="H217">
        <v>1709556753.6837299</v>
      </c>
      <c r="I217" t="s">
        <v>127</v>
      </c>
      <c r="J217">
        <v>5</v>
      </c>
      <c r="K217" s="11">
        <f t="shared" si="30"/>
        <v>0.2320702075958252</v>
      </c>
      <c r="L217" s="11">
        <f t="shared" si="31"/>
        <v>4.6992301940917969E-4</v>
      </c>
      <c r="M217" s="11">
        <f t="shared" si="32"/>
        <v>1.2600421905517578E-3</v>
      </c>
      <c r="N217" s="11">
        <f t="shared" si="33"/>
        <v>0.50518989562988281</v>
      </c>
      <c r="O217" s="11">
        <f t="shared" si="34"/>
        <v>3.8399934768676758E-2</v>
      </c>
      <c r="P217" s="11">
        <f>Table3[[#This Row],[recalc_edist6]]+Table3[[#This Row],[recalc_repr5]]+Table3[[#This Row],[gaps4]]+Table3[[#This Row],[overlaps3]]+Table3[[#This Row],[map2]]</f>
        <v>0.7773900032043457</v>
      </c>
      <c r="Q217" s="21">
        <f>1000000*Table3[[#This Row],[total]]/Table3[[#This Row],[array size]]</f>
        <v>33.654703805547676</v>
      </c>
      <c r="R217" s="5">
        <f t="shared" si="35"/>
        <v>0.29852481590867969</v>
      </c>
      <c r="S217" s="5">
        <f t="shared" si="36"/>
        <v>6.0448811725413341E-4</v>
      </c>
      <c r="T217" s="5">
        <f t="shared" si="37"/>
        <v>1.62086235397671E-3</v>
      </c>
      <c r="U217" s="5">
        <f t="shared" si="38"/>
        <v>0.64985386170072468</v>
      </c>
      <c r="V217" s="5">
        <f t="shared" si="39"/>
        <v>4.9395971919364783E-2</v>
      </c>
      <c r="W217" s="19">
        <v>122</v>
      </c>
      <c r="X217" s="19">
        <v>178</v>
      </c>
      <c r="Y217">
        <v>23099</v>
      </c>
    </row>
    <row r="218" spans="2:25" x14ac:dyDescent="0.45">
      <c r="B218">
        <v>258</v>
      </c>
      <c r="C218">
        <v>1709556752.9087801</v>
      </c>
      <c r="D218">
        <v>1709556753.4892399</v>
      </c>
      <c r="E218">
        <v>1709556753.49524</v>
      </c>
      <c r="F218">
        <v>1709556753.4972301</v>
      </c>
      <c r="G218">
        <v>1709556754.1838</v>
      </c>
      <c r="H218">
        <v>1709556754.2565701</v>
      </c>
      <c r="I218" t="s">
        <v>127</v>
      </c>
      <c r="J218">
        <v>41</v>
      </c>
      <c r="K218" s="11">
        <f t="shared" si="30"/>
        <v>0.5804598331451416</v>
      </c>
      <c r="L218" s="11">
        <f t="shared" si="31"/>
        <v>6.0000419616699219E-3</v>
      </c>
      <c r="M218" s="11">
        <f t="shared" si="32"/>
        <v>1.9900798797607422E-3</v>
      </c>
      <c r="N218" s="11">
        <f t="shared" si="33"/>
        <v>0.6865699291229248</v>
      </c>
      <c r="O218" s="11">
        <f t="shared" si="34"/>
        <v>7.2770118713378906E-2</v>
      </c>
      <c r="P218" s="11">
        <f>Table3[[#This Row],[recalc_edist6]]+Table3[[#This Row],[recalc_repr5]]+Table3[[#This Row],[gaps4]]+Table3[[#This Row],[overlaps3]]+Table3[[#This Row],[map2]]</f>
        <v>1.347790002822876</v>
      </c>
      <c r="Q218" s="21">
        <f>1000000*Table3[[#This Row],[total]]/Table3[[#This Row],[array size]]</f>
        <v>28.49510566445117</v>
      </c>
      <c r="R218" s="5">
        <f t="shared" si="35"/>
        <v>0.43067527725342875</v>
      </c>
      <c r="S218" s="5">
        <f t="shared" si="36"/>
        <v>4.4517632191240081E-3</v>
      </c>
      <c r="T218" s="5">
        <f t="shared" si="37"/>
        <v>1.4765504088861199E-3</v>
      </c>
      <c r="U218" s="5">
        <f t="shared" si="38"/>
        <v>0.5094042303956402</v>
      </c>
      <c r="V218" s="5">
        <f t="shared" si="39"/>
        <v>5.3992178722920989E-2</v>
      </c>
      <c r="W218" s="4">
        <v>258</v>
      </c>
      <c r="X218" s="4">
        <v>178</v>
      </c>
      <c r="Y218">
        <v>47299</v>
      </c>
    </row>
    <row r="219" spans="2:25" x14ac:dyDescent="0.45">
      <c r="B219">
        <v>283</v>
      </c>
      <c r="C219">
        <v>1709556752.90909</v>
      </c>
      <c r="D219">
        <v>1709556753.57023</v>
      </c>
      <c r="E219">
        <v>1709556753.57426</v>
      </c>
      <c r="F219">
        <v>1709556753.5763199</v>
      </c>
      <c r="G219">
        <v>1709556754.2384501</v>
      </c>
      <c r="H219">
        <v>1709556754.3466699</v>
      </c>
      <c r="I219" t="s">
        <v>127</v>
      </c>
      <c r="J219">
        <v>45</v>
      </c>
      <c r="K219" s="11">
        <f t="shared" si="30"/>
        <v>0.66113996505737305</v>
      </c>
      <c r="L219" s="11">
        <f t="shared" si="31"/>
        <v>4.0299892425537109E-3</v>
      </c>
      <c r="M219" s="11">
        <f t="shared" si="32"/>
        <v>2.0599365234375E-3</v>
      </c>
      <c r="N219" s="11">
        <f t="shared" si="33"/>
        <v>0.66213011741638184</v>
      </c>
      <c r="O219" s="11">
        <f t="shared" si="34"/>
        <v>0.10821986198425293</v>
      </c>
      <c r="P219" s="11">
        <f>Table3[[#This Row],[recalc_edist6]]+Table3[[#This Row],[recalc_repr5]]+Table3[[#This Row],[gaps4]]+Table3[[#This Row],[overlaps3]]+Table3[[#This Row],[map2]]</f>
        <v>1.437579870223999</v>
      </c>
      <c r="Q219" s="21">
        <f>1000000*Table3[[#This Row],[total]]/Table3[[#This Row],[array size]]</f>
        <v>28.133229030391966</v>
      </c>
      <c r="R219" s="5">
        <f t="shared" si="35"/>
        <v>0.4598979011540808</v>
      </c>
      <c r="S219" s="5">
        <f t="shared" si="36"/>
        <v>2.8033150199340026E-3</v>
      </c>
      <c r="T219" s="5">
        <f t="shared" si="37"/>
        <v>1.432919704918049E-3</v>
      </c>
      <c r="U219" s="5">
        <f t="shared" si="38"/>
        <v>0.46058666452613228</v>
      </c>
      <c r="V219" s="5">
        <f t="shared" si="39"/>
        <v>7.5279199594934829E-2</v>
      </c>
      <c r="W219" s="4">
        <v>283</v>
      </c>
      <c r="X219" s="4">
        <v>178</v>
      </c>
      <c r="Y219">
        <v>51099</v>
      </c>
    </row>
    <row r="220" spans="2:25" x14ac:dyDescent="0.45">
      <c r="B220">
        <v>199</v>
      </c>
      <c r="C220">
        <v>1709556752.9098699</v>
      </c>
      <c r="D220">
        <v>1709556753.2476399</v>
      </c>
      <c r="E220">
        <v>1709556753.24822</v>
      </c>
      <c r="F220">
        <v>1709556753.2493899</v>
      </c>
      <c r="G220">
        <v>1709556753.89241</v>
      </c>
      <c r="H220">
        <v>1709556753.95119</v>
      </c>
      <c r="I220" t="s">
        <v>127</v>
      </c>
      <c r="J220">
        <v>55</v>
      </c>
      <c r="K220" s="11">
        <f t="shared" si="30"/>
        <v>0.33776998519897461</v>
      </c>
      <c r="L220" s="11">
        <f t="shared" si="31"/>
        <v>5.8007240295410156E-4</v>
      </c>
      <c r="M220" s="11">
        <f t="shared" si="32"/>
        <v>1.1699199676513672E-3</v>
      </c>
      <c r="N220" s="11">
        <f t="shared" si="33"/>
        <v>0.6430201530456543</v>
      </c>
      <c r="O220" s="11">
        <f t="shared" si="34"/>
        <v>5.877995491027832E-2</v>
      </c>
      <c r="P220" s="11">
        <f>Table3[[#This Row],[recalc_edist6]]+Table3[[#This Row],[recalc_repr5]]+Table3[[#This Row],[gaps4]]+Table3[[#This Row],[overlaps3]]+Table3[[#This Row],[map2]]</f>
        <v>1.0413200855255127</v>
      </c>
      <c r="Q220" s="21">
        <f>1000000*Table3[[#This Row],[total]]/Table3[[#This Row],[array size]]</f>
        <v>27.843527514786832</v>
      </c>
      <c r="R220" s="5">
        <f t="shared" si="35"/>
        <v>0.32436710853273859</v>
      </c>
      <c r="S220" s="5">
        <f t="shared" si="36"/>
        <v>5.5705484895296356E-4</v>
      </c>
      <c r="T220" s="5">
        <f t="shared" si="37"/>
        <v>1.1234969764949412E-3</v>
      </c>
      <c r="U220" s="5">
        <f t="shared" si="38"/>
        <v>0.61750480182195633</v>
      </c>
      <c r="V220" s="5">
        <f t="shared" si="39"/>
        <v>5.6447537819857209E-2</v>
      </c>
      <c r="W220" s="4">
        <v>199</v>
      </c>
      <c r="X220" s="4">
        <v>178</v>
      </c>
      <c r="Y220">
        <v>37399</v>
      </c>
    </row>
    <row r="221" spans="2:25" x14ac:dyDescent="0.45">
      <c r="B221">
        <v>158</v>
      </c>
      <c r="C221">
        <v>1709556752.90955</v>
      </c>
      <c r="D221">
        <v>1709556753.1605</v>
      </c>
      <c r="E221">
        <v>1709556753.1609399</v>
      </c>
      <c r="F221">
        <v>1709556753.16189</v>
      </c>
      <c r="G221">
        <v>1709556753.6428599</v>
      </c>
      <c r="H221">
        <v>1709556753.71615</v>
      </c>
      <c r="I221" t="s">
        <v>127</v>
      </c>
      <c r="J221">
        <v>51</v>
      </c>
      <c r="K221" s="11">
        <f t="shared" si="30"/>
        <v>0.25095009803771973</v>
      </c>
      <c r="L221" s="11">
        <f t="shared" si="31"/>
        <v>4.3988227844238281E-4</v>
      </c>
      <c r="M221" s="11">
        <f t="shared" si="32"/>
        <v>9.5009803771972656E-4</v>
      </c>
      <c r="N221" s="11">
        <f t="shared" si="33"/>
        <v>0.48096990585327148</v>
      </c>
      <c r="O221" s="11">
        <f t="shared" si="34"/>
        <v>7.3290109634399414E-2</v>
      </c>
      <c r="P221" s="11">
        <f>Table3[[#This Row],[recalc_edist6]]+Table3[[#This Row],[recalc_repr5]]+Table3[[#This Row],[gaps4]]+Table3[[#This Row],[overlaps3]]+Table3[[#This Row],[map2]]</f>
        <v>0.80660009384155273</v>
      </c>
      <c r="Q221" s="21">
        <f>1000000*Table3[[#This Row],[total]]/Table3[[#This Row],[array size]]</f>
        <v>27.43631054939123</v>
      </c>
      <c r="R221" s="5">
        <f t="shared" si="35"/>
        <v>0.31112083912925503</v>
      </c>
      <c r="S221" s="5">
        <f t="shared" si="36"/>
        <v>5.453536167438044E-4</v>
      </c>
      <c r="T221" s="5">
        <f t="shared" si="37"/>
        <v>1.1779046952433933E-3</v>
      </c>
      <c r="U221" s="5">
        <f t="shared" si="38"/>
        <v>0.59629289597845303</v>
      </c>
      <c r="V221" s="5">
        <f t="shared" si="39"/>
        <v>9.0863006580304731E-2</v>
      </c>
      <c r="W221" s="4">
        <v>158</v>
      </c>
      <c r="X221" s="4">
        <v>178</v>
      </c>
      <c r="Y221">
        <v>29399</v>
      </c>
    </row>
    <row r="222" spans="2:25" x14ac:dyDescent="0.45">
      <c r="B222">
        <v>205</v>
      </c>
      <c r="C222">
        <v>1709556752.90962</v>
      </c>
      <c r="D222">
        <v>1709556753.2544799</v>
      </c>
      <c r="E222">
        <v>1709556753.2556701</v>
      </c>
      <c r="F222">
        <v>1709556753.25653</v>
      </c>
      <c r="G222">
        <v>1709556753.9147</v>
      </c>
      <c r="H222">
        <v>1709556753.9738901</v>
      </c>
      <c r="I222" t="s">
        <v>127</v>
      </c>
      <c r="J222">
        <v>52</v>
      </c>
      <c r="K222" s="11">
        <f t="shared" si="30"/>
        <v>0.34485983848571777</v>
      </c>
      <c r="L222" s="11">
        <f t="shared" si="31"/>
        <v>1.190185546875E-3</v>
      </c>
      <c r="M222" s="11">
        <f t="shared" si="32"/>
        <v>8.5997581481933594E-4</v>
      </c>
      <c r="N222" s="11">
        <f t="shared" si="33"/>
        <v>0.65816998481750488</v>
      </c>
      <c r="O222" s="11">
        <f t="shared" si="34"/>
        <v>5.9190034866333008E-2</v>
      </c>
      <c r="P222" s="11">
        <f>Table3[[#This Row],[recalc_edist6]]+Table3[[#This Row],[recalc_repr5]]+Table3[[#This Row],[gaps4]]+Table3[[#This Row],[overlaps3]]+Table3[[#This Row],[map2]]</f>
        <v>1.06427001953125</v>
      </c>
      <c r="Q222" s="21">
        <f>1000000*Table3[[#This Row],[total]]/Table3[[#This Row],[array size]]</f>
        <v>27.430346646337533</v>
      </c>
      <c r="R222" s="5">
        <f t="shared" si="35"/>
        <v>0.3240341568933876</v>
      </c>
      <c r="S222" s="5">
        <f t="shared" si="36"/>
        <v>1.1183116361759477E-3</v>
      </c>
      <c r="T222" s="5">
        <f t="shared" si="37"/>
        <v>8.0804288295004871E-4</v>
      </c>
      <c r="U222" s="5">
        <f t="shared" si="38"/>
        <v>0.61842387057693415</v>
      </c>
      <c r="V222" s="5">
        <f t="shared" si="39"/>
        <v>5.5615618010552273E-2</v>
      </c>
      <c r="W222" s="4">
        <v>205</v>
      </c>
      <c r="X222" s="4">
        <v>178</v>
      </c>
      <c r="Y222">
        <v>38799</v>
      </c>
    </row>
    <row r="223" spans="2:25" x14ac:dyDescent="0.45">
      <c r="B223">
        <v>262</v>
      </c>
      <c r="C223">
        <v>1709556752.9097199</v>
      </c>
      <c r="D223">
        <v>1709556753.3340299</v>
      </c>
      <c r="E223">
        <v>1709556753.33586</v>
      </c>
      <c r="F223">
        <v>1709556753.3373201</v>
      </c>
      <c r="G223">
        <v>1709556753.99963</v>
      </c>
      <c r="H223">
        <v>1709556754.1010201</v>
      </c>
      <c r="I223" t="s">
        <v>127</v>
      </c>
      <c r="J223">
        <v>53</v>
      </c>
      <c r="K223" s="11">
        <f t="shared" si="30"/>
        <v>0.42430996894836426</v>
      </c>
      <c r="L223" s="11">
        <f t="shared" si="31"/>
        <v>1.8301010131835938E-3</v>
      </c>
      <c r="M223" s="11">
        <f t="shared" si="32"/>
        <v>1.4600753784179688E-3</v>
      </c>
      <c r="N223" s="11">
        <f t="shared" si="33"/>
        <v>0.66230988502502441</v>
      </c>
      <c r="O223" s="11">
        <f t="shared" si="34"/>
        <v>0.10139012336730957</v>
      </c>
      <c r="P223" s="11">
        <f>Table3[[#This Row],[recalc_edist6]]+Table3[[#This Row],[recalc_repr5]]+Table3[[#This Row],[gaps4]]+Table3[[#This Row],[overlaps3]]+Table3[[#This Row],[map2]]</f>
        <v>1.1913001537322998</v>
      </c>
      <c r="Q223" s="21">
        <f>1000000*Table3[[#This Row],[total]]/Table3[[#This Row],[array size]]</f>
        <v>25.054157894641314</v>
      </c>
      <c r="R223" s="5">
        <f t="shared" si="35"/>
        <v>0.35617385561398329</v>
      </c>
      <c r="S223" s="5">
        <f t="shared" si="36"/>
        <v>1.5362215873555914E-3</v>
      </c>
      <c r="T223" s="5">
        <f t="shared" si="37"/>
        <v>1.2256150339976083E-3</v>
      </c>
      <c r="U223" s="5">
        <f t="shared" si="38"/>
        <v>0.55595551041442559</v>
      </c>
      <c r="V223" s="5">
        <f t="shared" si="39"/>
        <v>8.5108797350237908E-2</v>
      </c>
      <c r="W223" s="4">
        <v>262</v>
      </c>
      <c r="X223" s="4">
        <v>178</v>
      </c>
      <c r="Y223">
        <v>47549</v>
      </c>
    </row>
    <row r="224" spans="2:25" x14ac:dyDescent="0.45">
      <c r="B224">
        <v>196</v>
      </c>
      <c r="C224">
        <v>1709556752.90927</v>
      </c>
      <c r="D224">
        <v>1709556753.1891799</v>
      </c>
      <c r="E224">
        <v>1709556753.18978</v>
      </c>
      <c r="F224">
        <v>1709556753.19104</v>
      </c>
      <c r="G224">
        <v>1709556753.72755</v>
      </c>
      <c r="H224">
        <v>1709556753.7839401</v>
      </c>
      <c r="I224" t="s">
        <v>127</v>
      </c>
      <c r="J224">
        <v>48</v>
      </c>
      <c r="K224" s="11">
        <f t="shared" si="30"/>
        <v>0.27990984916687012</v>
      </c>
      <c r="L224" s="11">
        <f t="shared" si="31"/>
        <v>6.0009956359863281E-4</v>
      </c>
      <c r="M224" s="11">
        <f t="shared" si="32"/>
        <v>1.2600421905517578E-3</v>
      </c>
      <c r="N224" s="11">
        <f t="shared" si="33"/>
        <v>0.53650999069213867</v>
      </c>
      <c r="O224" s="11">
        <f t="shared" si="34"/>
        <v>5.6390047073364258E-2</v>
      </c>
      <c r="P224" s="11">
        <f>Table3[[#This Row],[recalc_edist6]]+Table3[[#This Row],[recalc_repr5]]+Table3[[#This Row],[gaps4]]+Table3[[#This Row],[overlaps3]]+Table3[[#This Row],[map2]]</f>
        <v>0.87467002868652344</v>
      </c>
      <c r="Q224" s="21">
        <f>1000000*Table3[[#This Row],[total]]/Table3[[#This Row],[array size]]</f>
        <v>23.704437212025351</v>
      </c>
      <c r="R224" s="5">
        <f t="shared" si="35"/>
        <v>0.32001765235651874</v>
      </c>
      <c r="S224" s="5">
        <f t="shared" si="36"/>
        <v>6.8608680292817591E-4</v>
      </c>
      <c r="T224" s="5">
        <f t="shared" si="37"/>
        <v>1.4405914793307151E-3</v>
      </c>
      <c r="U224" s="5">
        <f t="shared" si="38"/>
        <v>0.61338558896068074</v>
      </c>
      <c r="V224" s="5">
        <f t="shared" si="39"/>
        <v>6.4470080400541668E-2</v>
      </c>
      <c r="W224" s="4">
        <v>196</v>
      </c>
      <c r="X224" s="4">
        <v>178</v>
      </c>
      <c r="Y224">
        <v>36899</v>
      </c>
    </row>
    <row r="225" spans="2:25" x14ac:dyDescent="0.45">
      <c r="B225">
        <v>238</v>
      </c>
      <c r="C225">
        <v>1709556752.9081199</v>
      </c>
      <c r="D225">
        <v>1709556753.2637601</v>
      </c>
      <c r="E225">
        <v>1709556753.2642801</v>
      </c>
      <c r="F225">
        <v>1709556753.26563</v>
      </c>
      <c r="G225">
        <v>1709556753.8164799</v>
      </c>
      <c r="H225">
        <v>1709556753.88223</v>
      </c>
      <c r="I225" t="s">
        <v>127</v>
      </c>
      <c r="J225">
        <v>30</v>
      </c>
      <c r="K225" s="11">
        <f t="shared" si="30"/>
        <v>0.35564017295837402</v>
      </c>
      <c r="L225" s="11">
        <f t="shared" si="31"/>
        <v>5.1999092102050781E-4</v>
      </c>
      <c r="M225" s="11">
        <f t="shared" si="32"/>
        <v>1.3499259948730469E-3</v>
      </c>
      <c r="N225" s="11">
        <f t="shared" si="33"/>
        <v>0.55084991455078125</v>
      </c>
      <c r="O225" s="11">
        <f t="shared" si="34"/>
        <v>6.57501220703125E-2</v>
      </c>
      <c r="P225" s="11">
        <f>Table3[[#This Row],[recalc_edist6]]+Table3[[#This Row],[recalc_repr5]]+Table3[[#This Row],[gaps4]]+Table3[[#This Row],[overlaps3]]+Table3[[#This Row],[map2]]</f>
        <v>0.97411012649536133</v>
      </c>
      <c r="Q225" s="21">
        <f>1000000*Table3[[#This Row],[total]]/Table3[[#This Row],[array size]]</f>
        <v>22.707059057212554</v>
      </c>
      <c r="R225" s="5">
        <f t="shared" si="35"/>
        <v>0.36509236818827751</v>
      </c>
      <c r="S225" s="5">
        <f t="shared" si="36"/>
        <v>5.3381122614064519E-4</v>
      </c>
      <c r="T225" s="5">
        <f t="shared" si="37"/>
        <v>1.3858042927135869E-3</v>
      </c>
      <c r="U225" s="5">
        <f t="shared" si="38"/>
        <v>0.56549038919513206</v>
      </c>
      <c r="V225" s="5">
        <f t="shared" si="39"/>
        <v>6.7497627097736157E-2</v>
      </c>
      <c r="W225" s="4">
        <v>238</v>
      </c>
      <c r="X225" s="4">
        <v>178</v>
      </c>
      <c r="Y225">
        <v>42899</v>
      </c>
    </row>
    <row r="226" spans="2:25" x14ac:dyDescent="0.45">
      <c r="B226">
        <v>270</v>
      </c>
      <c r="C226">
        <v>1709556753.6305499</v>
      </c>
      <c r="D226">
        <v>1709556754.04807</v>
      </c>
      <c r="E226">
        <v>1709556754.1578701</v>
      </c>
      <c r="F226">
        <v>1709556754.2168601</v>
      </c>
      <c r="G226">
        <v>1709556754.7024901</v>
      </c>
      <c r="H226">
        <v>1709556754.7749</v>
      </c>
      <c r="I226" t="s">
        <v>127</v>
      </c>
      <c r="J226">
        <v>67</v>
      </c>
      <c r="K226" s="11">
        <f t="shared" si="30"/>
        <v>0.41752004623413086</v>
      </c>
      <c r="L226" s="11">
        <f t="shared" si="31"/>
        <v>0.10980010032653809</v>
      </c>
      <c r="M226" s="11">
        <f t="shared" si="32"/>
        <v>5.8990001678466797E-2</v>
      </c>
      <c r="N226" s="11">
        <f t="shared" si="33"/>
        <v>0.48563003540039063</v>
      </c>
      <c r="O226" s="11">
        <f t="shared" si="34"/>
        <v>7.2409868240356445E-2</v>
      </c>
      <c r="P226" s="11">
        <f>Table3[[#This Row],[recalc_edist6]]+Table3[[#This Row],[recalc_repr5]]+Table3[[#This Row],[gaps4]]+Table3[[#This Row],[overlaps3]]+Table3[[#This Row],[map2]]</f>
        <v>1.1443500518798828</v>
      </c>
      <c r="Q226" s="21">
        <f>1000000*Table3[[#This Row],[total]]/Table3[[#This Row],[array size]]</f>
        <v>22.134858544263579</v>
      </c>
      <c r="R226" s="5">
        <f t="shared" si="35"/>
        <v>0.36485343409409488</v>
      </c>
      <c r="S226" s="5">
        <f t="shared" si="36"/>
        <v>9.5949749070368642E-2</v>
      </c>
      <c r="T226" s="5">
        <f t="shared" si="37"/>
        <v>5.1548913360523627E-2</v>
      </c>
      <c r="U226" s="5">
        <f t="shared" si="38"/>
        <v>0.42437192588283729</v>
      </c>
      <c r="V226" s="5">
        <f t="shared" si="39"/>
        <v>6.3275977592175597E-2</v>
      </c>
      <c r="W226" s="4">
        <v>270</v>
      </c>
      <c r="X226" s="4">
        <v>178</v>
      </c>
      <c r="Y226">
        <v>51699</v>
      </c>
    </row>
    <row r="227" spans="2:25" x14ac:dyDescent="0.45">
      <c r="B227">
        <v>466</v>
      </c>
      <c r="C227">
        <v>1709556753.7011299</v>
      </c>
      <c r="D227">
        <v>1709556754.8417599</v>
      </c>
      <c r="E227">
        <v>1709556754.97879</v>
      </c>
      <c r="F227">
        <v>1709556755.04231</v>
      </c>
      <c r="G227">
        <v>1709556755.48599</v>
      </c>
      <c r="H227">
        <v>1709556755.6142299</v>
      </c>
      <c r="I227" t="s">
        <v>127</v>
      </c>
      <c r="J227">
        <v>72</v>
      </c>
      <c r="K227" s="11">
        <f t="shared" si="30"/>
        <v>1.1406300067901611</v>
      </c>
      <c r="L227" s="11">
        <f t="shared" si="31"/>
        <v>0.13703012466430664</v>
      </c>
      <c r="M227" s="11">
        <f t="shared" si="32"/>
        <v>6.3519954681396484E-2</v>
      </c>
      <c r="N227" s="11">
        <f t="shared" si="33"/>
        <v>0.4436800479888916</v>
      </c>
      <c r="O227" s="11">
        <f t="shared" si="34"/>
        <v>0.12823987007141113</v>
      </c>
      <c r="P227" s="11">
        <f>Table3[[#This Row],[recalc_edist6]]+Table3[[#This Row],[recalc_repr5]]+Table3[[#This Row],[gaps4]]+Table3[[#This Row],[overlaps3]]+Table3[[#This Row],[map2]]</f>
        <v>1.913100004196167</v>
      </c>
      <c r="Q227" s="21">
        <f>1000000*Table3[[#This Row],[total]]/Table3[[#This Row],[array size]]</f>
        <v>21.740019820636224</v>
      </c>
      <c r="R227" s="5">
        <f t="shared" si="35"/>
        <v>0.59622079571811148</v>
      </c>
      <c r="S227" s="5">
        <f t="shared" si="36"/>
        <v>7.1627266929981004E-2</v>
      </c>
      <c r="T227" s="5">
        <f t="shared" si="37"/>
        <v>3.320263161469484E-2</v>
      </c>
      <c r="U227" s="5">
        <f t="shared" si="38"/>
        <v>0.23191680885250637</v>
      </c>
      <c r="V227" s="5">
        <f t="shared" si="39"/>
        <v>6.7032496884706277E-2</v>
      </c>
      <c r="W227" s="4">
        <v>466</v>
      </c>
      <c r="X227" s="4">
        <v>178</v>
      </c>
      <c r="Y227">
        <v>87999</v>
      </c>
    </row>
    <row r="228" spans="2:25" x14ac:dyDescent="0.45">
      <c r="B228">
        <v>259</v>
      </c>
      <c r="C228">
        <v>1709556752.908</v>
      </c>
      <c r="D228">
        <v>1709556753.2897301</v>
      </c>
      <c r="E228">
        <v>1709556753.29248</v>
      </c>
      <c r="F228">
        <v>1709556753.2941</v>
      </c>
      <c r="G228">
        <v>1709556753.7844601</v>
      </c>
      <c r="H228">
        <v>1709556753.8473101</v>
      </c>
      <c r="I228" t="s">
        <v>127</v>
      </c>
      <c r="J228">
        <v>28</v>
      </c>
      <c r="K228" s="11">
        <f t="shared" si="30"/>
        <v>0.38173007965087891</v>
      </c>
      <c r="L228" s="11">
        <f t="shared" si="31"/>
        <v>2.7499198913574219E-3</v>
      </c>
      <c r="M228" s="11">
        <f t="shared" si="32"/>
        <v>1.6200542449951172E-3</v>
      </c>
      <c r="N228" s="11">
        <f t="shared" si="33"/>
        <v>0.49036002159118652</v>
      </c>
      <c r="O228" s="11">
        <f t="shared" si="34"/>
        <v>6.2849998474121094E-2</v>
      </c>
      <c r="P228" s="11">
        <f>Table3[[#This Row],[recalc_edist6]]+Table3[[#This Row],[recalc_repr5]]+Table3[[#This Row],[gaps4]]+Table3[[#This Row],[overlaps3]]+Table3[[#This Row],[map2]]</f>
        <v>0.93931007385253906</v>
      </c>
      <c r="Q228" s="21">
        <f>1000000*Table3[[#This Row],[total]]/Table3[[#This Row],[array size]]</f>
        <v>20.331826962759781</v>
      </c>
      <c r="R228" s="5">
        <f t="shared" si="35"/>
        <v>0.40639410805553244</v>
      </c>
      <c r="S228" s="5">
        <f t="shared" si="36"/>
        <v>2.9275954425557753E-3</v>
      </c>
      <c r="T228" s="5">
        <f t="shared" si="37"/>
        <v>1.7247278508901068E-3</v>
      </c>
      <c r="U228" s="5">
        <f t="shared" si="38"/>
        <v>0.52204275802131705</v>
      </c>
      <c r="V228" s="5">
        <f t="shared" si="39"/>
        <v>6.6910810629704609E-2</v>
      </c>
      <c r="W228" s="4">
        <v>259</v>
      </c>
      <c r="X228" s="4">
        <v>178</v>
      </c>
      <c r="Y228">
        <v>46199</v>
      </c>
    </row>
    <row r="229" spans="2:25" x14ac:dyDescent="0.45">
      <c r="B229">
        <v>219</v>
      </c>
      <c r="C229">
        <v>1709556752.9086101</v>
      </c>
      <c r="D229">
        <v>1709556753.2460799</v>
      </c>
      <c r="E229">
        <v>1709556753.24664</v>
      </c>
      <c r="F229">
        <v>1709556753.2481401</v>
      </c>
      <c r="G229">
        <v>1709556753.6514599</v>
      </c>
      <c r="H229">
        <v>1709556753.7083001</v>
      </c>
      <c r="I229" t="s">
        <v>127</v>
      </c>
      <c r="J229">
        <v>38</v>
      </c>
      <c r="K229" s="11">
        <f t="shared" si="30"/>
        <v>0.33746981620788574</v>
      </c>
      <c r="L229" s="11">
        <f t="shared" si="31"/>
        <v>5.6004524230957031E-4</v>
      </c>
      <c r="M229" s="11">
        <f t="shared" si="32"/>
        <v>1.5001296997070313E-3</v>
      </c>
      <c r="N229" s="11">
        <f t="shared" si="33"/>
        <v>0.4033198356628418</v>
      </c>
      <c r="O229" s="11">
        <f t="shared" si="34"/>
        <v>5.6840181350708008E-2</v>
      </c>
      <c r="P229" s="11">
        <f>Table3[[#This Row],[recalc_edist6]]+Table3[[#This Row],[recalc_repr5]]+Table3[[#This Row],[gaps4]]+Table3[[#This Row],[overlaps3]]+Table3[[#This Row],[map2]]</f>
        <v>0.79969000816345215</v>
      </c>
      <c r="Q229" s="21">
        <f>1000000*Table3[[#This Row],[total]]/Table3[[#This Row],[array size]]</f>
        <v>20.297215872571694</v>
      </c>
      <c r="R229" s="5">
        <f t="shared" si="35"/>
        <v>0.42200079126024143</v>
      </c>
      <c r="S229" s="5">
        <f t="shared" si="36"/>
        <v>7.0032792281068523E-4</v>
      </c>
      <c r="T229" s="5">
        <f t="shared" si="37"/>
        <v>1.8758890124839639E-3</v>
      </c>
      <c r="U229" s="5">
        <f t="shared" si="38"/>
        <v>0.50434522320604702</v>
      </c>
      <c r="V229" s="5">
        <f t="shared" si="39"/>
        <v>7.1077768598416941E-2</v>
      </c>
      <c r="W229" s="4">
        <v>219</v>
      </c>
      <c r="X229" s="4">
        <v>178</v>
      </c>
      <c r="Y229">
        <v>39399</v>
      </c>
    </row>
    <row r="230" spans="2:25" x14ac:dyDescent="0.45">
      <c r="B230">
        <v>373</v>
      </c>
      <c r="C230">
        <v>1709556752.9098899</v>
      </c>
      <c r="D230">
        <v>1709556753.39464</v>
      </c>
      <c r="E230">
        <v>1709556753.3964901</v>
      </c>
      <c r="F230">
        <v>1709556753.39833</v>
      </c>
      <c r="G230">
        <v>1709556754.09304</v>
      </c>
      <c r="H230">
        <v>1709556754.21101</v>
      </c>
      <c r="I230" t="s">
        <v>127</v>
      </c>
      <c r="J230">
        <v>56</v>
      </c>
      <c r="K230" s="11">
        <f t="shared" si="30"/>
        <v>0.48475003242492676</v>
      </c>
      <c r="L230" s="11">
        <f t="shared" si="31"/>
        <v>1.850128173828125E-3</v>
      </c>
      <c r="M230" s="11">
        <f t="shared" si="32"/>
        <v>1.8398761749267578E-3</v>
      </c>
      <c r="N230" s="11">
        <f t="shared" si="33"/>
        <v>0.69471001625061035</v>
      </c>
      <c r="O230" s="11">
        <f t="shared" si="34"/>
        <v>0.11796998977661133</v>
      </c>
      <c r="P230" s="11">
        <f>Table3[[#This Row],[recalc_edist6]]+Table3[[#This Row],[recalc_repr5]]+Table3[[#This Row],[gaps4]]+Table3[[#This Row],[overlaps3]]+Table3[[#This Row],[map2]]</f>
        <v>1.3011200428009033</v>
      </c>
      <c r="Q230" s="21">
        <f>1000000*Table3[[#This Row],[total]]/Table3[[#This Row],[array size]]</f>
        <v>19.714238743024946</v>
      </c>
      <c r="R230" s="5">
        <f t="shared" si="35"/>
        <v>0.37256365014669363</v>
      </c>
      <c r="S230" s="5">
        <f t="shared" si="36"/>
        <v>1.4219504065477151E-3</v>
      </c>
      <c r="T230" s="5">
        <f t="shared" si="37"/>
        <v>1.4140710421815359E-3</v>
      </c>
      <c r="U230" s="5">
        <f t="shared" si="38"/>
        <v>0.53393229940191955</v>
      </c>
      <c r="V230" s="5">
        <f t="shared" si="39"/>
        <v>9.0668029002657538E-2</v>
      </c>
      <c r="W230" s="4">
        <v>373</v>
      </c>
      <c r="X230" s="4">
        <v>178</v>
      </c>
      <c r="Y230">
        <v>65999</v>
      </c>
    </row>
    <row r="231" spans="2:25" x14ac:dyDescent="0.45">
      <c r="B231">
        <v>439</v>
      </c>
      <c r="C231">
        <v>1709556752.91028</v>
      </c>
      <c r="D231">
        <v>1709556753.7174399</v>
      </c>
      <c r="E231">
        <v>1709556753.7224801</v>
      </c>
      <c r="F231">
        <v>1709556753.72473</v>
      </c>
      <c r="G231">
        <v>1709556754.3006401</v>
      </c>
      <c r="H231">
        <v>1709556754.4256401</v>
      </c>
      <c r="I231" t="s">
        <v>127</v>
      </c>
      <c r="J231">
        <v>61</v>
      </c>
      <c r="K231" s="11">
        <f t="shared" si="30"/>
        <v>0.8071599006652832</v>
      </c>
      <c r="L231" s="11">
        <f t="shared" si="31"/>
        <v>5.0401687622070313E-3</v>
      </c>
      <c r="M231" s="11">
        <f t="shared" si="32"/>
        <v>2.2499561309814453E-3</v>
      </c>
      <c r="N231" s="11">
        <f t="shared" si="33"/>
        <v>0.57591009140014648</v>
      </c>
      <c r="O231" s="11">
        <f t="shared" si="34"/>
        <v>0.125</v>
      </c>
      <c r="P231" s="11">
        <f>Table3[[#This Row],[recalc_edist6]]+Table3[[#This Row],[recalc_repr5]]+Table3[[#This Row],[gaps4]]+Table3[[#This Row],[overlaps3]]+Table3[[#This Row],[map2]]</f>
        <v>1.5153601169586182</v>
      </c>
      <c r="Q231" s="21">
        <f>1000000*Table3[[#This Row],[total]]/Table3[[#This Row],[array size]]</f>
        <v>18.87146934530465</v>
      </c>
      <c r="R231" s="5">
        <f t="shared" si="35"/>
        <v>0.53265220037945959</v>
      </c>
      <c r="S231" s="5">
        <f t="shared" si="36"/>
        <v>3.3260534613533512E-3</v>
      </c>
      <c r="T231" s="5">
        <f t="shared" si="37"/>
        <v>1.4847666279466213E-3</v>
      </c>
      <c r="U231" s="5">
        <f t="shared" si="38"/>
        <v>0.38004833633606416</v>
      </c>
      <c r="V231" s="5">
        <f t="shared" si="39"/>
        <v>8.2488643195176251E-2</v>
      </c>
      <c r="W231" s="4">
        <v>439</v>
      </c>
      <c r="X231" s="4">
        <v>178</v>
      </c>
      <c r="Y231">
        <v>80299</v>
      </c>
    </row>
    <row r="232" spans="2:25" x14ac:dyDescent="0.45">
      <c r="B232">
        <v>371</v>
      </c>
      <c r="C232">
        <v>1709556753.65853</v>
      </c>
      <c r="D232">
        <v>1709556754.1544299</v>
      </c>
      <c r="E232">
        <v>1709556754.2653999</v>
      </c>
      <c r="F232">
        <v>1709556754.3260901</v>
      </c>
      <c r="G232">
        <v>1709556754.8286901</v>
      </c>
      <c r="H232">
        <v>1709556754.93153</v>
      </c>
      <c r="I232" t="s">
        <v>127</v>
      </c>
      <c r="J232">
        <v>68</v>
      </c>
      <c r="K232" s="11">
        <f t="shared" si="30"/>
        <v>0.49589991569519043</v>
      </c>
      <c r="L232" s="11">
        <f t="shared" si="31"/>
        <v>0.11097002029418945</v>
      </c>
      <c r="M232" s="11">
        <f t="shared" si="32"/>
        <v>6.0690164566040039E-2</v>
      </c>
      <c r="N232" s="11">
        <f t="shared" si="33"/>
        <v>0.50259995460510254</v>
      </c>
      <c r="O232" s="11">
        <f t="shared" si="34"/>
        <v>0.10283994674682617</v>
      </c>
      <c r="P232" s="11">
        <f>Table3[[#This Row],[recalc_edist6]]+Table3[[#This Row],[recalc_repr5]]+Table3[[#This Row],[gaps4]]+Table3[[#This Row],[overlaps3]]+Table3[[#This Row],[map2]]</f>
        <v>1.2730000019073486</v>
      </c>
      <c r="Q232" s="21">
        <f>1000000*Table3[[#This Row],[total]]/Table3[[#This Row],[array size]]</f>
        <v>18.369673471584708</v>
      </c>
      <c r="R232" s="5">
        <f t="shared" si="35"/>
        <v>0.38955217199699815</v>
      </c>
      <c r="S232" s="5">
        <f t="shared" si="36"/>
        <v>8.7172050375429661E-2</v>
      </c>
      <c r="T232" s="5">
        <f t="shared" si="37"/>
        <v>4.7674913177617718E-2</v>
      </c>
      <c r="U232" s="5">
        <f t="shared" si="38"/>
        <v>0.39481536044937315</v>
      </c>
      <c r="V232" s="5">
        <f t="shared" si="39"/>
        <v>8.0785504000581349E-2</v>
      </c>
      <c r="W232" s="4">
        <v>371</v>
      </c>
      <c r="X232" s="4">
        <v>178</v>
      </c>
      <c r="Y232">
        <v>69299</v>
      </c>
    </row>
    <row r="233" spans="2:25" x14ac:dyDescent="0.45">
      <c r="B233">
        <v>504</v>
      </c>
      <c r="C233">
        <v>1709556752.9091401</v>
      </c>
      <c r="D233">
        <v>1709556753.73651</v>
      </c>
      <c r="E233">
        <v>1709556753.7418499</v>
      </c>
      <c r="F233">
        <v>1709556753.7442701</v>
      </c>
      <c r="G233">
        <v>1709556754.37427</v>
      </c>
      <c r="H233">
        <v>1709556754.5136199</v>
      </c>
      <c r="I233" t="s">
        <v>127</v>
      </c>
      <c r="J233">
        <v>46</v>
      </c>
      <c r="K233" s="11">
        <f t="shared" si="30"/>
        <v>0.82736992835998535</v>
      </c>
      <c r="L233" s="11">
        <f t="shared" si="31"/>
        <v>5.3398609161376953E-3</v>
      </c>
      <c r="M233" s="11">
        <f t="shared" si="32"/>
        <v>2.4201869964599609E-3</v>
      </c>
      <c r="N233" s="11">
        <f t="shared" si="33"/>
        <v>0.62999987602233887</v>
      </c>
      <c r="O233" s="11">
        <f t="shared" si="34"/>
        <v>0.13934993743896484</v>
      </c>
      <c r="P233" s="11">
        <f>Table3[[#This Row],[recalc_edist6]]+Table3[[#This Row],[recalc_repr5]]+Table3[[#This Row],[gaps4]]+Table3[[#This Row],[overlaps3]]+Table3[[#This Row],[map2]]</f>
        <v>1.6044797897338867</v>
      </c>
      <c r="Q233" s="21">
        <f>1000000*Table3[[#This Row],[total]]/Table3[[#This Row],[array size]]</f>
        <v>17.573903216178564</v>
      </c>
      <c r="R233" s="5">
        <f t="shared" si="35"/>
        <v>0.51566241822043146</v>
      </c>
      <c r="S233" s="5">
        <f t="shared" si="36"/>
        <v>3.3280948443877535E-3</v>
      </c>
      <c r="T233" s="5">
        <f t="shared" si="37"/>
        <v>1.5083935690217479E-3</v>
      </c>
      <c r="U233" s="5">
        <f t="shared" si="38"/>
        <v>0.3926505525674639</v>
      </c>
      <c r="V233" s="5">
        <f t="shared" si="39"/>
        <v>8.6850540798695211E-2</v>
      </c>
      <c r="W233" s="4">
        <v>504</v>
      </c>
      <c r="X233" s="4">
        <v>178</v>
      </c>
      <c r="Y233">
        <v>91299</v>
      </c>
    </row>
    <row r="234" spans="2:25" x14ac:dyDescent="0.45">
      <c r="B234">
        <v>691</v>
      </c>
      <c r="C234">
        <v>1709556752.90622</v>
      </c>
      <c r="D234">
        <v>1709556753.9244399</v>
      </c>
      <c r="E234">
        <v>1709556753.9286499</v>
      </c>
      <c r="F234">
        <v>1709556753.9619999</v>
      </c>
      <c r="G234">
        <v>1709556754.4995601</v>
      </c>
      <c r="H234">
        <v>1709556755.0630701</v>
      </c>
      <c r="I234" t="s">
        <v>127</v>
      </c>
      <c r="J234">
        <v>3</v>
      </c>
      <c r="K234" s="11">
        <f t="shared" si="30"/>
        <v>1.0182199478149414</v>
      </c>
      <c r="L234" s="11">
        <f t="shared" si="31"/>
        <v>4.2099952697753906E-3</v>
      </c>
      <c r="M234" s="11">
        <f t="shared" si="32"/>
        <v>3.3349990844726563E-2</v>
      </c>
      <c r="N234" s="11">
        <f t="shared" si="33"/>
        <v>0.53756022453308105</v>
      </c>
      <c r="O234" s="11">
        <f t="shared" si="34"/>
        <v>0.56350994110107422</v>
      </c>
      <c r="P234" s="11">
        <f>Table3[[#This Row],[recalc_edist6]]+Table3[[#This Row],[recalc_repr5]]+Table3[[#This Row],[gaps4]]+Table3[[#This Row],[overlaps3]]+Table3[[#This Row],[map2]]</f>
        <v>2.1568500995635986</v>
      </c>
      <c r="Q234" s="21">
        <f>1000000*Table3[[#This Row],[total]]/Table3[[#This Row],[array size]]</f>
        <v>17.352111437450009</v>
      </c>
      <c r="R234" s="5">
        <f t="shared" si="35"/>
        <v>0.47208656179720632</v>
      </c>
      <c r="S234" s="5">
        <f t="shared" si="36"/>
        <v>1.9519183417647848E-3</v>
      </c>
      <c r="T234" s="5">
        <f t="shared" si="37"/>
        <v>1.546235913727818E-2</v>
      </c>
      <c r="U234" s="5">
        <f t="shared" si="38"/>
        <v>0.24923392897904545</v>
      </c>
      <c r="V234" s="5">
        <f t="shared" si="39"/>
        <v>0.26126523174470528</v>
      </c>
      <c r="W234" s="19">
        <v>691</v>
      </c>
      <c r="X234" s="19">
        <v>178</v>
      </c>
      <c r="Y234">
        <v>124299</v>
      </c>
    </row>
    <row r="235" spans="2:25" x14ac:dyDescent="0.45">
      <c r="B235">
        <v>529</v>
      </c>
      <c r="C235">
        <v>1709556752.9084699</v>
      </c>
      <c r="D235">
        <v>1709556753.6803801</v>
      </c>
      <c r="E235">
        <v>1709556753.68453</v>
      </c>
      <c r="F235">
        <v>1709556753.6874001</v>
      </c>
      <c r="G235">
        <v>1709556754.2645299</v>
      </c>
      <c r="H235">
        <v>1709556754.4047899</v>
      </c>
      <c r="I235" t="s">
        <v>127</v>
      </c>
      <c r="J235">
        <v>36</v>
      </c>
      <c r="K235" s="11">
        <f t="shared" si="30"/>
        <v>0.77191019058227539</v>
      </c>
      <c r="L235" s="11">
        <f t="shared" si="31"/>
        <v>4.1499137878417969E-3</v>
      </c>
      <c r="M235" s="11">
        <f t="shared" si="32"/>
        <v>2.8700828552246094E-3</v>
      </c>
      <c r="N235" s="11">
        <f t="shared" si="33"/>
        <v>0.57712984085083008</v>
      </c>
      <c r="O235" s="11">
        <f t="shared" si="34"/>
        <v>0.14025998115539551</v>
      </c>
      <c r="P235" s="11">
        <f>Table3[[#This Row],[recalc_edist6]]+Table3[[#This Row],[recalc_repr5]]+Table3[[#This Row],[gaps4]]+Table3[[#This Row],[overlaps3]]+Table3[[#This Row],[map2]]</f>
        <v>1.4963200092315674</v>
      </c>
      <c r="Q235" s="21">
        <f>1000000*Table3[[#This Row],[total]]/Table3[[#This Row],[array size]]</f>
        <v>16.194114754830327</v>
      </c>
      <c r="R235" s="5">
        <f t="shared" si="35"/>
        <v>0.51587239749516456</v>
      </c>
      <c r="S235" s="5">
        <f t="shared" si="36"/>
        <v>2.773413282077928E-3</v>
      </c>
      <c r="T235" s="5">
        <f t="shared" si="37"/>
        <v>1.9180942829859875E-3</v>
      </c>
      <c r="U235" s="5">
        <f t="shared" si="38"/>
        <v>0.3856994742369409</v>
      </c>
      <c r="V235" s="5">
        <f t="shared" si="39"/>
        <v>9.3736620702830661E-2</v>
      </c>
      <c r="W235" s="4">
        <v>529</v>
      </c>
      <c r="X235" s="4">
        <v>178</v>
      </c>
      <c r="Y235">
        <v>92399</v>
      </c>
    </row>
    <row r="236" spans="2:25" x14ac:dyDescent="0.45">
      <c r="B236">
        <v>607</v>
      </c>
      <c r="C236">
        <v>1709556752.90674</v>
      </c>
      <c r="D236">
        <v>1709556753.8945701</v>
      </c>
      <c r="E236">
        <v>1709556753.8964701</v>
      </c>
      <c r="F236">
        <v>1709556753.89939</v>
      </c>
      <c r="G236">
        <v>1709556754.46051</v>
      </c>
      <c r="H236">
        <v>1709556754.6255801</v>
      </c>
      <c r="I236" t="s">
        <v>127</v>
      </c>
      <c r="J236">
        <v>12</v>
      </c>
      <c r="K236" s="11">
        <f t="shared" si="30"/>
        <v>0.98783016204833984</v>
      </c>
      <c r="L236" s="11">
        <f t="shared" si="31"/>
        <v>1.8999576568603516E-3</v>
      </c>
      <c r="M236" s="11">
        <f t="shared" si="32"/>
        <v>2.9199123382568359E-3</v>
      </c>
      <c r="N236" s="11">
        <f t="shared" si="33"/>
        <v>0.56112003326416016</v>
      </c>
      <c r="O236" s="11">
        <f t="shared" si="34"/>
        <v>0.1650700569152832</v>
      </c>
      <c r="P236" s="11">
        <f>Table3[[#This Row],[recalc_edist6]]+Table3[[#This Row],[recalc_repr5]]+Table3[[#This Row],[gaps4]]+Table3[[#This Row],[overlaps3]]+Table3[[#This Row],[map2]]</f>
        <v>1.7188401222229004</v>
      </c>
      <c r="Q236" s="21">
        <f>1000000*Table3[[#This Row],[total]]/Table3[[#This Row],[array size]]</f>
        <v>15.944861475736328</v>
      </c>
      <c r="R236" s="5">
        <f t="shared" si="35"/>
        <v>0.57470741418976334</v>
      </c>
      <c r="S236" s="5">
        <f t="shared" si="36"/>
        <v>1.1053719495465464E-3</v>
      </c>
      <c r="T236" s="5">
        <f t="shared" si="37"/>
        <v>1.6987690131881734E-3</v>
      </c>
      <c r="U236" s="5">
        <f t="shared" si="38"/>
        <v>0.32645272006944326</v>
      </c>
      <c r="V236" s="5">
        <f t="shared" si="39"/>
        <v>9.6035724778058676E-2</v>
      </c>
      <c r="W236" s="19">
        <v>607</v>
      </c>
      <c r="X236" s="19">
        <v>178</v>
      </c>
      <c r="Y236">
        <v>107799</v>
      </c>
    </row>
    <row r="237" spans="2:25" x14ac:dyDescent="0.45">
      <c r="B237">
        <v>436</v>
      </c>
      <c r="C237">
        <v>1709556752.90716</v>
      </c>
      <c r="D237">
        <v>1709556753.46878</v>
      </c>
      <c r="E237">
        <v>1709556753.4693601</v>
      </c>
      <c r="F237">
        <v>1709556753.4714301</v>
      </c>
      <c r="G237">
        <v>1709556754.0071499</v>
      </c>
      <c r="H237">
        <v>1709556754.13129</v>
      </c>
      <c r="I237" t="s">
        <v>127</v>
      </c>
      <c r="J237">
        <v>14</v>
      </c>
      <c r="K237" s="11">
        <f t="shared" si="30"/>
        <v>0.56161999702453613</v>
      </c>
      <c r="L237" s="11">
        <f t="shared" si="31"/>
        <v>5.8007240295410156E-4</v>
      </c>
      <c r="M237" s="11">
        <f t="shared" si="32"/>
        <v>2.0699501037597656E-3</v>
      </c>
      <c r="N237" s="11">
        <f t="shared" si="33"/>
        <v>0.53571987152099609</v>
      </c>
      <c r="O237" s="11">
        <f t="shared" si="34"/>
        <v>0.12414002418518066</v>
      </c>
      <c r="P237" s="11">
        <f>Table3[[#This Row],[recalc_edist6]]+Table3[[#This Row],[recalc_repr5]]+Table3[[#This Row],[gaps4]]+Table3[[#This Row],[overlaps3]]+Table3[[#This Row],[map2]]</f>
        <v>1.2241299152374268</v>
      </c>
      <c r="Q237" s="21">
        <f>1000000*Table3[[#This Row],[total]]/Table3[[#This Row],[array size]]</f>
        <v>15.624065594167465</v>
      </c>
      <c r="R237" s="5">
        <f t="shared" si="35"/>
        <v>0.45879117080118642</v>
      </c>
      <c r="S237" s="5">
        <f t="shared" si="36"/>
        <v>4.7386506589996481E-4</v>
      </c>
      <c r="T237" s="5">
        <f t="shared" si="37"/>
        <v>1.6909562277614035E-3</v>
      </c>
      <c r="U237" s="5">
        <f t="shared" si="38"/>
        <v>0.43763318325333977</v>
      </c>
      <c r="V237" s="5">
        <f t="shared" si="39"/>
        <v>0.10141082465181241</v>
      </c>
      <c r="W237" s="4">
        <v>436</v>
      </c>
      <c r="X237" s="4">
        <v>178</v>
      </c>
      <c r="Y237">
        <v>78349</v>
      </c>
    </row>
    <row r="238" spans="2:25" x14ac:dyDescent="0.45">
      <c r="B238">
        <v>633</v>
      </c>
      <c r="C238">
        <v>1709556752.9101</v>
      </c>
      <c r="D238">
        <v>1709556753.7591901</v>
      </c>
      <c r="E238">
        <v>1709556753.7598801</v>
      </c>
      <c r="F238">
        <v>1709556753.7628701</v>
      </c>
      <c r="G238">
        <v>1709556754.4150801</v>
      </c>
      <c r="H238">
        <v>1709556754.59131</v>
      </c>
      <c r="I238" t="s">
        <v>127</v>
      </c>
      <c r="J238">
        <v>59</v>
      </c>
      <c r="K238" s="11">
        <f t="shared" si="30"/>
        <v>0.8490900993347168</v>
      </c>
      <c r="L238" s="11">
        <f t="shared" si="31"/>
        <v>6.8998336791992188E-4</v>
      </c>
      <c r="M238" s="11">
        <f t="shared" si="32"/>
        <v>2.9900074005126953E-3</v>
      </c>
      <c r="N238" s="11">
        <f t="shared" si="33"/>
        <v>0.65220999717712402</v>
      </c>
      <c r="O238" s="11">
        <f t="shared" si="34"/>
        <v>0.17622995376586914</v>
      </c>
      <c r="P238" s="11">
        <f>Table3[[#This Row],[recalc_edist6]]+Table3[[#This Row],[recalc_repr5]]+Table3[[#This Row],[gaps4]]+Table3[[#This Row],[overlaps3]]+Table3[[#This Row],[map2]]</f>
        <v>1.6812100410461426</v>
      </c>
      <c r="Q238" s="21">
        <f>1000000*Table3[[#This Row],[total]]/Table3[[#This Row],[array size]]</f>
        <v>14.696020428903596</v>
      </c>
      <c r="R238" s="5">
        <f t="shared" si="35"/>
        <v>0.50504700697978555</v>
      </c>
      <c r="S238" s="5">
        <f t="shared" si="36"/>
        <v>4.1040878359885108E-4</v>
      </c>
      <c r="T238" s="5">
        <f t="shared" si="37"/>
        <v>1.7784853334876266E-3</v>
      </c>
      <c r="U238" s="5">
        <f t="shared" si="38"/>
        <v>0.3879408171814645</v>
      </c>
      <c r="V238" s="5">
        <f t="shared" si="39"/>
        <v>0.10482328172166343</v>
      </c>
      <c r="W238" s="4">
        <v>633</v>
      </c>
      <c r="X238" s="4">
        <v>178</v>
      </c>
      <c r="Y238">
        <v>114399</v>
      </c>
    </row>
    <row r="239" spans="2:25" x14ac:dyDescent="0.45">
      <c r="B239">
        <v>504</v>
      </c>
      <c r="C239">
        <v>1709556754.76157</v>
      </c>
      <c r="D239">
        <v>1709556755.47317</v>
      </c>
      <c r="E239">
        <v>1709556755.47401</v>
      </c>
      <c r="F239">
        <v>1709556755.4763801</v>
      </c>
      <c r="G239">
        <v>1709556755.9578199</v>
      </c>
      <c r="H239">
        <v>1709556756.08251</v>
      </c>
      <c r="I239" t="s">
        <v>127</v>
      </c>
      <c r="J239">
        <v>119</v>
      </c>
      <c r="K239" s="11">
        <f t="shared" si="30"/>
        <v>0.71160006523132324</v>
      </c>
      <c r="L239" s="11">
        <f t="shared" si="31"/>
        <v>8.3994865417480469E-4</v>
      </c>
      <c r="M239" s="11">
        <f t="shared" si="32"/>
        <v>2.3701190948486328E-3</v>
      </c>
      <c r="N239" s="11">
        <f t="shared" si="33"/>
        <v>0.48143982887268066</v>
      </c>
      <c r="O239" s="11">
        <f t="shared" si="34"/>
        <v>0.12469005584716797</v>
      </c>
      <c r="P239" s="11">
        <f>Table3[[#This Row],[recalc_edist6]]+Table3[[#This Row],[recalc_repr5]]+Table3[[#This Row],[gaps4]]+Table3[[#This Row],[overlaps3]]+Table3[[#This Row],[map2]]</f>
        <v>1.3209400177001953</v>
      </c>
      <c r="Q239" s="21">
        <f>1000000*Table3[[#This Row],[total]]/Table3[[#This Row],[array size]]</f>
        <v>14.64473018215496</v>
      </c>
      <c r="R239" s="5">
        <f t="shared" si="35"/>
        <v>0.5387073263706893</v>
      </c>
      <c r="S239" s="5">
        <f t="shared" si="36"/>
        <v>6.3587191160820904E-4</v>
      </c>
      <c r="T239" s="5">
        <f t="shared" si="37"/>
        <v>1.7942670091675294E-3</v>
      </c>
      <c r="U239" s="5">
        <f t="shared" si="38"/>
        <v>0.36446759309395815</v>
      </c>
      <c r="V239" s="5">
        <f t="shared" si="39"/>
        <v>9.4394941614576788E-2</v>
      </c>
      <c r="W239" s="4">
        <v>504</v>
      </c>
      <c r="X239" s="4">
        <v>178</v>
      </c>
      <c r="Y239">
        <v>90199</v>
      </c>
    </row>
    <row r="240" spans="2:25" x14ac:dyDescent="0.45">
      <c r="B240">
        <v>677</v>
      </c>
      <c r="C240">
        <v>1709556752.9084101</v>
      </c>
      <c r="D240">
        <v>1709556753.76823</v>
      </c>
      <c r="E240">
        <v>1709556753.7715299</v>
      </c>
      <c r="F240">
        <v>1709556753.77479</v>
      </c>
      <c r="G240">
        <v>1709556754.4008601</v>
      </c>
      <c r="H240">
        <v>1709556754.5683801</v>
      </c>
      <c r="I240" t="s">
        <v>127</v>
      </c>
      <c r="J240">
        <v>35</v>
      </c>
      <c r="K240" s="11">
        <f t="shared" si="30"/>
        <v>0.85981988906860352</v>
      </c>
      <c r="L240" s="11">
        <f t="shared" si="31"/>
        <v>3.2999515533447266E-3</v>
      </c>
      <c r="M240" s="11">
        <f t="shared" si="32"/>
        <v>3.2601356506347656E-3</v>
      </c>
      <c r="N240" s="11">
        <f t="shared" si="33"/>
        <v>0.62607002258300781</v>
      </c>
      <c r="O240" s="11">
        <f t="shared" si="34"/>
        <v>0.16752004623413086</v>
      </c>
      <c r="P240" s="11">
        <f>Table3[[#This Row],[recalc_edist6]]+Table3[[#This Row],[recalc_repr5]]+Table3[[#This Row],[gaps4]]+Table3[[#This Row],[overlaps3]]+Table3[[#This Row],[map2]]</f>
        <v>1.6599700450897217</v>
      </c>
      <c r="Q240" s="21">
        <f>1000000*Table3[[#This Row],[total]]/Table3[[#This Row],[array size]]</f>
        <v>13.972929444605777</v>
      </c>
      <c r="R240" s="5">
        <f t="shared" si="35"/>
        <v>0.51797313548638768</v>
      </c>
      <c r="S240" s="5">
        <f t="shared" si="36"/>
        <v>1.987958495459696E-3</v>
      </c>
      <c r="T240" s="5">
        <f t="shared" si="37"/>
        <v>1.9639725790705788E-3</v>
      </c>
      <c r="U240" s="5">
        <f t="shared" si="38"/>
        <v>0.37715742186731366</v>
      </c>
      <c r="V240" s="5">
        <f t="shared" si="39"/>
        <v>0.10091751157176837</v>
      </c>
      <c r="W240" s="4">
        <v>677</v>
      </c>
      <c r="X240" s="4">
        <v>178</v>
      </c>
      <c r="Y240">
        <v>118799</v>
      </c>
    </row>
    <row r="241" spans="2:25" x14ac:dyDescent="0.45">
      <c r="B241">
        <v>725</v>
      </c>
      <c r="C241">
        <v>1709556753.3106699</v>
      </c>
      <c r="D241">
        <v>1709556754.2995</v>
      </c>
      <c r="E241">
        <v>1709556754.39469</v>
      </c>
      <c r="F241">
        <v>1709556754.4557199</v>
      </c>
      <c r="G241">
        <v>1709556754.9317901</v>
      </c>
      <c r="H241">
        <v>1709556755.12905</v>
      </c>
      <c r="I241" t="s">
        <v>127</v>
      </c>
      <c r="J241">
        <v>64</v>
      </c>
      <c r="K241" s="11">
        <f t="shared" si="30"/>
        <v>0.9888300895690918</v>
      </c>
      <c r="L241" s="11">
        <f t="shared" si="31"/>
        <v>9.5190048217773438E-2</v>
      </c>
      <c r="M241" s="11">
        <f t="shared" si="32"/>
        <v>6.1029911041259766E-2</v>
      </c>
      <c r="N241" s="11">
        <f t="shared" si="33"/>
        <v>0.47607016563415527</v>
      </c>
      <c r="O241" s="11">
        <f t="shared" si="34"/>
        <v>0.19725990295410156</v>
      </c>
      <c r="P241" s="11">
        <f>Table3[[#This Row],[recalc_edist6]]+Table3[[#This Row],[recalc_repr5]]+Table3[[#This Row],[gaps4]]+Table3[[#This Row],[overlaps3]]+Table3[[#This Row],[map2]]</f>
        <v>1.8183801174163818</v>
      </c>
      <c r="Q241" s="21">
        <f>1000000*Table3[[#This Row],[total]]/Table3[[#This Row],[array size]]</f>
        <v>13.891474475865987</v>
      </c>
      <c r="R241" s="5">
        <f t="shared" si="35"/>
        <v>0.54379724024592624</v>
      </c>
      <c r="S241" s="5">
        <f t="shared" si="36"/>
        <v>5.2348817118074736E-2</v>
      </c>
      <c r="T241" s="5">
        <f t="shared" si="37"/>
        <v>3.3562790561069929E-2</v>
      </c>
      <c r="U241" s="5">
        <f t="shared" si="38"/>
        <v>0.26181003689733062</v>
      </c>
      <c r="V241" s="5">
        <f t="shared" si="39"/>
        <v>0.10848111517759848</v>
      </c>
      <c r="W241" s="4">
        <v>725</v>
      </c>
      <c r="X241" s="4">
        <v>178</v>
      </c>
      <c r="Y241">
        <v>130899</v>
      </c>
    </row>
    <row r="242" spans="2:25" x14ac:dyDescent="0.45">
      <c r="B242">
        <v>926</v>
      </c>
      <c r="C242">
        <v>1709556752.9070899</v>
      </c>
      <c r="D242">
        <v>1709556754.1910701</v>
      </c>
      <c r="E242">
        <v>1709556754.1947999</v>
      </c>
      <c r="F242">
        <v>1709556754.1988599</v>
      </c>
      <c r="G242">
        <v>1709556754.6547799</v>
      </c>
      <c r="H242">
        <v>1709556754.96347</v>
      </c>
      <c r="I242" t="s">
        <v>127</v>
      </c>
      <c r="J242">
        <v>17</v>
      </c>
      <c r="K242" s="11">
        <f t="shared" si="30"/>
        <v>1.283980131149292</v>
      </c>
      <c r="L242" s="11">
        <f t="shared" si="31"/>
        <v>3.7298202514648438E-3</v>
      </c>
      <c r="M242" s="11">
        <f t="shared" si="32"/>
        <v>4.0600299835205078E-3</v>
      </c>
      <c r="N242" s="11">
        <f t="shared" si="33"/>
        <v>0.45591998100280762</v>
      </c>
      <c r="O242" s="11">
        <f t="shared" si="34"/>
        <v>0.30869007110595703</v>
      </c>
      <c r="P242" s="11">
        <f>Table3[[#This Row],[recalc_edist6]]+Table3[[#This Row],[recalc_repr5]]+Table3[[#This Row],[gaps4]]+Table3[[#This Row],[overlaps3]]+Table3[[#This Row],[map2]]</f>
        <v>2.056380033493042</v>
      </c>
      <c r="Q242" s="21">
        <f>1000000*Table3[[#This Row],[total]]/Table3[[#This Row],[array size]]</f>
        <v>12.52370619487964</v>
      </c>
      <c r="R242" s="5">
        <f t="shared" si="35"/>
        <v>0.62438854211605843</v>
      </c>
      <c r="S242" s="5">
        <f t="shared" si="36"/>
        <v>1.8137796471060046E-3</v>
      </c>
      <c r="T242" s="5">
        <f t="shared" si="37"/>
        <v>1.9743578119769977E-3</v>
      </c>
      <c r="U242" s="5">
        <f t="shared" si="38"/>
        <v>0.22170998238509704</v>
      </c>
      <c r="V242" s="5">
        <f t="shared" si="39"/>
        <v>0.15011333803976148</v>
      </c>
      <c r="W242" s="4">
        <v>926</v>
      </c>
      <c r="X242" s="4">
        <v>178</v>
      </c>
      <c r="Y242">
        <v>164199</v>
      </c>
    </row>
    <row r="243" spans="2:25" x14ac:dyDescent="0.45">
      <c r="B243">
        <v>1320</v>
      </c>
      <c r="C243">
        <v>1709556752.9066</v>
      </c>
      <c r="D243">
        <v>1709556754.5653601</v>
      </c>
      <c r="E243">
        <v>1709556754.5677099</v>
      </c>
      <c r="F243">
        <v>1709556754.5739601</v>
      </c>
      <c r="G243">
        <v>1709556755.38276</v>
      </c>
      <c r="H243">
        <v>1709556755.7495501</v>
      </c>
      <c r="I243" t="s">
        <v>127</v>
      </c>
      <c r="J243">
        <v>10</v>
      </c>
      <c r="K243" s="11">
        <f t="shared" si="30"/>
        <v>1.6587600708007812</v>
      </c>
      <c r="L243" s="11">
        <f t="shared" si="31"/>
        <v>2.349853515625E-3</v>
      </c>
      <c r="M243" s="11">
        <f t="shared" si="32"/>
        <v>6.2501430511474609E-3</v>
      </c>
      <c r="N243" s="11">
        <f t="shared" si="33"/>
        <v>0.80879998207092285</v>
      </c>
      <c r="O243" s="11">
        <f t="shared" si="34"/>
        <v>0.3667900562286377</v>
      </c>
      <c r="P243" s="11">
        <f>Table3[[#This Row],[recalc_edist6]]+Table3[[#This Row],[recalc_repr5]]+Table3[[#This Row],[gaps4]]+Table3[[#This Row],[overlaps3]]+Table3[[#This Row],[map2]]</f>
        <v>2.8429501056671143</v>
      </c>
      <c r="Q243" s="21">
        <f>1000000*Table3[[#This Row],[total]]/Table3[[#This Row],[array size]]</f>
        <v>11.801419290520569</v>
      </c>
      <c r="R243" s="5">
        <f t="shared" si="35"/>
        <v>0.58346436242205657</v>
      </c>
      <c r="S243" s="5">
        <f t="shared" si="36"/>
        <v>8.265546099246767E-4</v>
      </c>
      <c r="T243" s="5">
        <f t="shared" si="37"/>
        <v>2.1984708907442571E-3</v>
      </c>
      <c r="U243" s="5">
        <f t="shared" si="38"/>
        <v>0.28449320319011839</v>
      </c>
      <c r="V243" s="5">
        <f t="shared" si="39"/>
        <v>0.1290174088871561</v>
      </c>
      <c r="W243" s="19">
        <v>1320</v>
      </c>
      <c r="X243" s="19">
        <v>178</v>
      </c>
      <c r="Y243">
        <v>240899</v>
      </c>
    </row>
    <row r="244" spans="2:25" x14ac:dyDescent="0.45">
      <c r="B244">
        <v>776</v>
      </c>
      <c r="C244">
        <v>1709556752.90938</v>
      </c>
      <c r="D244">
        <v>1709556753.6626899</v>
      </c>
      <c r="E244">
        <v>1709556753.66329</v>
      </c>
      <c r="F244">
        <v>1709556753.66625</v>
      </c>
      <c r="G244">
        <v>1709556754.2844</v>
      </c>
      <c r="H244">
        <v>1709556754.5000401</v>
      </c>
      <c r="I244" t="s">
        <v>127</v>
      </c>
      <c r="J244">
        <v>49</v>
      </c>
      <c r="K244" s="11">
        <f t="shared" si="30"/>
        <v>0.75330996513366699</v>
      </c>
      <c r="L244" s="11">
        <f t="shared" si="31"/>
        <v>6.0009956359863281E-4</v>
      </c>
      <c r="M244" s="11">
        <f t="shared" si="32"/>
        <v>2.9599666595458984E-3</v>
      </c>
      <c r="N244" s="11">
        <f t="shared" si="33"/>
        <v>0.61814999580383301</v>
      </c>
      <c r="O244" s="11">
        <f t="shared" si="34"/>
        <v>0.21564006805419922</v>
      </c>
      <c r="P244" s="11">
        <f>Table3[[#This Row],[recalc_edist6]]+Table3[[#This Row],[recalc_repr5]]+Table3[[#This Row],[gaps4]]+Table3[[#This Row],[overlaps3]]+Table3[[#This Row],[map2]]</f>
        <v>1.5906600952148437</v>
      </c>
      <c r="Q244" s="21">
        <f>1000000*Table3[[#This Row],[total]]/Table3[[#This Row],[array size]]</f>
        <v>11.476706868122019</v>
      </c>
      <c r="R244" s="5">
        <f t="shared" si="35"/>
        <v>0.4735832422023013</v>
      </c>
      <c r="S244" s="5">
        <f t="shared" si="36"/>
        <v>3.7726448623681599E-4</v>
      </c>
      <c r="T244" s="5">
        <f t="shared" si="37"/>
        <v>1.8608417149900956E-3</v>
      </c>
      <c r="U244" s="5">
        <f t="shared" si="38"/>
        <v>0.38861224825052398</v>
      </c>
      <c r="V244" s="5">
        <f t="shared" si="39"/>
        <v>0.1355664033459478</v>
      </c>
      <c r="W244" s="4">
        <v>776</v>
      </c>
      <c r="X244" s="4">
        <v>178</v>
      </c>
      <c r="Y244">
        <v>138599</v>
      </c>
    </row>
    <row r="245" spans="2:25" x14ac:dyDescent="0.45">
      <c r="B245">
        <v>954</v>
      </c>
      <c r="C245">
        <v>1709556752.90921</v>
      </c>
      <c r="D245">
        <v>1709556753.9308901</v>
      </c>
      <c r="E245">
        <v>1709556753.9344499</v>
      </c>
      <c r="F245">
        <v>1709556753.9386301</v>
      </c>
      <c r="G245">
        <v>1709556754.60203</v>
      </c>
      <c r="H245">
        <v>1709556754.8389699</v>
      </c>
      <c r="I245" t="s">
        <v>127</v>
      </c>
      <c r="J245">
        <v>47</v>
      </c>
      <c r="K245" s="11">
        <f t="shared" si="30"/>
        <v>1.0216801166534424</v>
      </c>
      <c r="L245" s="11">
        <f t="shared" si="31"/>
        <v>3.5598278045654297E-3</v>
      </c>
      <c r="M245" s="11">
        <f t="shared" si="32"/>
        <v>4.1801929473876953E-3</v>
      </c>
      <c r="N245" s="11">
        <f t="shared" si="33"/>
        <v>0.66339993476867676</v>
      </c>
      <c r="O245" s="11">
        <f t="shared" si="34"/>
        <v>0.23693990707397461</v>
      </c>
      <c r="P245" s="11">
        <f>Table3[[#This Row],[recalc_edist6]]+Table3[[#This Row],[recalc_repr5]]+Table3[[#This Row],[gaps4]]+Table3[[#This Row],[overlaps3]]+Table3[[#This Row],[map2]]</f>
        <v>1.9297599792480469</v>
      </c>
      <c r="Q245" s="21">
        <f>1000000*Table3[[#This Row],[total]]/Table3[[#This Row],[array size]]</f>
        <v>11.213080722421669</v>
      </c>
      <c r="R245" s="5">
        <f t="shared" si="35"/>
        <v>0.52943377810723991</v>
      </c>
      <c r="S245" s="5">
        <f t="shared" si="36"/>
        <v>1.8446997776130466E-3</v>
      </c>
      <c r="T245" s="5">
        <f t="shared" si="37"/>
        <v>2.1661724734371138E-3</v>
      </c>
      <c r="U245" s="5">
        <f t="shared" si="38"/>
        <v>0.34377328885594266</v>
      </c>
      <c r="V245" s="5">
        <f t="shared" si="39"/>
        <v>0.12278206078576724</v>
      </c>
      <c r="W245" s="4">
        <v>954</v>
      </c>
      <c r="X245" s="4">
        <v>178</v>
      </c>
      <c r="Y245">
        <v>172099</v>
      </c>
    </row>
    <row r="246" spans="2:25" x14ac:dyDescent="0.45">
      <c r="B246">
        <v>1282</v>
      </c>
      <c r="C246">
        <v>1709556752.9065399</v>
      </c>
      <c r="D246">
        <v>1709556754.56756</v>
      </c>
      <c r="E246">
        <v>1709556754.5733299</v>
      </c>
      <c r="F246">
        <v>1709556754.5789499</v>
      </c>
      <c r="G246">
        <v>1709556755.0203099</v>
      </c>
      <c r="H246">
        <v>1709556755.36359</v>
      </c>
      <c r="I246" t="s">
        <v>127</v>
      </c>
      <c r="J246">
        <v>9</v>
      </c>
      <c r="K246" s="11">
        <f t="shared" si="30"/>
        <v>1.661020040512085</v>
      </c>
      <c r="L246" s="11">
        <f t="shared" si="31"/>
        <v>5.7699680328369141E-3</v>
      </c>
      <c r="M246" s="11">
        <f t="shared" si="32"/>
        <v>5.6200027465820313E-3</v>
      </c>
      <c r="N246" s="11">
        <f t="shared" si="33"/>
        <v>0.4413599967956543</v>
      </c>
      <c r="O246" s="11">
        <f t="shared" si="34"/>
        <v>0.34328007698059082</v>
      </c>
      <c r="P246" s="11">
        <f>Table3[[#This Row],[recalc_edist6]]+Table3[[#This Row],[recalc_repr5]]+Table3[[#This Row],[gaps4]]+Table3[[#This Row],[overlaps3]]+Table3[[#This Row],[map2]]</f>
        <v>2.457050085067749</v>
      </c>
      <c r="Q246" s="21">
        <f>1000000*Table3[[#This Row],[total]]/Table3[[#This Row],[array size]]</f>
        <v>10.790781185107308</v>
      </c>
      <c r="R246" s="5">
        <f t="shared" si="35"/>
        <v>0.6760220520560879</v>
      </c>
      <c r="S246" s="5">
        <f t="shared" si="36"/>
        <v>2.3483314678454416E-3</v>
      </c>
      <c r="T246" s="5">
        <f t="shared" si="37"/>
        <v>2.2872967794741023E-3</v>
      </c>
      <c r="U246" s="5">
        <f t="shared" si="38"/>
        <v>0.1796300366353682</v>
      </c>
      <c r="V246" s="5">
        <f t="shared" si="39"/>
        <v>0.13971228306122438</v>
      </c>
      <c r="W246" s="19">
        <v>1282</v>
      </c>
      <c r="X246" s="19">
        <v>178</v>
      </c>
      <c r="Y246">
        <v>227699</v>
      </c>
    </row>
    <row r="247" spans="2:25" x14ac:dyDescent="0.45">
      <c r="B247">
        <v>1406</v>
      </c>
      <c r="C247">
        <v>1709556752.9079399</v>
      </c>
      <c r="D247">
        <v>1709556754.7509201</v>
      </c>
      <c r="E247">
        <v>1709556754.75512</v>
      </c>
      <c r="F247">
        <v>1709556754.7613699</v>
      </c>
      <c r="G247">
        <v>1709556755.17097</v>
      </c>
      <c r="H247">
        <v>1709556755.53353</v>
      </c>
      <c r="I247" t="s">
        <v>127</v>
      </c>
      <c r="J247">
        <v>27</v>
      </c>
      <c r="K247" s="11">
        <f t="shared" si="30"/>
        <v>1.8429801464080811</v>
      </c>
      <c r="L247" s="11">
        <f t="shared" si="31"/>
        <v>4.199981689453125E-3</v>
      </c>
      <c r="M247" s="11">
        <f t="shared" si="32"/>
        <v>6.2499046325683594E-3</v>
      </c>
      <c r="N247" s="11">
        <f t="shared" si="33"/>
        <v>0.40960001945495605</v>
      </c>
      <c r="O247" s="11">
        <f t="shared" si="34"/>
        <v>0.36256003379821777</v>
      </c>
      <c r="P247" s="11">
        <f>Table3[[#This Row],[recalc_edist6]]+Table3[[#This Row],[recalc_repr5]]+Table3[[#This Row],[gaps4]]+Table3[[#This Row],[overlaps3]]+Table3[[#This Row],[map2]]</f>
        <v>2.6255900859832764</v>
      </c>
      <c r="Q247" s="21">
        <f>1000000*Table3[[#This Row],[total]]/Table3[[#This Row],[array size]]</f>
        <v>10.515020428529054</v>
      </c>
      <c r="R247" s="5">
        <f t="shared" si="35"/>
        <v>0.70192988473213636</v>
      </c>
      <c r="S247" s="5">
        <f t="shared" si="36"/>
        <v>1.5996334354988408E-3</v>
      </c>
      <c r="T247" s="5">
        <f t="shared" si="37"/>
        <v>2.3803809535743988E-3</v>
      </c>
      <c r="U247" s="5">
        <f t="shared" si="38"/>
        <v>0.15600303400047383</v>
      </c>
      <c r="V247" s="5">
        <f t="shared" si="39"/>
        <v>0.13808706687831662</v>
      </c>
      <c r="W247" s="4">
        <v>1406</v>
      </c>
      <c r="X247" s="4">
        <v>178</v>
      </c>
      <c r="Y247">
        <v>249699</v>
      </c>
    </row>
    <row r="248" spans="2:25" x14ac:dyDescent="0.45">
      <c r="B248">
        <v>1857</v>
      </c>
      <c r="C248">
        <v>1709556752.90698</v>
      </c>
      <c r="D248">
        <v>1709556754.7665401</v>
      </c>
      <c r="E248">
        <v>1709556754.7715299</v>
      </c>
      <c r="F248">
        <v>1709556754.7795401</v>
      </c>
      <c r="G248">
        <v>1709556755.17469</v>
      </c>
      <c r="H248">
        <v>1709556755.6847401</v>
      </c>
      <c r="I248" t="s">
        <v>127</v>
      </c>
      <c r="J248">
        <v>16</v>
      </c>
      <c r="K248" s="11">
        <f t="shared" si="30"/>
        <v>1.8595600128173828</v>
      </c>
      <c r="L248" s="11">
        <f t="shared" si="31"/>
        <v>4.9898624420166016E-3</v>
      </c>
      <c r="M248" s="11">
        <f t="shared" si="32"/>
        <v>8.0101490020751953E-3</v>
      </c>
      <c r="N248" s="11">
        <f t="shared" si="33"/>
        <v>0.39514994621276855</v>
      </c>
      <c r="O248" s="11">
        <f t="shared" si="34"/>
        <v>0.51005005836486816</v>
      </c>
      <c r="P248" s="11">
        <f>Table3[[#This Row],[recalc_edist6]]+Table3[[#This Row],[recalc_repr5]]+Table3[[#This Row],[gaps4]]+Table3[[#This Row],[overlaps3]]+Table3[[#This Row],[map2]]</f>
        <v>2.7777600288391113</v>
      </c>
      <c r="Q248" s="21">
        <f>1000000*Table3[[#This Row],[total]]/Table3[[#This Row],[array size]]</f>
        <v>8.4174801403613682</v>
      </c>
      <c r="R248" s="5">
        <f t="shared" si="35"/>
        <v>0.66944588211766265</v>
      </c>
      <c r="S248" s="5">
        <f t="shared" si="36"/>
        <v>1.7963619571925288E-3</v>
      </c>
      <c r="T248" s="5">
        <f t="shared" si="37"/>
        <v>2.8836720663097805E-3</v>
      </c>
      <c r="U248" s="5">
        <f t="shared" si="38"/>
        <v>0.14225488959098842</v>
      </c>
      <c r="V248" s="5">
        <f t="shared" si="39"/>
        <v>0.18361919426784667</v>
      </c>
      <c r="W248" s="4">
        <v>1857</v>
      </c>
      <c r="X248" s="4">
        <v>178</v>
      </c>
      <c r="Y248">
        <v>329999</v>
      </c>
    </row>
    <row r="249" spans="2:25" x14ac:dyDescent="0.45">
      <c r="B249">
        <v>1796</v>
      </c>
      <c r="C249">
        <v>1709556752.9075401</v>
      </c>
      <c r="D249">
        <v>1709556754.5838301</v>
      </c>
      <c r="E249">
        <v>1709556754.58915</v>
      </c>
      <c r="F249">
        <v>1709556754.5971501</v>
      </c>
      <c r="G249">
        <v>1709556754.99897</v>
      </c>
      <c r="H249">
        <v>1709556755.44578</v>
      </c>
      <c r="I249" t="s">
        <v>127</v>
      </c>
      <c r="J249">
        <v>22</v>
      </c>
      <c r="K249" s="11">
        <f t="shared" si="30"/>
        <v>1.6762900352478027</v>
      </c>
      <c r="L249" s="11">
        <f t="shared" si="31"/>
        <v>5.3198337554931641E-3</v>
      </c>
      <c r="M249" s="11">
        <f t="shared" si="32"/>
        <v>8.0001354217529297E-3</v>
      </c>
      <c r="N249" s="11">
        <f t="shared" si="33"/>
        <v>0.40181994438171387</v>
      </c>
      <c r="O249" s="11">
        <f t="shared" si="34"/>
        <v>0.44681000709533691</v>
      </c>
      <c r="P249" s="11">
        <f>Table3[[#This Row],[recalc_edist6]]+Table3[[#This Row],[recalc_repr5]]+Table3[[#This Row],[gaps4]]+Table3[[#This Row],[overlaps3]]+Table3[[#This Row],[map2]]</f>
        <v>2.5382399559020996</v>
      </c>
      <c r="Q249" s="21">
        <f>1000000*Table3[[#This Row],[total]]/Table3[[#This Row],[array size]]</f>
        <v>7.8220270506291225</v>
      </c>
      <c r="R249" s="5">
        <f t="shared" si="35"/>
        <v>0.66041432818436707</v>
      </c>
      <c r="S249" s="5">
        <f t="shared" si="36"/>
        <v>2.0958750346369345E-3</v>
      </c>
      <c r="T249" s="5">
        <f t="shared" si="37"/>
        <v>3.1518436242209623E-3</v>
      </c>
      <c r="U249" s="5">
        <f t="shared" si="38"/>
        <v>0.15830652395466907</v>
      </c>
      <c r="V249" s="5">
        <f t="shared" si="39"/>
        <v>0.17603142920210593</v>
      </c>
      <c r="W249" s="4">
        <v>1796</v>
      </c>
      <c r="X249" s="4">
        <v>178</v>
      </c>
      <c r="Y249">
        <v>324499</v>
      </c>
    </row>
    <row r="250" spans="2:25" x14ac:dyDescent="0.45">
      <c r="B250">
        <v>2187</v>
      </c>
      <c r="C250">
        <v>1709556752.9101701</v>
      </c>
      <c r="D250">
        <v>1709556754.87989</v>
      </c>
      <c r="E250">
        <v>1709556754.8820601</v>
      </c>
      <c r="F250">
        <v>1709556754.8910501</v>
      </c>
      <c r="G250">
        <v>1709556755.3287301</v>
      </c>
      <c r="H250">
        <v>1709556755.93681</v>
      </c>
      <c r="I250" t="s">
        <v>127</v>
      </c>
      <c r="J250">
        <v>60</v>
      </c>
      <c r="K250" s="11">
        <f t="shared" si="30"/>
        <v>1.9697198867797852</v>
      </c>
      <c r="L250" s="11">
        <f t="shared" si="31"/>
        <v>2.1700859069824219E-3</v>
      </c>
      <c r="M250" s="11">
        <f t="shared" si="32"/>
        <v>8.9900493621826172E-3</v>
      </c>
      <c r="N250" s="11">
        <f t="shared" si="33"/>
        <v>0.43768000602722168</v>
      </c>
      <c r="O250" s="11">
        <f t="shared" si="34"/>
        <v>0.60807991027832031</v>
      </c>
      <c r="P250" s="11">
        <f>Table3[[#This Row],[recalc_edist6]]+Table3[[#This Row],[recalc_repr5]]+Table3[[#This Row],[gaps4]]+Table3[[#This Row],[overlaps3]]+Table3[[#This Row],[map2]]</f>
        <v>3.0266399383544922</v>
      </c>
      <c r="Q250" s="21">
        <f>1000000*Table3[[#This Row],[total]]/Table3[[#This Row],[array size]]</f>
        <v>7.750698307433546</v>
      </c>
      <c r="R250" s="5">
        <f t="shared" si="35"/>
        <v>0.65079425597306828</v>
      </c>
      <c r="S250" s="5">
        <f t="shared" si="36"/>
        <v>7.1699506752766998E-4</v>
      </c>
      <c r="T250" s="5">
        <f t="shared" si="37"/>
        <v>2.9703068568738573E-3</v>
      </c>
      <c r="U250" s="5">
        <f t="shared" si="38"/>
        <v>0.14460920854205647</v>
      </c>
      <c r="V250" s="5">
        <f t="shared" si="39"/>
        <v>0.20090923356047366</v>
      </c>
      <c r="W250" s="4">
        <v>2187</v>
      </c>
      <c r="X250" s="4">
        <v>178</v>
      </c>
      <c r="Y250">
        <v>390499</v>
      </c>
    </row>
    <row r="251" spans="2:25" x14ac:dyDescent="0.45">
      <c r="B251">
        <v>2659</v>
      </c>
      <c r="C251">
        <v>1709556752.9080701</v>
      </c>
      <c r="D251">
        <v>1709556755.1284699</v>
      </c>
      <c r="E251">
        <v>1709556755.13609</v>
      </c>
      <c r="F251">
        <v>1709556755.1488299</v>
      </c>
      <c r="G251">
        <v>1709556755.5362401</v>
      </c>
      <c r="H251">
        <v>1709556756.2458601</v>
      </c>
      <c r="I251" t="s">
        <v>127</v>
      </c>
      <c r="J251">
        <v>29</v>
      </c>
      <c r="K251" s="11">
        <f t="shared" si="30"/>
        <v>2.2203998565673828</v>
      </c>
      <c r="L251" s="11">
        <f t="shared" si="31"/>
        <v>7.6200962066650391E-3</v>
      </c>
      <c r="M251" s="11">
        <f t="shared" si="32"/>
        <v>1.2739896774291992E-2</v>
      </c>
      <c r="N251" s="11">
        <f t="shared" si="33"/>
        <v>0.38741016387939453</v>
      </c>
      <c r="O251" s="11">
        <f t="shared" si="34"/>
        <v>0.70961999893188477</v>
      </c>
      <c r="P251" s="11">
        <f>Table3[[#This Row],[recalc_edist6]]+Table3[[#This Row],[recalc_repr5]]+Table3[[#This Row],[gaps4]]+Table3[[#This Row],[overlaps3]]+Table3[[#This Row],[map2]]</f>
        <v>3.3377900123596191</v>
      </c>
      <c r="Q251" s="21">
        <f>1000000*Table3[[#This Row],[total]]/Table3[[#This Row],[array size]]</f>
        <v>7.0896285088957693</v>
      </c>
      <c r="R251" s="5">
        <f t="shared" si="35"/>
        <v>0.66523054126993808</v>
      </c>
      <c r="S251" s="5">
        <f t="shared" si="36"/>
        <v>2.2829765139353642E-3</v>
      </c>
      <c r="T251" s="5">
        <f t="shared" si="37"/>
        <v>3.8168658684689521E-3</v>
      </c>
      <c r="U251" s="5">
        <f t="shared" si="38"/>
        <v>0.11606786599661451</v>
      </c>
      <c r="V251" s="5">
        <f t="shared" si="39"/>
        <v>0.21260175035104309</v>
      </c>
      <c r="W251" s="4">
        <v>2659</v>
      </c>
      <c r="X251" s="4">
        <v>178</v>
      </c>
      <c r="Y251">
        <v>470799</v>
      </c>
    </row>
    <row r="252" spans="2:25" x14ac:dyDescent="0.45">
      <c r="B252">
        <v>2786</v>
      </c>
      <c r="C252">
        <v>1709556752.9066501</v>
      </c>
      <c r="D252">
        <v>1709556755.04035</v>
      </c>
      <c r="E252">
        <v>1709556755.0492599</v>
      </c>
      <c r="F252">
        <v>1709556755.0613301</v>
      </c>
      <c r="G252">
        <v>1709556755.4338701</v>
      </c>
      <c r="H252">
        <v>1709556756.1566</v>
      </c>
      <c r="I252" t="s">
        <v>127</v>
      </c>
      <c r="J252">
        <v>11</v>
      </c>
      <c r="K252" s="11">
        <f t="shared" si="30"/>
        <v>2.133699893951416</v>
      </c>
      <c r="L252" s="11">
        <f t="shared" si="31"/>
        <v>8.9099407196044922E-3</v>
      </c>
      <c r="M252" s="11">
        <f t="shared" si="32"/>
        <v>1.2070178985595703E-2</v>
      </c>
      <c r="N252" s="11">
        <f t="shared" si="33"/>
        <v>0.37253999710083008</v>
      </c>
      <c r="O252" s="11">
        <f t="shared" si="34"/>
        <v>0.72272992134094238</v>
      </c>
      <c r="P252" s="11">
        <f>Table3[[#This Row],[recalc_edist6]]+Table3[[#This Row],[recalc_repr5]]+Table3[[#This Row],[gaps4]]+Table3[[#This Row],[overlaps3]]+Table3[[#This Row],[map2]]</f>
        <v>3.2499499320983887</v>
      </c>
      <c r="Q252" s="21">
        <f>1000000*Table3[[#This Row],[total]]/Table3[[#This Row],[array size]]</f>
        <v>6.5345460272331675</v>
      </c>
      <c r="R252" s="5">
        <f t="shared" si="35"/>
        <v>0.65653315851969274</v>
      </c>
      <c r="S252" s="5">
        <f t="shared" si="36"/>
        <v>2.7415624565796399E-3</v>
      </c>
      <c r="T252" s="5">
        <f t="shared" si="37"/>
        <v>3.7139584417543239E-3</v>
      </c>
      <c r="U252" s="5">
        <f t="shared" si="38"/>
        <v>0.11462945734068368</v>
      </c>
      <c r="V252" s="5">
        <f t="shared" si="39"/>
        <v>0.22238186324128964</v>
      </c>
      <c r="W252" s="19">
        <v>2786</v>
      </c>
      <c r="X252" s="19">
        <v>178</v>
      </c>
      <c r="Y252">
        <v>497349</v>
      </c>
    </row>
    <row r="253" spans="2:25" x14ac:dyDescent="0.45">
      <c r="B253">
        <v>2630</v>
      </c>
      <c r="C253">
        <v>1709556752.9099801</v>
      </c>
      <c r="D253">
        <v>1709556754.79988</v>
      </c>
      <c r="E253">
        <v>1709556754.80474</v>
      </c>
      <c r="F253">
        <v>1709556754.8178401</v>
      </c>
      <c r="G253">
        <v>1709556755.2467301</v>
      </c>
      <c r="H253">
        <v>1709556755.9654701</v>
      </c>
      <c r="I253" t="s">
        <v>127</v>
      </c>
      <c r="J253">
        <v>58</v>
      </c>
      <c r="K253" s="11">
        <f t="shared" si="30"/>
        <v>1.8898999691009521</v>
      </c>
      <c r="L253" s="11">
        <f t="shared" si="31"/>
        <v>4.85992431640625E-3</v>
      </c>
      <c r="M253" s="11">
        <f t="shared" si="32"/>
        <v>1.3100147247314453E-2</v>
      </c>
      <c r="N253" s="11">
        <f t="shared" si="33"/>
        <v>0.42888998985290527</v>
      </c>
      <c r="O253" s="11">
        <f t="shared" si="34"/>
        <v>0.71873998641967773</v>
      </c>
      <c r="P253" s="11">
        <f>Table3[[#This Row],[recalc_edist6]]+Table3[[#This Row],[recalc_repr5]]+Table3[[#This Row],[gaps4]]+Table3[[#This Row],[overlaps3]]+Table3[[#This Row],[map2]]</f>
        <v>3.0554900169372559</v>
      </c>
      <c r="Q253" s="21">
        <f>1000000*Table3[[#This Row],[total]]/Table3[[#This Row],[array size]]</f>
        <v>6.5052086909643325</v>
      </c>
      <c r="R253" s="5">
        <f t="shared" si="35"/>
        <v>0.61852598392559599</v>
      </c>
      <c r="S253" s="5">
        <f t="shared" si="36"/>
        <v>1.5905548011829907E-3</v>
      </c>
      <c r="T253" s="5">
        <f t="shared" si="37"/>
        <v>4.2874128780318191E-3</v>
      </c>
      <c r="U253" s="5">
        <f t="shared" si="38"/>
        <v>0.14036700741140484</v>
      </c>
      <c r="V253" s="5">
        <f t="shared" si="39"/>
        <v>0.23522904098378436</v>
      </c>
      <c r="W253" s="4">
        <v>2630</v>
      </c>
      <c r="X253" s="4">
        <v>178</v>
      </c>
      <c r="Y253">
        <v>469699</v>
      </c>
    </row>
    <row r="254" spans="2:25" x14ac:dyDescent="0.45">
      <c r="B254">
        <v>6885</v>
      </c>
      <c r="C254">
        <v>1709556752.9065399</v>
      </c>
      <c r="D254">
        <v>1709556758.4484401</v>
      </c>
      <c r="E254">
        <v>1709556758.4702401</v>
      </c>
      <c r="F254">
        <v>1709556758.5137801</v>
      </c>
      <c r="G254">
        <v>1709556758.8922501</v>
      </c>
      <c r="H254">
        <v>1709556760.6847301</v>
      </c>
      <c r="I254" t="s">
        <v>127</v>
      </c>
      <c r="J254">
        <v>8</v>
      </c>
      <c r="K254" s="11">
        <f t="shared" si="30"/>
        <v>5.5419001579284668</v>
      </c>
      <c r="L254" s="11">
        <f t="shared" si="31"/>
        <v>2.1800041198730469E-2</v>
      </c>
      <c r="M254" s="11">
        <f t="shared" si="32"/>
        <v>4.3540000915527344E-2</v>
      </c>
      <c r="N254" s="11">
        <f t="shared" si="33"/>
        <v>0.37846994400024414</v>
      </c>
      <c r="O254" s="11">
        <f t="shared" si="34"/>
        <v>1.7924799919128418</v>
      </c>
      <c r="P254" s="11">
        <f>Table3[[#This Row],[recalc_edist6]]+Table3[[#This Row],[recalc_repr5]]+Table3[[#This Row],[gaps4]]+Table3[[#This Row],[overlaps3]]+Table3[[#This Row],[map2]]</f>
        <v>7.7781901359558105</v>
      </c>
      <c r="Q254" s="21">
        <f>1000000*Table3[[#This Row],[total]]/Table3[[#This Row],[array size]]</f>
        <v>6.324765377070408</v>
      </c>
      <c r="R254" s="5">
        <f t="shared" si="35"/>
        <v>0.71249224576167536</v>
      </c>
      <c r="S254" s="5">
        <f t="shared" si="36"/>
        <v>2.8027138470113531E-3</v>
      </c>
      <c r="T254" s="5">
        <f t="shared" si="37"/>
        <v>5.5977033415855167E-3</v>
      </c>
      <c r="U254" s="5">
        <f t="shared" si="38"/>
        <v>4.8657841655311562E-2</v>
      </c>
      <c r="V254" s="5">
        <f t="shared" si="39"/>
        <v>0.23044949539441617</v>
      </c>
      <c r="W254" s="19">
        <v>6885</v>
      </c>
      <c r="X254" s="19">
        <v>178</v>
      </c>
      <c r="Y254">
        <v>1229799</v>
      </c>
    </row>
    <row r="255" spans="2:25" x14ac:dyDescent="0.45">
      <c r="B255">
        <v>3484</v>
      </c>
      <c r="C255">
        <v>1709556752.90692</v>
      </c>
      <c r="D255">
        <v>1709556755.3039</v>
      </c>
      <c r="E255">
        <v>1709556755.31183</v>
      </c>
      <c r="F255">
        <v>1709556755.32709</v>
      </c>
      <c r="G255">
        <v>1709556755.7025101</v>
      </c>
      <c r="H255">
        <v>1709556756.66699</v>
      </c>
      <c r="I255" t="s">
        <v>127</v>
      </c>
      <c r="J255">
        <v>15</v>
      </c>
      <c r="K255" s="11">
        <f t="shared" si="30"/>
        <v>2.3969800472259521</v>
      </c>
      <c r="L255" s="11">
        <f t="shared" si="31"/>
        <v>7.9300403594970703E-3</v>
      </c>
      <c r="M255" s="11">
        <f t="shared" si="32"/>
        <v>1.5259981155395508E-2</v>
      </c>
      <c r="N255" s="11">
        <f t="shared" si="33"/>
        <v>0.37542009353637695</v>
      </c>
      <c r="O255" s="11">
        <f t="shared" si="34"/>
        <v>0.96447992324829102</v>
      </c>
      <c r="P255" s="11">
        <f>Table3[[#This Row],[recalc_edist6]]+Table3[[#This Row],[recalc_repr5]]+Table3[[#This Row],[gaps4]]+Table3[[#This Row],[overlaps3]]+Table3[[#This Row],[map2]]</f>
        <v>3.7600700855255127</v>
      </c>
      <c r="Q255" s="21">
        <f>1000000*Table3[[#This Row],[total]]/Table3[[#This Row],[array size]]</f>
        <v>6.0822972627349978</v>
      </c>
      <c r="R255" s="5">
        <f t="shared" si="35"/>
        <v>0.63748281087982617</v>
      </c>
      <c r="S255" s="5">
        <f t="shared" si="36"/>
        <v>2.1090139755702867E-3</v>
      </c>
      <c r="T255" s="5">
        <f t="shared" si="37"/>
        <v>4.0584299782440757E-3</v>
      </c>
      <c r="U255" s="5">
        <f t="shared" si="38"/>
        <v>9.9843908490314145E-2</v>
      </c>
      <c r="V255" s="5">
        <f t="shared" si="39"/>
        <v>0.25650583667604537</v>
      </c>
      <c r="W255" s="4">
        <v>3484</v>
      </c>
      <c r="X255" s="4">
        <v>178</v>
      </c>
      <c r="Y255">
        <v>618199</v>
      </c>
    </row>
    <row r="256" spans="2:25" x14ac:dyDescent="0.45">
      <c r="B256">
        <v>9038</v>
      </c>
      <c r="C256">
        <v>1709556752.9064701</v>
      </c>
      <c r="D256">
        <v>1709556759.1115401</v>
      </c>
      <c r="E256">
        <v>1709556759.74979</v>
      </c>
      <c r="F256">
        <v>1709556759.8027899</v>
      </c>
      <c r="G256">
        <v>1709556760.3292699</v>
      </c>
      <c r="H256">
        <v>1709556762.6617301</v>
      </c>
      <c r="I256" t="s">
        <v>127</v>
      </c>
      <c r="J256">
        <v>7</v>
      </c>
      <c r="K256" s="11">
        <f t="shared" si="30"/>
        <v>6.2050700187683105</v>
      </c>
      <c r="L256" s="11">
        <f t="shared" si="31"/>
        <v>0.63824987411499023</v>
      </c>
      <c r="M256" s="11">
        <f t="shared" si="32"/>
        <v>5.2999973297119141E-2</v>
      </c>
      <c r="N256" s="11">
        <f t="shared" si="33"/>
        <v>0.52647995948791504</v>
      </c>
      <c r="O256" s="11">
        <f t="shared" si="34"/>
        <v>2.3324601650238037</v>
      </c>
      <c r="P256" s="11">
        <f>Table3[[#This Row],[recalc_edist6]]+Table3[[#This Row],[recalc_repr5]]+Table3[[#This Row],[gaps4]]+Table3[[#This Row],[overlaps3]]+Table3[[#This Row],[map2]]</f>
        <v>9.7552599906921387</v>
      </c>
      <c r="Q256" s="21">
        <f>1000000*Table3[[#This Row],[total]]/Table3[[#This Row],[array size]]</f>
        <v>6.0701051961902399</v>
      </c>
      <c r="R256" s="5">
        <f t="shared" si="35"/>
        <v>0.63607428450792713</v>
      </c>
      <c r="S256" s="5">
        <f t="shared" si="36"/>
        <v>6.5426229000966507E-2</v>
      </c>
      <c r="T256" s="5">
        <f t="shared" si="37"/>
        <v>5.4329636880706836E-3</v>
      </c>
      <c r="U256" s="5">
        <f t="shared" si="38"/>
        <v>5.3968829122980774E-2</v>
      </c>
      <c r="V256" s="5">
        <f t="shared" si="39"/>
        <v>0.23909769368005485</v>
      </c>
      <c r="W256" s="19">
        <v>9038</v>
      </c>
      <c r="X256" s="19">
        <v>178</v>
      </c>
      <c r="Y256">
        <v>1607099</v>
      </c>
    </row>
    <row r="257" spans="2:25" x14ac:dyDescent="0.45">
      <c r="B257">
        <v>2879</v>
      </c>
      <c r="C257">
        <v>1709556752.90641</v>
      </c>
      <c r="D257">
        <v>1709556754.7286301</v>
      </c>
      <c r="E257">
        <v>1709556754.7336199</v>
      </c>
      <c r="F257">
        <v>1709556754.75032</v>
      </c>
      <c r="G257">
        <v>1709556755.2010601</v>
      </c>
      <c r="H257">
        <v>1709556755.97228</v>
      </c>
      <c r="I257" t="s">
        <v>127</v>
      </c>
      <c r="J257">
        <v>6</v>
      </c>
      <c r="K257" s="11">
        <f t="shared" si="30"/>
        <v>1.8222200870513916</v>
      </c>
      <c r="L257" s="11">
        <f t="shared" si="31"/>
        <v>4.9898624420166016E-3</v>
      </c>
      <c r="M257" s="11">
        <f t="shared" si="32"/>
        <v>1.6700029373168945E-2</v>
      </c>
      <c r="N257" s="11">
        <f t="shared" si="33"/>
        <v>0.45074009895324707</v>
      </c>
      <c r="O257" s="11">
        <f t="shared" si="34"/>
        <v>0.77121996879577637</v>
      </c>
      <c r="P257" s="11">
        <f>Table3[[#This Row],[recalc_edist6]]+Table3[[#This Row],[recalc_repr5]]+Table3[[#This Row],[gaps4]]+Table3[[#This Row],[overlaps3]]+Table3[[#This Row],[map2]]</f>
        <v>3.0658700466156006</v>
      </c>
      <c r="Q257" s="21">
        <f>1000000*Table3[[#This Row],[total]]/Table3[[#This Row],[array size]]</f>
        <v>5.9845325612886233</v>
      </c>
      <c r="R257" s="5">
        <f t="shared" si="35"/>
        <v>0.59435659677191199</v>
      </c>
      <c r="S257" s="5">
        <f t="shared" si="36"/>
        <v>1.6275518421026642E-3</v>
      </c>
      <c r="T257" s="5">
        <f t="shared" si="37"/>
        <v>5.4470767251221328E-3</v>
      </c>
      <c r="U257" s="5">
        <f t="shared" si="38"/>
        <v>0.14701865770560527</v>
      </c>
      <c r="V257" s="5">
        <f t="shared" si="39"/>
        <v>0.25155011695525792</v>
      </c>
      <c r="W257" s="19">
        <v>2879</v>
      </c>
      <c r="X257" s="19">
        <v>178</v>
      </c>
      <c r="Y257">
        <v>512299</v>
      </c>
    </row>
    <row r="258" spans="2:25" x14ac:dyDescent="0.45">
      <c r="B258">
        <v>4598</v>
      </c>
      <c r="C258">
        <v>1709556752.9072001</v>
      </c>
      <c r="D258">
        <v>1709556755.9981501</v>
      </c>
      <c r="E258">
        <v>1709556756.0660501</v>
      </c>
      <c r="F258">
        <v>1709556756.08517</v>
      </c>
      <c r="G258">
        <v>1709556756.54511</v>
      </c>
      <c r="H258">
        <v>1709556757.70819</v>
      </c>
      <c r="I258" t="s">
        <v>127</v>
      </c>
      <c r="J258">
        <v>18</v>
      </c>
      <c r="K258" s="11">
        <f t="shared" ref="K258:K281" si="40">D258-C258</f>
        <v>3.0909500122070312</v>
      </c>
      <c r="L258" s="11">
        <f t="shared" ref="L258:L281" si="41">E258-D258</f>
        <v>6.7899942398071289E-2</v>
      </c>
      <c r="M258" s="11">
        <f t="shared" ref="M258:M281" si="42">F258-E258</f>
        <v>1.9119977951049805E-2</v>
      </c>
      <c r="N258" s="11">
        <f t="shared" ref="N258:N281" si="43">G258-F258</f>
        <v>0.45993995666503906</v>
      </c>
      <c r="O258" s="11">
        <f t="shared" ref="O258:O281" si="44">H258-G258</f>
        <v>1.1630799770355225</v>
      </c>
      <c r="P258" s="11">
        <f>Table3[[#This Row],[recalc_edist6]]+Table3[[#This Row],[recalc_repr5]]+Table3[[#This Row],[gaps4]]+Table3[[#This Row],[overlaps3]]+Table3[[#This Row],[map2]]</f>
        <v>4.8009898662567139</v>
      </c>
      <c r="Q258" s="21">
        <f>1000000*Table3[[#This Row],[total]]/Table3[[#This Row],[array size]]</f>
        <v>5.8925998881332946</v>
      </c>
      <c r="R258" s="5">
        <f t="shared" ref="R258:R281" si="45">K258/SUM($K258:$O258)</f>
        <v>0.64381515027379455</v>
      </c>
      <c r="S258" s="5">
        <f t="shared" ref="S258:S281" si="46">L258/SUM($K258:$O258)</f>
        <v>1.41429047528926E-2</v>
      </c>
      <c r="T258" s="5">
        <f t="shared" ref="T258:T281" si="47">M258/SUM($K258:$O258)</f>
        <v>3.9825074586040459E-3</v>
      </c>
      <c r="U258" s="5">
        <f t="shared" ref="U258:U281" si="48">N258/SUM($K258:$O258)</f>
        <v>9.580106800426344E-2</v>
      </c>
      <c r="V258" s="5">
        <f t="shared" ref="V258:V281" si="49">O258/SUM($K258:$O258)</f>
        <v>0.24225836951044533</v>
      </c>
      <c r="W258" s="4">
        <v>4598</v>
      </c>
      <c r="X258" s="4">
        <v>178</v>
      </c>
      <c r="Y258">
        <v>814749</v>
      </c>
    </row>
    <row r="259" spans="2:25" x14ac:dyDescent="0.45">
      <c r="B259">
        <v>6633</v>
      </c>
      <c r="C259">
        <v>1709556752.90765</v>
      </c>
      <c r="D259">
        <v>1709556757.49119</v>
      </c>
      <c r="E259">
        <v>1709556757.5194399</v>
      </c>
      <c r="F259">
        <v>1709556757.5569999</v>
      </c>
      <c r="G259">
        <v>1709556757.94661</v>
      </c>
      <c r="H259">
        <v>1709556759.74405</v>
      </c>
      <c r="I259" t="s">
        <v>127</v>
      </c>
      <c r="J259">
        <v>23</v>
      </c>
      <c r="K259" s="11">
        <f t="shared" si="40"/>
        <v>4.5835399627685547</v>
      </c>
      <c r="L259" s="11">
        <f t="shared" si="41"/>
        <v>2.8249979019165039E-2</v>
      </c>
      <c r="M259" s="11">
        <f t="shared" si="42"/>
        <v>3.7559986114501953E-2</v>
      </c>
      <c r="N259" s="11">
        <f t="shared" si="43"/>
        <v>0.38961005210876465</v>
      </c>
      <c r="O259" s="11">
        <f t="shared" si="44"/>
        <v>1.7974400520324707</v>
      </c>
      <c r="P259" s="11">
        <f>Table3[[#This Row],[recalc_edist6]]+Table3[[#This Row],[recalc_repr5]]+Table3[[#This Row],[gaps4]]+Table3[[#This Row],[overlaps3]]+Table3[[#This Row],[map2]]</f>
        <v>6.836400032043457</v>
      </c>
      <c r="Q259" s="21">
        <f>1000000*Table3[[#This Row],[total]]/Table3[[#This Row],[array size]]</f>
        <v>5.7920916920572303</v>
      </c>
      <c r="R259" s="5">
        <f t="shared" si="45"/>
        <v>0.67046105278869939</v>
      </c>
      <c r="S259" s="5">
        <f t="shared" si="46"/>
        <v>4.1322887611538557E-3</v>
      </c>
      <c r="T259" s="5">
        <f t="shared" si="47"/>
        <v>5.4941176552646756E-3</v>
      </c>
      <c r="U259" s="5">
        <f t="shared" si="48"/>
        <v>5.6990528682141342E-2</v>
      </c>
      <c r="V259" s="5">
        <f t="shared" si="49"/>
        <v>0.26292201211274069</v>
      </c>
      <c r="W259" s="4">
        <v>6633</v>
      </c>
      <c r="X259" s="4">
        <v>178</v>
      </c>
      <c r="Y259">
        <v>1180299</v>
      </c>
    </row>
    <row r="260" spans="2:25" x14ac:dyDescent="0.45">
      <c r="B260">
        <v>14</v>
      </c>
      <c r="C260">
        <v>1709556755.94682</v>
      </c>
      <c r="D260">
        <v>1709556756.20473</v>
      </c>
      <c r="E260">
        <v>1709556756.2076099</v>
      </c>
      <c r="F260">
        <v>1709556756.2079999</v>
      </c>
      <c r="G260">
        <v>1709556756.5943401</v>
      </c>
      <c r="H260">
        <v>1709556756.6533301</v>
      </c>
      <c r="I260" t="s">
        <v>127</v>
      </c>
      <c r="J260">
        <v>190</v>
      </c>
      <c r="K260" s="11">
        <f t="shared" si="40"/>
        <v>0.25791001319885254</v>
      </c>
      <c r="L260" s="11">
        <f t="shared" si="41"/>
        <v>2.8798580169677734E-3</v>
      </c>
      <c r="M260" s="11">
        <f t="shared" si="42"/>
        <v>3.9005279541015625E-4</v>
      </c>
      <c r="N260" s="11">
        <f t="shared" si="43"/>
        <v>0.38634014129638672</v>
      </c>
      <c r="O260" s="11">
        <f t="shared" si="44"/>
        <v>5.8990001678466797E-2</v>
      </c>
      <c r="P260" s="11">
        <f>Table3[[#This Row],[recalc_edist6]]+Table3[[#This Row],[recalc_repr5]]+Table3[[#This Row],[gaps4]]+Table3[[#This Row],[overlaps3]]+Table3[[#This Row],[map2]]</f>
        <v>0.70651006698608398</v>
      </c>
      <c r="Q260" s="21">
        <f>1000000*Table3[[#This Row],[total]]/Table3[[#This Row],[array size]]</f>
        <v>160.60697135396316</v>
      </c>
      <c r="R260" s="5">
        <f t="shared" si="45"/>
        <v>0.36504789563590545</v>
      </c>
      <c r="S260" s="5">
        <f t="shared" si="46"/>
        <v>4.0761740724417697E-3</v>
      </c>
      <c r="T260" s="5">
        <f t="shared" si="47"/>
        <v>5.5208384655308672E-4</v>
      </c>
      <c r="U260" s="5">
        <f t="shared" si="48"/>
        <v>0.54682892622391521</v>
      </c>
      <c r="V260" s="5">
        <f t="shared" si="49"/>
        <v>8.3494920221184502E-2</v>
      </c>
      <c r="W260" s="4">
        <v>14</v>
      </c>
      <c r="X260" s="4">
        <v>252</v>
      </c>
      <c r="Y260">
        <v>4399</v>
      </c>
    </row>
    <row r="261" spans="2:25" x14ac:dyDescent="0.45">
      <c r="B261">
        <v>137</v>
      </c>
      <c r="C261">
        <v>1709556755.9283299</v>
      </c>
      <c r="D261">
        <v>1709556757.90903</v>
      </c>
      <c r="E261">
        <v>1709556757.9202399</v>
      </c>
      <c r="F261">
        <v>1709556757.9221201</v>
      </c>
      <c r="G261">
        <v>1709556758.42295</v>
      </c>
      <c r="H261">
        <v>1709556758.8015201</v>
      </c>
      <c r="I261" t="s">
        <v>127</v>
      </c>
      <c r="J261">
        <v>189</v>
      </c>
      <c r="K261" s="11">
        <f t="shared" si="40"/>
        <v>1.9807000160217285</v>
      </c>
      <c r="L261" s="11">
        <f t="shared" si="41"/>
        <v>1.1209964752197266E-2</v>
      </c>
      <c r="M261" s="11">
        <f t="shared" si="42"/>
        <v>1.8801689147949219E-3</v>
      </c>
      <c r="N261" s="11">
        <f t="shared" si="43"/>
        <v>0.50082993507385254</v>
      </c>
      <c r="O261" s="11">
        <f t="shared" si="44"/>
        <v>0.3785700798034668</v>
      </c>
      <c r="P261" s="11">
        <f>Table3[[#This Row],[recalc_edist6]]+Table3[[#This Row],[recalc_repr5]]+Table3[[#This Row],[gaps4]]+Table3[[#This Row],[overlaps3]]+Table3[[#This Row],[map2]]</f>
        <v>2.87319016456604</v>
      </c>
      <c r="Q261" s="21">
        <f>1000000*Table3[[#This Row],[total]]/Table3[[#This Row],[array size]]</f>
        <v>74.630254410920799</v>
      </c>
      <c r="R261" s="5">
        <f t="shared" si="45"/>
        <v>0.6893731018743372</v>
      </c>
      <c r="S261" s="5">
        <f t="shared" si="46"/>
        <v>3.9015742467886365E-3</v>
      </c>
      <c r="T261" s="5">
        <f t="shared" si="47"/>
        <v>6.5438373623240428E-4</v>
      </c>
      <c r="U261" s="5">
        <f t="shared" si="48"/>
        <v>0.17431144699379714</v>
      </c>
      <c r="V261" s="5">
        <f t="shared" si="49"/>
        <v>0.13175949314884458</v>
      </c>
      <c r="W261" s="4">
        <v>137</v>
      </c>
      <c r="X261" s="4">
        <v>262</v>
      </c>
      <c r="Y261">
        <v>38499</v>
      </c>
    </row>
    <row r="262" spans="2:25" x14ac:dyDescent="0.45">
      <c r="B262">
        <v>14</v>
      </c>
      <c r="C262">
        <v>1709556231.9386499</v>
      </c>
      <c r="D262">
        <v>1709556232.1777401</v>
      </c>
      <c r="E262">
        <v>1709556232.17993</v>
      </c>
      <c r="F262">
        <v>1709556232.1807799</v>
      </c>
      <c r="G262">
        <v>1709556232.5499899</v>
      </c>
      <c r="H262">
        <v>1709556232.5641301</v>
      </c>
      <c r="I262" t="s">
        <v>128</v>
      </c>
      <c r="J262">
        <v>1495</v>
      </c>
      <c r="K262" s="11">
        <f t="shared" si="40"/>
        <v>0.2390902042388916</v>
      </c>
      <c r="L262" s="11">
        <f t="shared" si="41"/>
        <v>2.1898746490478516E-3</v>
      </c>
      <c r="M262" s="11">
        <f t="shared" si="42"/>
        <v>8.4996223449707031E-4</v>
      </c>
      <c r="N262" s="11">
        <f t="shared" si="43"/>
        <v>0.36921000480651855</v>
      </c>
      <c r="O262" s="11">
        <f t="shared" si="44"/>
        <v>1.4140129089355469E-2</v>
      </c>
      <c r="P262" s="11">
        <f>Table3[[#This Row],[recalc_edist6]]+Table3[[#This Row],[recalc_repr5]]+Table3[[#This Row],[gaps4]]+Table3[[#This Row],[overlaps3]]+Table3[[#This Row],[map2]]</f>
        <v>0.62548017501831055</v>
      </c>
      <c r="Q262" s="21">
        <f>1000000*Table3[[#This Row],[total]]/Table3[[#This Row],[array size]]</f>
        <v>113.74434897587025</v>
      </c>
      <c r="R262" s="5">
        <f t="shared" si="45"/>
        <v>0.38225065124069263</v>
      </c>
      <c r="S262" s="5">
        <f t="shared" si="46"/>
        <v>3.5011096058859808E-3</v>
      </c>
      <c r="T262" s="5">
        <f t="shared" si="47"/>
        <v>1.3588955628724573E-3</v>
      </c>
      <c r="U262" s="5">
        <f t="shared" si="48"/>
        <v>0.5902825054298646</v>
      </c>
      <c r="V262" s="5">
        <f t="shared" si="49"/>
        <v>2.2606838160684348E-2</v>
      </c>
      <c r="W262">
        <v>14</v>
      </c>
      <c r="X262">
        <v>305</v>
      </c>
      <c r="Y262">
        <v>5499</v>
      </c>
    </row>
    <row r="263" spans="2:25" x14ac:dyDescent="0.45">
      <c r="B263">
        <v>76</v>
      </c>
      <c r="C263">
        <v>1709556234.63715</v>
      </c>
      <c r="D263">
        <v>1709556235.0606401</v>
      </c>
      <c r="E263">
        <v>1709556235.06142</v>
      </c>
      <c r="F263">
        <v>1709556235.0622499</v>
      </c>
      <c r="G263">
        <v>1709556235.6650901</v>
      </c>
      <c r="H263">
        <v>1709556235.7392001</v>
      </c>
      <c r="I263" t="s">
        <v>128</v>
      </c>
      <c r="J263">
        <v>1732</v>
      </c>
      <c r="K263" s="11">
        <f t="shared" si="40"/>
        <v>0.42349004745483398</v>
      </c>
      <c r="L263" s="11">
        <f t="shared" si="41"/>
        <v>7.7986717224121094E-4</v>
      </c>
      <c r="M263" s="11">
        <f t="shared" si="42"/>
        <v>8.2993507385253906E-4</v>
      </c>
      <c r="N263" s="11">
        <f t="shared" si="43"/>
        <v>0.60284018516540527</v>
      </c>
      <c r="O263" s="11">
        <f t="shared" si="44"/>
        <v>7.4110031127929688E-2</v>
      </c>
      <c r="P263" s="11">
        <f>Table3[[#This Row],[recalc_edist6]]+Table3[[#This Row],[recalc_repr5]]+Table3[[#This Row],[gaps4]]+Table3[[#This Row],[overlaps3]]+Table3[[#This Row],[map2]]</f>
        <v>1.1020500659942627</v>
      </c>
      <c r="Q263" s="21">
        <f>1000000*Table3[[#This Row],[total]]/Table3[[#This Row],[array size]]</f>
        <v>37.42232557962113</v>
      </c>
      <c r="R263" s="5">
        <f t="shared" si="45"/>
        <v>0.38427478072220239</v>
      </c>
      <c r="S263" s="5">
        <f t="shared" si="46"/>
        <v>7.0765130941453154E-4</v>
      </c>
      <c r="T263" s="5">
        <f t="shared" si="47"/>
        <v>7.530829128926886E-4</v>
      </c>
      <c r="U263" s="5">
        <f t="shared" si="48"/>
        <v>0.54701705826906022</v>
      </c>
      <c r="V263" s="5">
        <f t="shared" si="49"/>
        <v>6.7247426786430142E-2</v>
      </c>
      <c r="W263">
        <v>76</v>
      </c>
      <c r="X263">
        <v>355</v>
      </c>
      <c r="Y263">
        <v>29449</v>
      </c>
    </row>
    <row r="264" spans="2:25" x14ac:dyDescent="0.45">
      <c r="B264">
        <v>38</v>
      </c>
      <c r="C264">
        <v>1709556755.84233</v>
      </c>
      <c r="D264">
        <v>1709556756.33302</v>
      </c>
      <c r="E264">
        <v>1709556756.4498601</v>
      </c>
      <c r="F264">
        <v>1709556756.5192699</v>
      </c>
      <c r="G264">
        <v>1709556756.94244</v>
      </c>
      <c r="H264">
        <v>1709556757.0021999</v>
      </c>
      <c r="I264" t="s">
        <v>127</v>
      </c>
      <c r="J264">
        <v>182</v>
      </c>
      <c r="K264" s="11">
        <f t="shared" si="40"/>
        <v>0.49068999290466309</v>
      </c>
      <c r="L264" s="11">
        <f t="shared" si="41"/>
        <v>0.11684012413024902</v>
      </c>
      <c r="M264" s="11">
        <f t="shared" si="42"/>
        <v>6.9409847259521484E-2</v>
      </c>
      <c r="N264" s="11">
        <f t="shared" si="43"/>
        <v>0.42317008972167969</v>
      </c>
      <c r="O264" s="11">
        <f t="shared" si="44"/>
        <v>5.9759855270385742E-2</v>
      </c>
      <c r="P264" s="11">
        <f>Table3[[#This Row],[recalc_edist6]]+Table3[[#This Row],[recalc_repr5]]+Table3[[#This Row],[gaps4]]+Table3[[#This Row],[overlaps3]]+Table3[[#This Row],[map2]]</f>
        <v>1.159869909286499</v>
      </c>
      <c r="Q264" s="21">
        <f>1000000*Table3[[#This Row],[total]]/Table3[[#This Row],[array size]]</f>
        <v>70.299406587459785</v>
      </c>
      <c r="R264" s="5">
        <f t="shared" si="45"/>
        <v>0.42305605911141708</v>
      </c>
      <c r="S264" s="5">
        <f t="shared" si="46"/>
        <v>0.10073554214551865</v>
      </c>
      <c r="T264" s="5">
        <f t="shared" si="47"/>
        <v>5.9842786422676805E-2</v>
      </c>
      <c r="U264" s="5">
        <f t="shared" si="48"/>
        <v>0.36484271756131281</v>
      </c>
      <c r="V264" s="5">
        <f t="shared" si="49"/>
        <v>5.1522894759074643E-2</v>
      </c>
      <c r="W264" s="4">
        <v>38</v>
      </c>
      <c r="X264" s="4">
        <v>371</v>
      </c>
      <c r="Y264">
        <v>16499</v>
      </c>
    </row>
    <row r="265" spans="2:25" x14ac:dyDescent="0.45">
      <c r="B265">
        <v>12</v>
      </c>
      <c r="C265">
        <v>1709556755.9995201</v>
      </c>
      <c r="D265">
        <v>1709556756.6033299</v>
      </c>
      <c r="E265">
        <v>1709556756.6062601</v>
      </c>
      <c r="F265">
        <v>1709556756.6072199</v>
      </c>
      <c r="G265">
        <v>1709556757.18156</v>
      </c>
      <c r="H265">
        <v>1709556757.24388</v>
      </c>
      <c r="I265" t="s">
        <v>127</v>
      </c>
      <c r="J265">
        <v>193</v>
      </c>
      <c r="K265" s="11">
        <f t="shared" si="40"/>
        <v>0.60380983352661133</v>
      </c>
      <c r="L265" s="11">
        <f t="shared" si="41"/>
        <v>2.9301643371582031E-3</v>
      </c>
      <c r="M265" s="11">
        <f t="shared" si="42"/>
        <v>9.5987319946289063E-4</v>
      </c>
      <c r="N265" s="11">
        <f t="shared" si="43"/>
        <v>0.5743401050567627</v>
      </c>
      <c r="O265" s="11">
        <f t="shared" si="44"/>
        <v>6.231999397277832E-2</v>
      </c>
      <c r="P265" s="11">
        <f>Table3[[#This Row],[recalc_edist6]]+Table3[[#This Row],[recalc_repr5]]+Table3[[#This Row],[gaps4]]+Table3[[#This Row],[overlaps3]]+Table3[[#This Row],[map2]]</f>
        <v>1.2443599700927734</v>
      </c>
      <c r="Q265" s="21">
        <f>1000000*Table3[[#This Row],[total]]/Table3[[#This Row],[array size]]</f>
        <v>143.8732766901114</v>
      </c>
      <c r="R265" s="5">
        <f t="shared" si="45"/>
        <v>0.48523726898864661</v>
      </c>
      <c r="S265" s="5">
        <f t="shared" si="46"/>
        <v>2.3547561859770727E-3</v>
      </c>
      <c r="T265" s="5">
        <f t="shared" si="47"/>
        <v>7.7137904025579283E-4</v>
      </c>
      <c r="U265" s="5">
        <f t="shared" si="48"/>
        <v>0.46155462957711724</v>
      </c>
      <c r="V265" s="5">
        <f t="shared" si="49"/>
        <v>5.0081966208003335E-2</v>
      </c>
      <c r="W265" s="4">
        <v>12</v>
      </c>
      <c r="X265" s="4">
        <v>418</v>
      </c>
      <c r="Y265">
        <v>8649</v>
      </c>
    </row>
    <row r="266" spans="2:25" x14ac:dyDescent="0.45">
      <c r="B266">
        <v>49</v>
      </c>
      <c r="C266">
        <v>1709556755.8513601</v>
      </c>
      <c r="D266">
        <v>1709556756.5802701</v>
      </c>
      <c r="E266">
        <v>1709556756.58482</v>
      </c>
      <c r="F266">
        <v>1709556756.58549</v>
      </c>
      <c r="G266">
        <v>1709556757.15676</v>
      </c>
      <c r="H266">
        <v>1709556757.2672601</v>
      </c>
      <c r="I266" t="s">
        <v>127</v>
      </c>
      <c r="J266">
        <v>183</v>
      </c>
      <c r="K266" s="11">
        <f t="shared" si="40"/>
        <v>0.72890996932983398</v>
      </c>
      <c r="L266" s="11">
        <f t="shared" si="41"/>
        <v>4.5499801635742188E-3</v>
      </c>
      <c r="M266" s="11">
        <f t="shared" si="42"/>
        <v>6.6995620727539063E-4</v>
      </c>
      <c r="N266" s="11">
        <f t="shared" si="43"/>
        <v>0.57126998901367188</v>
      </c>
      <c r="O266" s="11">
        <f t="shared" si="44"/>
        <v>0.11050009727478027</v>
      </c>
      <c r="P266" s="11">
        <f>Table3[[#This Row],[recalc_edist6]]+Table3[[#This Row],[recalc_repr5]]+Table3[[#This Row],[gaps4]]+Table3[[#This Row],[overlaps3]]+Table3[[#This Row],[map2]]</f>
        <v>1.4158999919891357</v>
      </c>
      <c r="Q266" s="21">
        <f>1000000*Table3[[#This Row],[total]]/Table3[[#This Row],[array size]]</f>
        <v>71.513712409168932</v>
      </c>
      <c r="R266" s="5">
        <f t="shared" si="45"/>
        <v>0.51480328656956931</v>
      </c>
      <c r="S266" s="5">
        <f t="shared" si="46"/>
        <v>3.2134897869320216E-3</v>
      </c>
      <c r="T266" s="5">
        <f t="shared" si="47"/>
        <v>4.731663331208856E-4</v>
      </c>
      <c r="U266" s="5">
        <f t="shared" si="48"/>
        <v>0.40346775354601122</v>
      </c>
      <c r="V266" s="5">
        <f t="shared" si="49"/>
        <v>7.8042303764366536E-2</v>
      </c>
      <c r="W266" s="4">
        <v>49</v>
      </c>
      <c r="X266" s="4">
        <v>440</v>
      </c>
      <c r="Y266">
        <v>19799</v>
      </c>
    </row>
    <row r="267" spans="2:25" x14ac:dyDescent="0.45">
      <c r="B267">
        <v>231</v>
      </c>
      <c r="C267">
        <v>1709556762.30144</v>
      </c>
      <c r="D267">
        <v>1709556764.14364</v>
      </c>
      <c r="E267">
        <v>1709556764.1458099</v>
      </c>
      <c r="F267">
        <v>1709556764.1470301</v>
      </c>
      <c r="G267">
        <v>1709556764.7590001</v>
      </c>
      <c r="H267">
        <v>1709556765.0914199</v>
      </c>
      <c r="I267" t="s">
        <v>127</v>
      </c>
      <c r="J267">
        <v>711</v>
      </c>
      <c r="K267" s="11">
        <f t="shared" si="40"/>
        <v>1.8422000408172607</v>
      </c>
      <c r="L267" s="11">
        <f t="shared" si="41"/>
        <v>2.1698474884033203E-3</v>
      </c>
      <c r="M267" s="11">
        <f t="shared" si="42"/>
        <v>1.2202262878417969E-3</v>
      </c>
      <c r="N267" s="11">
        <f t="shared" si="43"/>
        <v>0.61196994781494141</v>
      </c>
      <c r="O267" s="11">
        <f t="shared" si="44"/>
        <v>0.33241987228393555</v>
      </c>
      <c r="P267" s="11">
        <f>Table3[[#This Row],[recalc_edist6]]+Table3[[#This Row],[recalc_repr5]]+Table3[[#This Row],[gaps4]]+Table3[[#This Row],[overlaps3]]+Table3[[#This Row],[map2]]</f>
        <v>2.7899799346923828</v>
      </c>
      <c r="Q267" s="21">
        <f>1000000*Table3[[#This Row],[total]]/Table3[[#This Row],[array size]]</f>
        <v>27.353012624558897</v>
      </c>
      <c r="R267" s="5">
        <f t="shared" si="45"/>
        <v>0.66029150170944784</v>
      </c>
      <c r="S267" s="5">
        <f t="shared" si="46"/>
        <v>7.7772870744411391E-4</v>
      </c>
      <c r="T267" s="5">
        <f t="shared" si="47"/>
        <v>4.3736023785287056E-4</v>
      </c>
      <c r="U267" s="5">
        <f t="shared" si="48"/>
        <v>0.21934564482178467</v>
      </c>
      <c r="V267" s="5">
        <f t="shared" si="49"/>
        <v>0.11914776452347046</v>
      </c>
      <c r="W267" s="4">
        <v>231</v>
      </c>
      <c r="X267" s="4">
        <v>447</v>
      </c>
      <c r="Y267">
        <v>101999</v>
      </c>
    </row>
    <row r="268" spans="2:25" x14ac:dyDescent="0.45">
      <c r="B268">
        <v>40</v>
      </c>
      <c r="C268">
        <v>1709556755.9261999</v>
      </c>
      <c r="D268">
        <v>1709556756.7652199</v>
      </c>
      <c r="E268">
        <v>1709556756.88553</v>
      </c>
      <c r="F268">
        <v>1709556756.9371099</v>
      </c>
      <c r="G268">
        <v>1709556757.4763601</v>
      </c>
      <c r="H268">
        <v>1709556757.5452099</v>
      </c>
      <c r="I268" t="s">
        <v>127</v>
      </c>
      <c r="J268">
        <v>187</v>
      </c>
      <c r="K268" s="11">
        <f t="shared" si="40"/>
        <v>0.8390200138092041</v>
      </c>
      <c r="L268" s="11">
        <f t="shared" si="41"/>
        <v>0.12031006813049316</v>
      </c>
      <c r="M268" s="11">
        <f t="shared" si="42"/>
        <v>5.1579952239990234E-2</v>
      </c>
      <c r="N268" s="11">
        <f t="shared" si="43"/>
        <v>0.53925013542175293</v>
      </c>
      <c r="O268" s="11">
        <f t="shared" si="44"/>
        <v>6.8849802017211914E-2</v>
      </c>
      <c r="P268" s="11">
        <f>Table3[[#This Row],[recalc_edist6]]+Table3[[#This Row],[recalc_repr5]]+Table3[[#This Row],[gaps4]]+Table3[[#This Row],[overlaps3]]+Table3[[#This Row],[map2]]</f>
        <v>1.6190099716186523</v>
      </c>
      <c r="Q268" s="21">
        <f>1000000*Table3[[#This Row],[total]]/Table3[[#This Row],[array size]]</f>
        <v>91.994429889121676</v>
      </c>
      <c r="R268" s="5">
        <f t="shared" si="45"/>
        <v>0.51823029414103572</v>
      </c>
      <c r="S268" s="5">
        <f t="shared" si="46"/>
        <v>7.4310887665632888E-2</v>
      </c>
      <c r="T268" s="5">
        <f t="shared" si="47"/>
        <v>3.1858946605759123E-2</v>
      </c>
      <c r="U268" s="5">
        <f t="shared" si="48"/>
        <v>0.33307400502457801</v>
      </c>
      <c r="V268" s="5">
        <f t="shared" si="49"/>
        <v>4.2525866562994251E-2</v>
      </c>
      <c r="W268" s="4">
        <v>40</v>
      </c>
      <c r="X268" s="4">
        <v>451</v>
      </c>
      <c r="Y268">
        <v>17599</v>
      </c>
    </row>
    <row r="269" spans="2:25" x14ac:dyDescent="0.45">
      <c r="B269">
        <v>17</v>
      </c>
      <c r="C269">
        <v>1709556755.7625999</v>
      </c>
      <c r="D269">
        <v>1709556756.1669199</v>
      </c>
      <c r="E269">
        <v>1709556756.1700799</v>
      </c>
      <c r="F269">
        <v>1709556756.17065</v>
      </c>
      <c r="G269">
        <v>1709556756.6453199</v>
      </c>
      <c r="H269">
        <v>1709556756.6821699</v>
      </c>
      <c r="I269" t="s">
        <v>127</v>
      </c>
      <c r="J269">
        <v>181</v>
      </c>
      <c r="K269" s="11">
        <f t="shared" si="40"/>
        <v>0.40432000160217285</v>
      </c>
      <c r="L269" s="11">
        <f t="shared" si="41"/>
        <v>3.1599998474121094E-3</v>
      </c>
      <c r="M269" s="11">
        <f t="shared" si="42"/>
        <v>5.7005882263183594E-4</v>
      </c>
      <c r="N269" s="11">
        <f t="shared" si="43"/>
        <v>0.4746699333190918</v>
      </c>
      <c r="O269" s="11">
        <f t="shared" si="44"/>
        <v>3.68499755859375E-2</v>
      </c>
      <c r="P269" s="11">
        <f>Table3[[#This Row],[recalc_edist6]]+Table3[[#This Row],[recalc_repr5]]+Table3[[#This Row],[gaps4]]+Table3[[#This Row],[overlaps3]]+Table3[[#This Row],[map2]]</f>
        <v>0.91956996917724609</v>
      </c>
      <c r="Q269" s="21">
        <f>1000000*Table3[[#This Row],[total]]/Table3[[#This Row],[array size]]</f>
        <v>119.44018303380258</v>
      </c>
      <c r="R269" s="5">
        <f t="shared" si="45"/>
        <v>0.43968378171801803</v>
      </c>
      <c r="S269" s="5">
        <f t="shared" si="46"/>
        <v>3.436388696163503E-3</v>
      </c>
      <c r="T269" s="5">
        <f t="shared" si="47"/>
        <v>6.1991892051659395E-4</v>
      </c>
      <c r="U269" s="5">
        <f t="shared" si="48"/>
        <v>0.51618685823742871</v>
      </c>
      <c r="V269" s="5">
        <f t="shared" si="49"/>
        <v>4.0073052427873172E-2</v>
      </c>
      <c r="W269" s="4">
        <v>17</v>
      </c>
      <c r="X269" s="4">
        <v>454</v>
      </c>
      <c r="Y269">
        <v>7699</v>
      </c>
    </row>
    <row r="270" spans="2:25" x14ac:dyDescent="0.45">
      <c r="B270">
        <v>1058</v>
      </c>
      <c r="C270">
        <v>1709556758.5183001</v>
      </c>
      <c r="D270">
        <v>1709556763.9192901</v>
      </c>
      <c r="E270">
        <v>1709556763.9239399</v>
      </c>
      <c r="F270">
        <v>1709556763.9284401</v>
      </c>
      <c r="G270">
        <v>1709556764.4902101</v>
      </c>
      <c r="H270">
        <v>1709556766.31197</v>
      </c>
      <c r="I270" t="s">
        <v>127</v>
      </c>
      <c r="J270">
        <v>394</v>
      </c>
      <c r="K270" s="11">
        <f t="shared" si="40"/>
        <v>5.4009900093078613</v>
      </c>
      <c r="L270" s="11">
        <f t="shared" si="41"/>
        <v>4.6498775482177734E-3</v>
      </c>
      <c r="M270" s="11">
        <f t="shared" si="42"/>
        <v>4.5001506805419922E-3</v>
      </c>
      <c r="N270" s="11">
        <f t="shared" si="43"/>
        <v>0.56176996231079102</v>
      </c>
      <c r="O270" s="11">
        <f t="shared" si="44"/>
        <v>1.8217599391937256</v>
      </c>
      <c r="P270" s="11">
        <f>Table3[[#This Row],[recalc_edist6]]+Table3[[#This Row],[recalc_repr5]]+Table3[[#This Row],[gaps4]]+Table3[[#This Row],[overlaps3]]+Table3[[#This Row],[map2]]</f>
        <v>7.7936699390411377</v>
      </c>
      <c r="Q270" s="21">
        <f>1000000*Table3[[#This Row],[total]]/Table3[[#This Row],[array size]]</f>
        <v>14.916143263510815</v>
      </c>
      <c r="R270" s="5">
        <f t="shared" si="45"/>
        <v>0.69299701572586103</v>
      </c>
      <c r="S270" s="5">
        <f t="shared" si="46"/>
        <v>5.9662233384107771E-4</v>
      </c>
      <c r="T270" s="5">
        <f t="shared" si="47"/>
        <v>5.7741099068093842E-4</v>
      </c>
      <c r="U270" s="5">
        <f t="shared" si="48"/>
        <v>7.2080286528005841E-2</v>
      </c>
      <c r="V270" s="5">
        <f t="shared" si="49"/>
        <v>0.23374866442161116</v>
      </c>
      <c r="W270" s="4">
        <v>1058</v>
      </c>
      <c r="X270" s="4">
        <v>498</v>
      </c>
      <c r="Y270">
        <v>522499</v>
      </c>
    </row>
    <row r="271" spans="2:25" x14ac:dyDescent="0.45">
      <c r="B271">
        <v>1401</v>
      </c>
      <c r="C271">
        <v>1709556758.5475299</v>
      </c>
      <c r="D271">
        <v>1709556766.4528301</v>
      </c>
      <c r="E271">
        <v>1709556766.4542401</v>
      </c>
      <c r="F271">
        <v>1709556766.4565799</v>
      </c>
      <c r="G271">
        <v>1709556766.85747</v>
      </c>
      <c r="H271">
        <v>1709556768.3603101</v>
      </c>
      <c r="I271" t="s">
        <v>127</v>
      </c>
      <c r="J271">
        <v>395</v>
      </c>
      <c r="K271" s="11">
        <f t="shared" si="40"/>
        <v>7.9053001403808594</v>
      </c>
      <c r="L271" s="11">
        <f t="shared" si="41"/>
        <v>1.4100074768066406E-3</v>
      </c>
      <c r="M271" s="11">
        <f t="shared" si="42"/>
        <v>2.3398399353027344E-3</v>
      </c>
      <c r="N271" s="11">
        <f t="shared" si="43"/>
        <v>0.40089011192321777</v>
      </c>
      <c r="O271" s="11">
        <f t="shared" si="44"/>
        <v>1.5028400421142578</v>
      </c>
      <c r="P271" s="11">
        <f>Table3[[#This Row],[recalc_edist6]]+Table3[[#This Row],[recalc_repr5]]+Table3[[#This Row],[gaps4]]+Table3[[#This Row],[overlaps3]]+Table3[[#This Row],[map2]]</f>
        <v>9.8127801418304443</v>
      </c>
      <c r="Q271" s="21">
        <f>1000000*Table3[[#This Row],[total]]/Table3[[#This Row],[array size]]</f>
        <v>13.949526037893927</v>
      </c>
      <c r="R271" s="5">
        <f t="shared" si="45"/>
        <v>0.80561268326819258</v>
      </c>
      <c r="S271" s="5">
        <f t="shared" si="46"/>
        <v>1.4369092718137904E-4</v>
      </c>
      <c r="T271" s="5">
        <f t="shared" si="47"/>
        <v>2.3844821767975209E-4</v>
      </c>
      <c r="U271" s="5">
        <f t="shared" si="48"/>
        <v>4.0853876896138938E-2</v>
      </c>
      <c r="V271" s="5">
        <f t="shared" si="49"/>
        <v>0.15315130069080737</v>
      </c>
      <c r="W271" s="4">
        <v>1401</v>
      </c>
      <c r="X271" s="4">
        <v>502</v>
      </c>
      <c r="Y271">
        <v>703449</v>
      </c>
    </row>
    <row r="272" spans="2:25" x14ac:dyDescent="0.45">
      <c r="B272">
        <v>16</v>
      </c>
      <c r="C272">
        <v>1709556758.46682</v>
      </c>
      <c r="D272">
        <v>1709556758.7817199</v>
      </c>
      <c r="E272">
        <v>1709556758.78371</v>
      </c>
      <c r="F272">
        <v>1709556758.7841799</v>
      </c>
      <c r="G272">
        <v>1709556759.29389</v>
      </c>
      <c r="H272">
        <v>1709556759.32372</v>
      </c>
      <c r="I272" t="s">
        <v>127</v>
      </c>
      <c r="J272">
        <v>392</v>
      </c>
      <c r="K272" s="11">
        <f t="shared" si="40"/>
        <v>0.31489992141723633</v>
      </c>
      <c r="L272" s="11">
        <f t="shared" si="41"/>
        <v>1.9900798797607422E-3</v>
      </c>
      <c r="M272" s="11">
        <f t="shared" si="42"/>
        <v>4.6992301940917969E-4</v>
      </c>
      <c r="N272" s="11">
        <f t="shared" si="43"/>
        <v>0.50971007347106934</v>
      </c>
      <c r="O272" s="11">
        <f t="shared" si="44"/>
        <v>2.9829978942871094E-2</v>
      </c>
      <c r="P272" s="11">
        <f>Table3[[#This Row],[recalc_edist6]]+Table3[[#This Row],[recalc_repr5]]+Table3[[#This Row],[gaps4]]+Table3[[#This Row],[overlaps3]]+Table3[[#This Row],[map2]]</f>
        <v>0.85689997673034668</v>
      </c>
      <c r="Q272" s="21">
        <f>1000000*Table3[[#This Row],[total]]/Table3[[#This Row],[array size]]</f>
        <v>86.56429707347678</v>
      </c>
      <c r="R272" s="5">
        <f t="shared" si="45"/>
        <v>0.36748737305232826</v>
      </c>
      <c r="S272" s="5">
        <f t="shared" si="46"/>
        <v>2.3224179411863726E-3</v>
      </c>
      <c r="T272" s="5">
        <f t="shared" si="47"/>
        <v>5.4839891722515159E-4</v>
      </c>
      <c r="U272" s="5">
        <f t="shared" si="48"/>
        <v>0.59483030378406387</v>
      </c>
      <c r="V272" s="5">
        <f t="shared" si="49"/>
        <v>3.4811506305196381E-2</v>
      </c>
      <c r="W272" s="4">
        <v>16</v>
      </c>
      <c r="X272" s="4">
        <v>503</v>
      </c>
      <c r="Y272">
        <v>9899</v>
      </c>
    </row>
    <row r="273" spans="2:25" x14ac:dyDescent="0.45">
      <c r="B273">
        <v>784</v>
      </c>
      <c r="C273">
        <v>1709556758.3355501</v>
      </c>
      <c r="D273">
        <v>1709556767.80616</v>
      </c>
      <c r="E273">
        <v>1709556767.8275101</v>
      </c>
      <c r="F273">
        <v>1709556767.8332801</v>
      </c>
      <c r="G273">
        <v>1709556768.23189</v>
      </c>
      <c r="H273">
        <v>1709556769.05322</v>
      </c>
      <c r="I273" t="s">
        <v>127</v>
      </c>
      <c r="J273">
        <v>382</v>
      </c>
      <c r="K273" s="11">
        <f t="shared" si="40"/>
        <v>9.4706099033355713</v>
      </c>
      <c r="L273" s="11">
        <f t="shared" si="41"/>
        <v>2.135014533996582E-2</v>
      </c>
      <c r="M273" s="11">
        <f t="shared" si="42"/>
        <v>5.7699680328369141E-3</v>
      </c>
      <c r="N273" s="11">
        <f t="shared" si="43"/>
        <v>0.39860987663269043</v>
      </c>
      <c r="O273" s="11">
        <f t="shared" si="44"/>
        <v>0.82133007049560547</v>
      </c>
      <c r="P273" s="11">
        <f>Table3[[#This Row],[recalc_edist6]]+Table3[[#This Row],[recalc_repr5]]+Table3[[#This Row],[gaps4]]+Table3[[#This Row],[overlaps3]]+Table3[[#This Row],[map2]]</f>
        <v>10.71766996383667</v>
      </c>
      <c r="Q273" s="21">
        <f>1000000*Table3[[#This Row],[total]]/Table3[[#This Row],[array size]]</f>
        <v>27.44608811760509</v>
      </c>
      <c r="R273" s="5">
        <f t="shared" si="45"/>
        <v>0.88364448012404728</v>
      </c>
      <c r="S273" s="5">
        <f t="shared" si="46"/>
        <v>1.9920510159395668E-3</v>
      </c>
      <c r="T273" s="5">
        <f t="shared" si="47"/>
        <v>5.3836030147465035E-4</v>
      </c>
      <c r="U273" s="5">
        <f t="shared" si="48"/>
        <v>3.7191840948421741E-2</v>
      </c>
      <c r="V273" s="5">
        <f t="shared" si="49"/>
        <v>7.6633267610116712E-2</v>
      </c>
      <c r="W273" s="19">
        <v>784</v>
      </c>
      <c r="X273" s="4">
        <v>503</v>
      </c>
      <c r="Y273">
        <v>390499</v>
      </c>
    </row>
    <row r="274" spans="2:25" x14ac:dyDescent="0.45">
      <c r="B274">
        <v>376</v>
      </c>
      <c r="C274">
        <v>1709556758.4601099</v>
      </c>
      <c r="D274">
        <v>1709556762.47241</v>
      </c>
      <c r="E274">
        <v>1709556762.4751101</v>
      </c>
      <c r="F274">
        <v>1709556762.47649</v>
      </c>
      <c r="G274">
        <v>1709556763.1229701</v>
      </c>
      <c r="H274">
        <v>1709556763.9658401</v>
      </c>
      <c r="I274" t="s">
        <v>127</v>
      </c>
      <c r="J274">
        <v>391</v>
      </c>
      <c r="K274" s="11">
        <f t="shared" si="40"/>
        <v>4.0123000144958496</v>
      </c>
      <c r="L274" s="11">
        <f t="shared" si="41"/>
        <v>2.7000904083251953E-3</v>
      </c>
      <c r="M274" s="11">
        <f t="shared" si="42"/>
        <v>1.3799667358398438E-3</v>
      </c>
      <c r="N274" s="11">
        <f t="shared" si="43"/>
        <v>0.64648008346557617</v>
      </c>
      <c r="O274" s="11">
        <f t="shared" si="44"/>
        <v>0.84286999702453613</v>
      </c>
      <c r="P274" s="11">
        <f>Table3[[#This Row],[recalc_edist6]]+Table3[[#This Row],[recalc_repr5]]+Table3[[#This Row],[gaps4]]+Table3[[#This Row],[overlaps3]]+Table3[[#This Row],[map2]]</f>
        <v>5.505730152130127</v>
      </c>
      <c r="Q274" s="21">
        <f>1000000*Table3[[#This Row],[total]]/Table3[[#This Row],[array size]]</f>
        <v>29.100207464786426</v>
      </c>
      <c r="R274" s="5">
        <f t="shared" si="45"/>
        <v>0.7287498485452506</v>
      </c>
      <c r="S274" s="5">
        <f t="shared" si="46"/>
        <v>4.9041459238254709E-4</v>
      </c>
      <c r="T274" s="5">
        <f t="shared" si="47"/>
        <v>2.5064191264549077E-4</v>
      </c>
      <c r="U274" s="5">
        <f t="shared" si="48"/>
        <v>0.11741950033919801</v>
      </c>
      <c r="V274" s="5">
        <f t="shared" si="49"/>
        <v>0.15308959461052335</v>
      </c>
      <c r="W274" s="4">
        <v>376</v>
      </c>
      <c r="X274" s="4">
        <v>504</v>
      </c>
      <c r="Y274">
        <v>189199</v>
      </c>
    </row>
    <row r="275" spans="2:25" x14ac:dyDescent="0.45">
      <c r="B275">
        <v>20</v>
      </c>
      <c r="C275">
        <v>1709556758.4756701</v>
      </c>
      <c r="D275">
        <v>1709556758.76509</v>
      </c>
      <c r="E275">
        <v>1709556758.7658401</v>
      </c>
      <c r="F275">
        <v>1709556758.76632</v>
      </c>
      <c r="G275">
        <v>1709556759.19168</v>
      </c>
      <c r="H275">
        <v>1709556759.2398601</v>
      </c>
      <c r="I275" t="s">
        <v>127</v>
      </c>
      <c r="J275">
        <v>393</v>
      </c>
      <c r="K275" s="11">
        <f t="shared" si="40"/>
        <v>0.28941988945007324</v>
      </c>
      <c r="L275" s="11">
        <f t="shared" si="41"/>
        <v>7.5006484985351563E-4</v>
      </c>
      <c r="M275" s="11">
        <f t="shared" si="42"/>
        <v>4.7993659973144531E-4</v>
      </c>
      <c r="N275" s="11">
        <f t="shared" si="43"/>
        <v>0.42535996437072754</v>
      </c>
      <c r="O275" s="11">
        <f t="shared" si="44"/>
        <v>4.8180103302001953E-2</v>
      </c>
      <c r="P275" s="11">
        <f>Table3[[#This Row],[recalc_edist6]]+Table3[[#This Row],[recalc_repr5]]+Table3[[#This Row],[gaps4]]+Table3[[#This Row],[overlaps3]]+Table3[[#This Row],[map2]]</f>
        <v>0.7641899585723877</v>
      </c>
      <c r="Q275" s="21">
        <f>1000000*Table3[[#This Row],[total]]/Table3[[#This Row],[array size]]</f>
        <v>77.198702755064929</v>
      </c>
      <c r="R275" s="5">
        <f t="shared" si="45"/>
        <v>0.3787276791633713</v>
      </c>
      <c r="S275" s="5">
        <f t="shared" si="46"/>
        <v>9.8151623354844945E-4</v>
      </c>
      <c r="T275" s="5">
        <f t="shared" si="47"/>
        <v>6.2803311447330861E-4</v>
      </c>
      <c r="U275" s="5">
        <f t="shared" si="48"/>
        <v>0.55661548493172908</v>
      </c>
      <c r="V275" s="5">
        <f t="shared" si="49"/>
        <v>6.3047286556877871E-2</v>
      </c>
      <c r="W275" s="4">
        <v>20</v>
      </c>
      <c r="X275" s="4">
        <v>506</v>
      </c>
      <c r="Y275">
        <v>9899</v>
      </c>
    </row>
    <row r="276" spans="2:25" x14ac:dyDescent="0.45">
      <c r="B276">
        <v>210</v>
      </c>
      <c r="C276">
        <v>1709556758.3097601</v>
      </c>
      <c r="D276">
        <v>1709556761.9716201</v>
      </c>
      <c r="E276">
        <v>1709556761.9848299</v>
      </c>
      <c r="F276">
        <v>1709556761.9872601</v>
      </c>
      <c r="G276">
        <v>1709556762.80023</v>
      </c>
      <c r="H276">
        <v>1709556763.1940601</v>
      </c>
      <c r="I276" t="s">
        <v>127</v>
      </c>
      <c r="J276">
        <v>380</v>
      </c>
      <c r="K276" s="11">
        <f t="shared" si="40"/>
        <v>3.6618599891662598</v>
      </c>
      <c r="L276" s="11">
        <f t="shared" si="41"/>
        <v>1.3209819793701172E-2</v>
      </c>
      <c r="M276" s="11">
        <f t="shared" si="42"/>
        <v>2.4302005767822266E-3</v>
      </c>
      <c r="N276" s="11">
        <f t="shared" si="43"/>
        <v>0.81296992301940918</v>
      </c>
      <c r="O276" s="11">
        <f t="shared" si="44"/>
        <v>0.3938300609588623</v>
      </c>
      <c r="P276" s="11">
        <f>Table3[[#This Row],[recalc_edist6]]+Table3[[#This Row],[recalc_repr5]]+Table3[[#This Row],[gaps4]]+Table3[[#This Row],[overlaps3]]+Table3[[#This Row],[map2]]</f>
        <v>4.8842999935150146</v>
      </c>
      <c r="Q276" s="21">
        <f>1000000*Table3[[#This Row],[total]]/Table3[[#This Row],[array size]]</f>
        <v>45.309325629319517</v>
      </c>
      <c r="R276" s="5">
        <f t="shared" si="45"/>
        <v>0.74972053191413024</v>
      </c>
      <c r="S276" s="5">
        <f t="shared" si="46"/>
        <v>2.704547184087816E-3</v>
      </c>
      <c r="T276" s="5">
        <f t="shared" si="47"/>
        <v>4.9755350408632842E-4</v>
      </c>
      <c r="U276" s="5">
        <f t="shared" si="48"/>
        <v>0.1664455344878091</v>
      </c>
      <c r="V276" s="5">
        <f t="shared" si="49"/>
        <v>8.0631832909886486E-2</v>
      </c>
      <c r="W276" s="4">
        <v>210</v>
      </c>
      <c r="X276" s="4">
        <v>506</v>
      </c>
      <c r="Y276">
        <v>107799</v>
      </c>
    </row>
    <row r="277" spans="2:25" x14ac:dyDescent="0.45">
      <c r="B277">
        <v>60</v>
      </c>
      <c r="C277">
        <v>1709556758.3335099</v>
      </c>
      <c r="D277">
        <v>1709556759.5761099</v>
      </c>
      <c r="E277">
        <v>1709556759.58038</v>
      </c>
      <c r="F277">
        <v>1709556759.5815201</v>
      </c>
      <c r="G277">
        <v>1709556760.2345901</v>
      </c>
      <c r="H277">
        <v>1709556760.5042</v>
      </c>
      <c r="I277" t="s">
        <v>127</v>
      </c>
      <c r="J277">
        <v>381</v>
      </c>
      <c r="K277" s="11">
        <f t="shared" si="40"/>
        <v>1.2425999641418457</v>
      </c>
      <c r="L277" s="11">
        <f t="shared" si="41"/>
        <v>4.2700767517089844E-3</v>
      </c>
      <c r="M277" s="11">
        <f t="shared" si="42"/>
        <v>1.1401176452636719E-3</v>
      </c>
      <c r="N277" s="11">
        <f t="shared" si="43"/>
        <v>0.65306997299194336</v>
      </c>
      <c r="O277" s="11">
        <f t="shared" si="44"/>
        <v>0.26960992813110352</v>
      </c>
      <c r="P277" s="11">
        <f>Table3[[#This Row],[recalc_edist6]]+Table3[[#This Row],[recalc_repr5]]+Table3[[#This Row],[gaps4]]+Table3[[#This Row],[overlaps3]]+Table3[[#This Row],[map2]]</f>
        <v>2.1706900596618652</v>
      </c>
      <c r="Q277" s="21">
        <f>1000000*Table3[[#This Row],[total]]/Table3[[#This Row],[array size]]</f>
        <v>73.089668327615925</v>
      </c>
      <c r="R277" s="5">
        <f t="shared" si="45"/>
        <v>0.57244467426888623</v>
      </c>
      <c r="S277" s="5">
        <f t="shared" si="46"/>
        <v>1.9671517509847291E-3</v>
      </c>
      <c r="T277" s="5">
        <f t="shared" si="47"/>
        <v>5.2523281257448214E-4</v>
      </c>
      <c r="U277" s="5">
        <f t="shared" si="48"/>
        <v>0.30085823173377135</v>
      </c>
      <c r="V277" s="5">
        <f t="shared" si="49"/>
        <v>0.12420470943378321</v>
      </c>
      <c r="W277" s="4">
        <v>60</v>
      </c>
      <c r="X277" s="4">
        <v>508</v>
      </c>
      <c r="Y277">
        <v>29699</v>
      </c>
    </row>
    <row r="278" spans="2:25" x14ac:dyDescent="0.45">
      <c r="B278">
        <v>16</v>
      </c>
      <c r="C278">
        <v>1709556758.30885</v>
      </c>
      <c r="D278">
        <v>1709556758.62889</v>
      </c>
      <c r="E278">
        <v>1709556758.6312699</v>
      </c>
      <c r="F278">
        <v>1709556758.6319599</v>
      </c>
      <c r="G278">
        <v>1709556759.10179</v>
      </c>
      <c r="H278">
        <v>1709556759.1581399</v>
      </c>
      <c r="I278" t="s">
        <v>127</v>
      </c>
      <c r="J278">
        <v>378</v>
      </c>
      <c r="K278" s="11">
        <f t="shared" si="40"/>
        <v>0.32003998756408691</v>
      </c>
      <c r="L278" s="11">
        <f t="shared" si="41"/>
        <v>2.3798942565917969E-3</v>
      </c>
      <c r="M278" s="11">
        <f t="shared" si="42"/>
        <v>6.8998336791992188E-4</v>
      </c>
      <c r="N278" s="11">
        <f t="shared" si="43"/>
        <v>0.46983003616333008</v>
      </c>
      <c r="O278" s="11">
        <f t="shared" si="44"/>
        <v>5.6349992752075195E-2</v>
      </c>
      <c r="P278" s="11">
        <f>Table3[[#This Row],[recalc_edist6]]+Table3[[#This Row],[recalc_repr5]]+Table3[[#This Row],[gaps4]]+Table3[[#This Row],[overlaps3]]+Table3[[#This Row],[map2]]</f>
        <v>0.84928989410400391</v>
      </c>
      <c r="Q278" s="21">
        <f>1000000*Table3[[#This Row],[total]]/Table3[[#This Row],[array size]]</f>
        <v>109.59993471467337</v>
      </c>
      <c r="R278" s="5">
        <f t="shared" si="45"/>
        <v>0.37683244530034976</v>
      </c>
      <c r="S278" s="5">
        <f t="shared" si="46"/>
        <v>2.8022166201595654E-3</v>
      </c>
      <c r="T278" s="5">
        <f t="shared" si="47"/>
        <v>8.1242385280923485E-4</v>
      </c>
      <c r="U278" s="5">
        <f t="shared" si="48"/>
        <v>0.5532033754610941</v>
      </c>
      <c r="V278" s="5">
        <f t="shared" si="49"/>
        <v>6.6349538765587371E-2</v>
      </c>
      <c r="W278" s="4">
        <v>16</v>
      </c>
      <c r="X278" s="4">
        <v>509</v>
      </c>
      <c r="Y278">
        <v>7749</v>
      </c>
    </row>
    <row r="279" spans="2:25" x14ac:dyDescent="0.45">
      <c r="B279">
        <v>73</v>
      </c>
      <c r="C279">
        <v>1709556761.0048699</v>
      </c>
      <c r="D279">
        <v>1709556762.54877</v>
      </c>
      <c r="E279">
        <v>1709556762.5518301</v>
      </c>
      <c r="F279">
        <v>1709556762.5526099</v>
      </c>
      <c r="G279">
        <v>1709556763.3378899</v>
      </c>
      <c r="H279">
        <v>1709556763.8396599</v>
      </c>
      <c r="I279" t="s">
        <v>127</v>
      </c>
      <c r="J279">
        <v>596</v>
      </c>
      <c r="K279" s="11">
        <f t="shared" si="40"/>
        <v>1.5439000129699707</v>
      </c>
      <c r="L279" s="11">
        <f t="shared" si="41"/>
        <v>3.0601024627685547E-3</v>
      </c>
      <c r="M279" s="11">
        <f t="shared" si="42"/>
        <v>7.7986717224121094E-4</v>
      </c>
      <c r="N279" s="11">
        <f t="shared" si="43"/>
        <v>0.78527998924255371</v>
      </c>
      <c r="O279" s="11">
        <f t="shared" si="44"/>
        <v>0.50177001953125</v>
      </c>
      <c r="P279" s="11">
        <f>Table3[[#This Row],[recalc_edist6]]+Table3[[#This Row],[recalc_repr5]]+Table3[[#This Row],[gaps4]]+Table3[[#This Row],[overlaps3]]+Table3[[#This Row],[map2]]</f>
        <v>2.8347899913787842</v>
      </c>
      <c r="Q279" s="21">
        <f>1000000*Table3[[#This Row],[total]]/Table3[[#This Row],[array size]]</f>
        <v>61.360418870079094</v>
      </c>
      <c r="R279" s="5">
        <f t="shared" si="45"/>
        <v>0.5446258868083026</v>
      </c>
      <c r="S279" s="5">
        <f t="shared" si="46"/>
        <v>1.0794811862871658E-3</v>
      </c>
      <c r="T279" s="5">
        <f t="shared" si="47"/>
        <v>2.7510580135140785E-4</v>
      </c>
      <c r="U279" s="5">
        <f t="shared" si="48"/>
        <v>0.27701522568894404</v>
      </c>
      <c r="V279" s="5">
        <f t="shared" si="49"/>
        <v>0.17700430051511479</v>
      </c>
      <c r="W279" s="4">
        <v>73</v>
      </c>
      <c r="X279" s="4">
        <v>648</v>
      </c>
      <c r="Y279">
        <v>46199</v>
      </c>
    </row>
    <row r="280" spans="2:25" x14ac:dyDescent="0.45">
      <c r="B280">
        <v>29</v>
      </c>
      <c r="C280">
        <v>1709556762.3080499</v>
      </c>
      <c r="D280">
        <v>1709556762.8784699</v>
      </c>
      <c r="E280">
        <v>1709556762.8819399</v>
      </c>
      <c r="F280">
        <v>1709556762.88288</v>
      </c>
      <c r="G280">
        <v>1709556764.00846</v>
      </c>
      <c r="H280">
        <v>1709556764.3966401</v>
      </c>
      <c r="I280" t="s">
        <v>127</v>
      </c>
      <c r="J280">
        <v>712</v>
      </c>
      <c r="K280" s="11">
        <f t="shared" si="40"/>
        <v>0.5704200267791748</v>
      </c>
      <c r="L280" s="11">
        <f t="shared" si="41"/>
        <v>3.4699440002441406E-3</v>
      </c>
      <c r="M280" s="11">
        <f t="shared" si="42"/>
        <v>9.4008445739746094E-4</v>
      </c>
      <c r="N280" s="11">
        <f t="shared" si="43"/>
        <v>1.1255800724029541</v>
      </c>
      <c r="O280" s="11">
        <f t="shared" si="44"/>
        <v>0.38818001747131348</v>
      </c>
      <c r="P280" s="11">
        <f>Table3[[#This Row],[recalc_edist6]]+Table3[[#This Row],[recalc_repr5]]+Table3[[#This Row],[gaps4]]+Table3[[#This Row],[overlaps3]]+Table3[[#This Row],[map2]]</f>
        <v>2.088590145111084</v>
      </c>
      <c r="Q280" s="21">
        <f>1000000*Table3[[#This Row],[total]]/Table3[[#This Row],[array size]]</f>
        <v>102.13654189012098</v>
      </c>
      <c r="R280" s="5">
        <f t="shared" si="45"/>
        <v>0.27311247643028419</v>
      </c>
      <c r="S280" s="5">
        <f t="shared" si="46"/>
        <v>1.6613810078375084E-3</v>
      </c>
      <c r="T280" s="5">
        <f t="shared" si="47"/>
        <v>4.5010480375864335E-4</v>
      </c>
      <c r="U280" s="5">
        <f t="shared" si="48"/>
        <v>0.53891859780995421</v>
      </c>
      <c r="V280" s="5">
        <f t="shared" si="49"/>
        <v>0.18585743994816545</v>
      </c>
      <c r="W280" s="4">
        <v>29</v>
      </c>
      <c r="X280" s="4">
        <v>746</v>
      </c>
      <c r="Y280">
        <v>20449</v>
      </c>
    </row>
    <row r="281" spans="2:25" x14ac:dyDescent="0.45">
      <c r="B281">
        <v>82</v>
      </c>
      <c r="C281">
        <v>1709556223.3152201</v>
      </c>
      <c r="D281">
        <v>1709556225.16465</v>
      </c>
      <c r="E281">
        <v>1709556225.1654401</v>
      </c>
      <c r="F281">
        <v>1709556225.16626</v>
      </c>
      <c r="G281">
        <v>1709556225.7770801</v>
      </c>
      <c r="H281">
        <v>1709556226.90868</v>
      </c>
      <c r="I281" t="s">
        <v>128</v>
      </c>
      <c r="J281">
        <v>731</v>
      </c>
      <c r="K281" s="11">
        <f t="shared" si="40"/>
        <v>1.8494298458099365</v>
      </c>
      <c r="L281" s="11">
        <f t="shared" si="41"/>
        <v>7.9011917114257813E-4</v>
      </c>
      <c r="M281" s="11">
        <f t="shared" si="42"/>
        <v>8.1992149353027344E-4</v>
      </c>
      <c r="N281" s="11">
        <f t="shared" si="43"/>
        <v>0.61082005500793457</v>
      </c>
      <c r="O281" s="11">
        <f t="shared" si="44"/>
        <v>1.1315999031066895</v>
      </c>
      <c r="P281" s="11">
        <f>Table3[[#This Row],[recalc_edist6]]+Table3[[#This Row],[recalc_repr5]]+Table3[[#This Row],[gaps4]]+Table3[[#This Row],[overlaps3]]+Table3[[#This Row],[map2]]</f>
        <v>3.5934598445892334</v>
      </c>
      <c r="Q281" s="21">
        <f>1000000*Table3[[#This Row],[total]]/Table3[[#This Row],[array size]]</f>
        <v>59.397012257875886</v>
      </c>
      <c r="R281" s="5">
        <f t="shared" si="45"/>
        <v>0.51466551062054344</v>
      </c>
      <c r="S281" s="5">
        <f t="shared" si="46"/>
        <v>2.1987700024873834E-4</v>
      </c>
      <c r="T281" s="5">
        <f t="shared" si="47"/>
        <v>2.2817048999861531E-4</v>
      </c>
      <c r="U281" s="5">
        <f t="shared" si="48"/>
        <v>0.16998104373634851</v>
      </c>
      <c r="V281" s="5">
        <f t="shared" si="49"/>
        <v>0.31490539815286067</v>
      </c>
      <c r="W281">
        <v>82</v>
      </c>
      <c r="X281">
        <v>746</v>
      </c>
      <c r="Y281">
        <v>60499</v>
      </c>
    </row>
    <row r="282" spans="2:25" x14ac:dyDescent="0.45">
      <c r="K282">
        <f>SUM(Table3[map2])</f>
        <v>125.01059103012085</v>
      </c>
      <c r="L282">
        <f>SUM(Table3[overlaps3])</f>
        <v>5.1537187099456787</v>
      </c>
      <c r="M282">
        <f>SUM(Table3[gaps4])</f>
        <v>3.7405412197113037</v>
      </c>
      <c r="N282">
        <f>SUM(Table3[recalc_repr5])</f>
        <v>109.4991090297699</v>
      </c>
      <c r="O282">
        <f>SUM(Table3[recalc_edist6])</f>
        <v>28.160542011260986</v>
      </c>
      <c r="R282" s="14"/>
      <c r="S282" s="14"/>
      <c r="T282" s="14"/>
      <c r="U282" s="14"/>
      <c r="V282" s="14"/>
      <c r="W282" s="2"/>
      <c r="X282" s="2"/>
      <c r="Y282" s="2"/>
    </row>
    <row r="283" spans="2:25" x14ac:dyDescent="0.45">
      <c r="K283" s="5">
        <f>Table3[[#Totals],[map2]]/$K284</f>
        <v>0.46033480115802677</v>
      </c>
      <c r="L283" s="5">
        <f>Table3[[#Totals],[overlaps3]]/$K284</f>
        <v>1.8977880658092534E-2</v>
      </c>
      <c r="M283" s="5">
        <f>Table3[[#Totals],[gaps4]]/$K284</f>
        <v>1.3774043338330591E-2</v>
      </c>
      <c r="N283" s="5">
        <f>Table3[[#Totals],[recalc_repr5]]/$K284</f>
        <v>0.40321584088867335</v>
      </c>
      <c r="O283" s="5">
        <f>Table3[[#Totals],[recalc_edist6]]/$K284</f>
        <v>0.10369743395687675</v>
      </c>
      <c r="P283" s="5"/>
      <c r="Q283" s="5"/>
    </row>
    <row r="284" spans="2:25" x14ac:dyDescent="0.45">
      <c r="K284">
        <f>SUM(Table3[[#Totals],[map2]:[recalc_edist6]])</f>
        <v>271.56450200080872</v>
      </c>
    </row>
  </sheetData>
  <conditionalFormatting sqref="K283:Q2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V28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general</vt:lpstr>
      <vt:lpstr>general_2</vt:lpstr>
      <vt:lpstr>general_3</vt:lpstr>
      <vt:lpstr>6</vt:lpstr>
      <vt:lpstr>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Włodzimierz</dc:creator>
  <cp:lastModifiedBy>Piotr Włodzimierz</cp:lastModifiedBy>
  <dcterms:created xsi:type="dcterms:W3CDTF">2015-06-05T18:17:20Z</dcterms:created>
  <dcterms:modified xsi:type="dcterms:W3CDTF">2024-03-06T23:09:59Z</dcterms:modified>
</cp:coreProperties>
</file>