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7"/>
  <workbookPr/>
  <mc:AlternateContent xmlns:mc="http://schemas.openxmlformats.org/markup-compatibility/2006">
    <mc:Choice Requires="x15">
      <x15ac:absPath xmlns:x15ac="http://schemas.microsoft.com/office/spreadsheetml/2010/11/ac" url="C:\Users\vlothec\Documents\GitHub\TRASH_dev\optimisations\"/>
    </mc:Choice>
  </mc:AlternateContent>
  <xr:revisionPtr revIDLastSave="0" documentId="13_ncr:1_{6C0635F9-0D00-443E-B500-E323661D6ABA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general" sheetId="1" r:id="rId1"/>
    <sheet name="general_2" sheetId="7" r:id="rId2"/>
    <sheet name="6" sheetId="8" r:id="rId3"/>
    <sheet name="9" sheetId="2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8" i="1" l="1"/>
  <c r="V8" i="1"/>
  <c r="W8" i="1"/>
  <c r="X8" i="1"/>
  <c r="Y8" i="1"/>
  <c r="Z8" i="1"/>
  <c r="AA8" i="1"/>
  <c r="AB8" i="1"/>
  <c r="AC8" i="1"/>
  <c r="AD8" i="1"/>
  <c r="AE8" i="1" l="1"/>
  <c r="AG8" i="1" s="1"/>
  <c r="AH8" i="1" s="1"/>
  <c r="W15" i="8"/>
  <c r="U15" i="8"/>
  <c r="T15" i="8"/>
  <c r="S15" i="8"/>
  <c r="R15" i="8"/>
  <c r="Q15" i="8"/>
  <c r="AA15" i="8" s="1"/>
  <c r="P15" i="8"/>
  <c r="O15" i="8"/>
  <c r="N15" i="8"/>
  <c r="X15" i="8" s="1"/>
  <c r="M15" i="8"/>
  <c r="M165" i="8"/>
  <c r="M370" i="8"/>
  <c r="M353" i="8"/>
  <c r="M434" i="8"/>
  <c r="M267" i="8"/>
  <c r="M285" i="8"/>
  <c r="M363" i="8"/>
  <c r="M215" i="8"/>
  <c r="M277" i="8"/>
  <c r="M242" i="8"/>
  <c r="M395" i="8"/>
  <c r="M97" i="8"/>
  <c r="AF97" i="8" s="1"/>
  <c r="M322" i="8"/>
  <c r="M82" i="8"/>
  <c r="M426" i="8"/>
  <c r="M147" i="8"/>
  <c r="M377" i="8"/>
  <c r="M378" i="8"/>
  <c r="M11" i="8"/>
  <c r="M373" i="8"/>
  <c r="M213" i="8"/>
  <c r="M439" i="8"/>
  <c r="M253" i="8"/>
  <c r="M445" i="8"/>
  <c r="AF445" i="8" s="1"/>
  <c r="M114" i="8"/>
  <c r="M331" i="8"/>
  <c r="M418" i="8"/>
  <c r="M440" i="8"/>
  <c r="M416" i="8"/>
  <c r="M429" i="8"/>
  <c r="M441" i="8"/>
  <c r="M219" i="8"/>
  <c r="M194" i="8"/>
  <c r="M24" i="8"/>
  <c r="M229" i="8"/>
  <c r="M199" i="8"/>
  <c r="AF199" i="8" s="1"/>
  <c r="M51" i="8"/>
  <c r="M281" i="8"/>
  <c r="M129" i="8"/>
  <c r="M85" i="8"/>
  <c r="M100" i="8"/>
  <c r="M30" i="8"/>
  <c r="M65" i="8"/>
  <c r="M386" i="8"/>
  <c r="M193" i="8"/>
  <c r="M158" i="8"/>
  <c r="M210" i="8"/>
  <c r="M72" i="8"/>
  <c r="AF72" i="8" s="1"/>
  <c r="M160" i="8"/>
  <c r="M231" i="8"/>
  <c r="M10" i="8"/>
  <c r="M374" i="8"/>
  <c r="M5" i="8"/>
  <c r="M460" i="8"/>
  <c r="M212" i="8"/>
  <c r="M77" i="8"/>
  <c r="M183" i="8"/>
  <c r="M258" i="8"/>
  <c r="M252" i="8"/>
  <c r="M144" i="8"/>
  <c r="AF144" i="8" s="1"/>
  <c r="M117" i="8"/>
  <c r="M430" i="8"/>
  <c r="M302" i="8"/>
  <c r="M411" i="8"/>
  <c r="M438" i="8"/>
  <c r="M201" i="8"/>
  <c r="M319" i="8"/>
  <c r="M326" i="8"/>
  <c r="M203" i="8"/>
  <c r="M151" i="8"/>
  <c r="M173" i="8"/>
  <c r="M290" i="8"/>
  <c r="AF290" i="8" s="1"/>
  <c r="M102" i="8"/>
  <c r="M209" i="8"/>
  <c r="M250" i="8"/>
  <c r="M205" i="8"/>
  <c r="M207" i="8"/>
  <c r="M313" i="8"/>
  <c r="M305" i="8"/>
  <c r="M221" i="8"/>
  <c r="M128" i="8"/>
  <c r="M69" i="8"/>
  <c r="M149" i="8"/>
  <c r="M67" i="8"/>
  <c r="AF67" i="8" s="1"/>
  <c r="M113" i="8"/>
  <c r="M59" i="8"/>
  <c r="M3" i="8"/>
  <c r="M2" i="8"/>
  <c r="M6" i="8"/>
  <c r="M19" i="8"/>
  <c r="M55" i="8"/>
  <c r="M296" i="8"/>
  <c r="M31" i="8"/>
  <c r="M34" i="8"/>
  <c r="M20" i="8"/>
  <c r="M41" i="8"/>
  <c r="AF41" i="8" s="1"/>
  <c r="M13" i="8"/>
  <c r="M48" i="8"/>
  <c r="M365" i="8"/>
  <c r="M424" i="8"/>
  <c r="M7" i="8"/>
  <c r="M392" i="8"/>
  <c r="M228" i="8"/>
  <c r="M76" i="8"/>
  <c r="M355" i="8"/>
  <c r="M379" i="8"/>
  <c r="M195" i="8"/>
  <c r="AF195" i="8" s="1"/>
  <c r="M45" i="8"/>
  <c r="M396" i="8"/>
  <c r="M49" i="8"/>
  <c r="M337" i="8"/>
  <c r="M293" i="8"/>
  <c r="M364" i="8"/>
  <c r="M283" i="8"/>
  <c r="M192" i="8"/>
  <c r="M208" i="8"/>
  <c r="M328" i="8"/>
  <c r="M325" i="8"/>
  <c r="M358" i="8"/>
  <c r="AF358" i="8" s="1"/>
  <c r="M383" i="8"/>
  <c r="M309" i="8"/>
  <c r="M327" i="8"/>
  <c r="M91" i="8"/>
  <c r="M32" i="8"/>
  <c r="M8" i="8"/>
  <c r="M126" i="8"/>
  <c r="M324" i="8"/>
  <c r="M333" i="8"/>
  <c r="M388" i="8"/>
  <c r="M33" i="8"/>
  <c r="M314" i="8"/>
  <c r="AF314" i="8" s="1"/>
  <c r="M244" i="8"/>
  <c r="M269" i="8"/>
  <c r="M63" i="8"/>
  <c r="M109" i="8"/>
  <c r="M280" i="8"/>
  <c r="M437" i="8"/>
  <c r="M204" i="8"/>
  <c r="M371" i="8"/>
  <c r="M249" i="8"/>
  <c r="M352" i="8"/>
  <c r="M449" i="8"/>
  <c r="M172" i="8"/>
  <c r="AF172" i="8" s="1"/>
  <c r="M380" i="8"/>
  <c r="M222" i="8"/>
  <c r="M4" i="8"/>
  <c r="M53" i="8"/>
  <c r="M18" i="8"/>
  <c r="M397" i="8"/>
  <c r="M433" i="8"/>
  <c r="M282" i="8"/>
  <c r="M181" i="8"/>
  <c r="M342" i="8"/>
  <c r="M171" i="8"/>
  <c r="M239" i="8"/>
  <c r="AF239" i="8" s="1"/>
  <c r="M340" i="8"/>
  <c r="M25" i="8"/>
  <c r="M334" i="8"/>
  <c r="M39" i="8"/>
  <c r="M451" i="8"/>
  <c r="M297" i="8"/>
  <c r="M362" i="8"/>
  <c r="M359" i="8"/>
  <c r="M80" i="8"/>
  <c r="M385" i="8"/>
  <c r="M148" i="8"/>
  <c r="M356" i="8"/>
  <c r="AF356" i="8" s="1"/>
  <c r="M455" i="8"/>
  <c r="M369" i="8"/>
  <c r="M268" i="8"/>
  <c r="M164" i="8"/>
  <c r="M435" i="8"/>
  <c r="M246" i="8"/>
  <c r="M284" i="8"/>
  <c r="M415" i="8"/>
  <c r="M407" i="8"/>
  <c r="M368" i="8"/>
  <c r="M111" i="8"/>
  <c r="M206" i="8"/>
  <c r="AF206" i="8" s="1"/>
  <c r="M22" i="8"/>
  <c r="M122" i="8"/>
  <c r="M152" i="8"/>
  <c r="M70" i="8"/>
  <c r="M131" i="8"/>
  <c r="M35" i="8"/>
  <c r="M79" i="8"/>
  <c r="M99" i="8"/>
  <c r="M106" i="8"/>
  <c r="M42" i="8"/>
  <c r="M14" i="8"/>
  <c r="M87" i="8"/>
  <c r="AF87" i="8" s="1"/>
  <c r="M86" i="8"/>
  <c r="M88" i="8"/>
  <c r="M74" i="8"/>
  <c r="M75" i="8"/>
  <c r="M256" i="8"/>
  <c r="M73" i="8"/>
  <c r="M95" i="8"/>
  <c r="M26" i="8"/>
  <c r="M312" i="8"/>
  <c r="M238" i="8"/>
  <c r="M56" i="8"/>
  <c r="M92" i="8"/>
  <c r="AF92" i="8" s="1"/>
  <c r="M227" i="8"/>
  <c r="M413" i="8"/>
  <c r="M452" i="8"/>
  <c r="M315" i="8"/>
  <c r="M101" i="8"/>
  <c r="M389" i="8"/>
  <c r="M344" i="8"/>
  <c r="M348" i="8"/>
  <c r="M321" i="8"/>
  <c r="M196" i="8"/>
  <c r="M394" i="8"/>
  <c r="M310" i="8"/>
  <c r="AF310" i="8" s="1"/>
  <c r="M220" i="8"/>
  <c r="M108" i="8"/>
  <c r="M178" i="8"/>
  <c r="M180" i="8"/>
  <c r="M200" i="8"/>
  <c r="M409" i="8"/>
  <c r="M361" i="8"/>
  <c r="M150" i="8"/>
  <c r="M419" i="8"/>
  <c r="M306" i="8"/>
  <c r="M354" i="8"/>
  <c r="M248" i="8"/>
  <c r="AF248" i="8" s="1"/>
  <c r="M159" i="8"/>
  <c r="M390" i="8"/>
  <c r="M157" i="8"/>
  <c r="M351" i="8"/>
  <c r="M50" i="8"/>
  <c r="M98" i="8"/>
  <c r="M28" i="8"/>
  <c r="M78" i="8"/>
  <c r="M46" i="8"/>
  <c r="M64" i="8"/>
  <c r="M112" i="8"/>
  <c r="M294" i="8"/>
  <c r="AF294" i="8" s="1"/>
  <c r="M66" i="8"/>
  <c r="M38" i="8"/>
  <c r="M295" i="8"/>
  <c r="M116" i="8"/>
  <c r="M454" i="8"/>
  <c r="M226" i="8"/>
  <c r="M308" i="8"/>
  <c r="M266" i="8"/>
  <c r="M176" i="8"/>
  <c r="M167" i="8"/>
  <c r="M428" i="8"/>
  <c r="M384" i="8"/>
  <c r="AF384" i="8" s="1"/>
  <c r="M360" i="8"/>
  <c r="M166" i="8"/>
  <c r="M442" i="8"/>
  <c r="M9" i="8"/>
  <c r="M89" i="8"/>
  <c r="M90" i="8"/>
  <c r="M338" i="8"/>
  <c r="M287" i="8"/>
  <c r="M273" i="8"/>
  <c r="M60" i="8"/>
  <c r="M134" i="8"/>
  <c r="M259" i="8"/>
  <c r="AF259" i="8" s="1"/>
  <c r="M235" i="8"/>
  <c r="M335" i="8"/>
  <c r="M417" i="8"/>
  <c r="M223" i="8"/>
  <c r="M168" i="8"/>
  <c r="M141" i="8"/>
  <c r="M450" i="8"/>
  <c r="M300" i="8"/>
  <c r="M278" i="8"/>
  <c r="M17" i="8"/>
  <c r="M36" i="8"/>
  <c r="M224" i="8"/>
  <c r="AF224" i="8" s="1"/>
  <c r="M347" i="8"/>
  <c r="M318" i="8"/>
  <c r="M262" i="8"/>
  <c r="M376" i="8"/>
  <c r="M140" i="8"/>
  <c r="M136" i="8"/>
  <c r="M272" i="8"/>
  <c r="M292" i="8"/>
  <c r="M410" i="8"/>
  <c r="M345" i="8"/>
  <c r="M241" i="8"/>
  <c r="M190" i="8"/>
  <c r="AF190" i="8" s="1"/>
  <c r="M316" i="8"/>
  <c r="M357" i="8"/>
  <c r="M447" i="8"/>
  <c r="M125" i="8"/>
  <c r="M291" i="8"/>
  <c r="M225" i="8"/>
  <c r="M103" i="8"/>
  <c r="M274" i="8"/>
  <c r="M346" i="8"/>
  <c r="M16" i="8"/>
  <c r="M83" i="8"/>
  <c r="M218" i="8"/>
  <c r="AF218" i="8" s="1"/>
  <c r="M255" i="8"/>
  <c r="M299" i="8"/>
  <c r="M44" i="8"/>
  <c r="M393" i="8"/>
  <c r="M399" i="8"/>
  <c r="M191" i="8"/>
  <c r="M265" i="8"/>
  <c r="M237" i="8"/>
  <c r="M251" i="8"/>
  <c r="M406" i="8"/>
  <c r="M84" i="8"/>
  <c r="M448" i="8"/>
  <c r="AF448" i="8" s="1"/>
  <c r="M408" i="8"/>
  <c r="M372" i="8"/>
  <c r="M257" i="8"/>
  <c r="M232" i="8"/>
  <c r="M320" i="8"/>
  <c r="M202" i="8"/>
  <c r="M119" i="8"/>
  <c r="M458" i="8"/>
  <c r="M459" i="8"/>
  <c r="M339" i="8"/>
  <c r="M124" i="8"/>
  <c r="M182" i="8"/>
  <c r="AF182" i="8" s="1"/>
  <c r="M29" i="8"/>
  <c r="M23" i="8"/>
  <c r="M130" i="8"/>
  <c r="M189" i="8"/>
  <c r="M402" i="8"/>
  <c r="M276" i="8"/>
  <c r="M311" i="8"/>
  <c r="M174" i="8"/>
  <c r="M121" i="8"/>
  <c r="M115" i="8"/>
  <c r="M214" i="8"/>
  <c r="M127" i="8"/>
  <c r="AF127" i="8" s="1"/>
  <c r="M367" i="8"/>
  <c r="M279" i="8"/>
  <c r="M233" i="8"/>
  <c r="M179" i="8"/>
  <c r="M336" i="8"/>
  <c r="M68" i="8"/>
  <c r="M216" i="8"/>
  <c r="M143" i="8"/>
  <c r="M453" i="8"/>
  <c r="M247" i="8"/>
  <c r="M298" i="8"/>
  <c r="M145" i="8"/>
  <c r="AF145" i="8" s="1"/>
  <c r="M40" i="8"/>
  <c r="M245" i="8"/>
  <c r="M403" i="8"/>
  <c r="M146" i="8"/>
  <c r="M155" i="8"/>
  <c r="M104" i="8"/>
  <c r="M264" i="8"/>
  <c r="M286" i="8"/>
  <c r="M142" i="8"/>
  <c r="M391" i="8"/>
  <c r="M271" i="8"/>
  <c r="M217" i="8"/>
  <c r="AF217" i="8" s="1"/>
  <c r="M154" i="8"/>
  <c r="M304" i="8"/>
  <c r="M382" i="8"/>
  <c r="M184" i="8"/>
  <c r="M138" i="8"/>
  <c r="M263" i="8"/>
  <c r="M163" i="8"/>
  <c r="M120" i="8"/>
  <c r="M414" i="8"/>
  <c r="M343" i="8"/>
  <c r="M288" i="8"/>
  <c r="M427" i="8"/>
  <c r="AF427" i="8" s="1"/>
  <c r="M422" i="8"/>
  <c r="M177" i="8"/>
  <c r="M27" i="8"/>
  <c r="N165" i="8"/>
  <c r="N370" i="8"/>
  <c r="N353" i="8"/>
  <c r="N434" i="8"/>
  <c r="N267" i="8"/>
  <c r="N285" i="8"/>
  <c r="N363" i="8"/>
  <c r="N215" i="8"/>
  <c r="N277" i="8"/>
  <c r="AG277" i="8" s="1"/>
  <c r="N242" i="8"/>
  <c r="N395" i="8"/>
  <c r="N97" i="8"/>
  <c r="N322" i="8"/>
  <c r="N82" i="8"/>
  <c r="N426" i="8"/>
  <c r="N147" i="8"/>
  <c r="N377" i="8"/>
  <c r="N378" i="8"/>
  <c r="N11" i="8"/>
  <c r="N373" i="8"/>
  <c r="N213" i="8"/>
  <c r="AG213" i="8" s="1"/>
  <c r="N439" i="8"/>
  <c r="N253" i="8"/>
  <c r="N445" i="8"/>
  <c r="N114" i="8"/>
  <c r="N331" i="8"/>
  <c r="N418" i="8"/>
  <c r="N440" i="8"/>
  <c r="N416" i="8"/>
  <c r="N429" i="8"/>
  <c r="N441" i="8"/>
  <c r="N219" i="8"/>
  <c r="N194" i="8"/>
  <c r="AG194" i="8" s="1"/>
  <c r="N24" i="8"/>
  <c r="N229" i="8"/>
  <c r="N199" i="8"/>
  <c r="N51" i="8"/>
  <c r="N281" i="8"/>
  <c r="N129" i="8"/>
  <c r="N85" i="8"/>
  <c r="N100" i="8"/>
  <c r="N30" i="8"/>
  <c r="N65" i="8"/>
  <c r="N386" i="8"/>
  <c r="N193" i="8"/>
  <c r="AG193" i="8" s="1"/>
  <c r="N158" i="8"/>
  <c r="N210" i="8"/>
  <c r="N72" i="8"/>
  <c r="N160" i="8"/>
  <c r="N231" i="8"/>
  <c r="N10" i="8"/>
  <c r="N374" i="8"/>
  <c r="N5" i="8"/>
  <c r="N460" i="8"/>
  <c r="N212" i="8"/>
  <c r="N77" i="8"/>
  <c r="N183" i="8"/>
  <c r="AG183" i="8" s="1"/>
  <c r="N258" i="8"/>
  <c r="N252" i="8"/>
  <c r="N144" i="8"/>
  <c r="N117" i="8"/>
  <c r="N430" i="8"/>
  <c r="N302" i="8"/>
  <c r="N411" i="8"/>
  <c r="N438" i="8"/>
  <c r="N201" i="8"/>
  <c r="N319" i="8"/>
  <c r="N326" i="8"/>
  <c r="N203" i="8"/>
  <c r="AG203" i="8" s="1"/>
  <c r="N151" i="8"/>
  <c r="N173" i="8"/>
  <c r="N290" i="8"/>
  <c r="N102" i="8"/>
  <c r="N209" i="8"/>
  <c r="N250" i="8"/>
  <c r="N205" i="8"/>
  <c r="N207" i="8"/>
  <c r="N313" i="8"/>
  <c r="N305" i="8"/>
  <c r="N221" i="8"/>
  <c r="N128" i="8"/>
  <c r="AG128" i="8" s="1"/>
  <c r="N69" i="8"/>
  <c r="N149" i="8"/>
  <c r="N67" i="8"/>
  <c r="N113" i="8"/>
  <c r="N59" i="8"/>
  <c r="N3" i="8"/>
  <c r="N2" i="8"/>
  <c r="N6" i="8"/>
  <c r="N19" i="8"/>
  <c r="N55" i="8"/>
  <c r="N296" i="8"/>
  <c r="N31" i="8"/>
  <c r="AG31" i="8" s="1"/>
  <c r="N34" i="8"/>
  <c r="N20" i="8"/>
  <c r="N41" i="8"/>
  <c r="N13" i="8"/>
  <c r="N48" i="8"/>
  <c r="N365" i="8"/>
  <c r="N424" i="8"/>
  <c r="N7" i="8"/>
  <c r="N392" i="8"/>
  <c r="N228" i="8"/>
  <c r="N76" i="8"/>
  <c r="AG76" i="8" s="1"/>
  <c r="N355" i="8"/>
  <c r="N379" i="8"/>
  <c r="N195" i="8"/>
  <c r="N45" i="8"/>
  <c r="N396" i="8"/>
  <c r="N49" i="8"/>
  <c r="N337" i="8"/>
  <c r="N293" i="8"/>
  <c r="N364" i="8"/>
  <c r="N283" i="8"/>
  <c r="N192" i="8"/>
  <c r="N208" i="8"/>
  <c r="AG208" i="8" s="1"/>
  <c r="N328" i="8"/>
  <c r="N325" i="8"/>
  <c r="N358" i="8"/>
  <c r="N383" i="8"/>
  <c r="N309" i="8"/>
  <c r="N327" i="8"/>
  <c r="N91" i="8"/>
  <c r="N32" i="8"/>
  <c r="N8" i="8"/>
  <c r="N126" i="8"/>
  <c r="N324" i="8"/>
  <c r="N333" i="8"/>
  <c r="N388" i="8"/>
  <c r="N33" i="8"/>
  <c r="N314" i="8"/>
  <c r="N244" i="8"/>
  <c r="N269" i="8"/>
  <c r="N63" i="8"/>
  <c r="N109" i="8"/>
  <c r="N280" i="8"/>
  <c r="N437" i="8"/>
  <c r="N204" i="8"/>
  <c r="N371" i="8"/>
  <c r="N249" i="8"/>
  <c r="AG249" i="8" s="1"/>
  <c r="N352" i="8"/>
  <c r="N449" i="8"/>
  <c r="N172" i="8"/>
  <c r="N380" i="8"/>
  <c r="N222" i="8"/>
  <c r="N4" i="8"/>
  <c r="N53" i="8"/>
  <c r="N18" i="8"/>
  <c r="N397" i="8"/>
  <c r="N433" i="8"/>
  <c r="N282" i="8"/>
  <c r="N181" i="8"/>
  <c r="AG181" i="8" s="1"/>
  <c r="N342" i="8"/>
  <c r="N171" i="8"/>
  <c r="N239" i="8"/>
  <c r="N340" i="8"/>
  <c r="N25" i="8"/>
  <c r="N334" i="8"/>
  <c r="N39" i="8"/>
  <c r="N451" i="8"/>
  <c r="N297" i="8"/>
  <c r="N362" i="8"/>
  <c r="N359" i="8"/>
  <c r="N80" i="8"/>
  <c r="AG80" i="8" s="1"/>
  <c r="N385" i="8"/>
  <c r="N148" i="8"/>
  <c r="N356" i="8"/>
  <c r="N455" i="8"/>
  <c r="N369" i="8"/>
  <c r="N268" i="8"/>
  <c r="N164" i="8"/>
  <c r="N435" i="8"/>
  <c r="N246" i="8"/>
  <c r="N284" i="8"/>
  <c r="N415" i="8"/>
  <c r="N407" i="8"/>
  <c r="N368" i="8"/>
  <c r="N111" i="8"/>
  <c r="N206" i="8"/>
  <c r="N22" i="8"/>
  <c r="N122" i="8"/>
  <c r="N152" i="8"/>
  <c r="N70" i="8"/>
  <c r="N131" i="8"/>
  <c r="N35" i="8"/>
  <c r="N79" i="8"/>
  <c r="N99" i="8"/>
  <c r="N106" i="8"/>
  <c r="AG106" i="8" s="1"/>
  <c r="N42" i="8"/>
  <c r="N14" i="8"/>
  <c r="N87" i="8"/>
  <c r="N86" i="8"/>
  <c r="N88" i="8"/>
  <c r="N74" i="8"/>
  <c r="N75" i="8"/>
  <c r="N256" i="8"/>
  <c r="N73" i="8"/>
  <c r="N95" i="8"/>
  <c r="N26" i="8"/>
  <c r="N312" i="8"/>
  <c r="AG312" i="8" s="1"/>
  <c r="N238" i="8"/>
  <c r="N56" i="8"/>
  <c r="N92" i="8"/>
  <c r="N227" i="8"/>
  <c r="N413" i="8"/>
  <c r="N452" i="8"/>
  <c r="N315" i="8"/>
  <c r="N101" i="8"/>
  <c r="N389" i="8"/>
  <c r="N344" i="8"/>
  <c r="N348" i="8"/>
  <c r="N321" i="8"/>
  <c r="AG321" i="8" s="1"/>
  <c r="N196" i="8"/>
  <c r="N394" i="8"/>
  <c r="N310" i="8"/>
  <c r="N220" i="8"/>
  <c r="N108" i="8"/>
  <c r="N178" i="8"/>
  <c r="N180" i="8"/>
  <c r="N200" i="8"/>
  <c r="N409" i="8"/>
  <c r="N361" i="8"/>
  <c r="N150" i="8"/>
  <c r="N419" i="8"/>
  <c r="AG419" i="8" s="1"/>
  <c r="N306" i="8"/>
  <c r="N354" i="8"/>
  <c r="N248" i="8"/>
  <c r="N159" i="8"/>
  <c r="N390" i="8"/>
  <c r="N157" i="8"/>
  <c r="N351" i="8"/>
  <c r="N50" i="8"/>
  <c r="N98" i="8"/>
  <c r="N28" i="8"/>
  <c r="N78" i="8"/>
  <c r="N46" i="8"/>
  <c r="AG46" i="8" s="1"/>
  <c r="N64" i="8"/>
  <c r="N112" i="8"/>
  <c r="N294" i="8"/>
  <c r="N66" i="8"/>
  <c r="N38" i="8"/>
  <c r="N295" i="8"/>
  <c r="N116" i="8"/>
  <c r="N454" i="8"/>
  <c r="N226" i="8"/>
  <c r="N308" i="8"/>
  <c r="N266" i="8"/>
  <c r="N176" i="8"/>
  <c r="AG176" i="8" s="1"/>
  <c r="N167" i="8"/>
  <c r="N428" i="8"/>
  <c r="N384" i="8"/>
  <c r="N360" i="8"/>
  <c r="N166" i="8"/>
  <c r="N442" i="8"/>
  <c r="N9" i="8"/>
  <c r="N89" i="8"/>
  <c r="N90" i="8"/>
  <c r="N338" i="8"/>
  <c r="N287" i="8"/>
  <c r="N273" i="8"/>
  <c r="AG273" i="8" s="1"/>
  <c r="N60" i="8"/>
  <c r="N134" i="8"/>
  <c r="N259" i="8"/>
  <c r="N235" i="8"/>
  <c r="N335" i="8"/>
  <c r="N417" i="8"/>
  <c r="N223" i="8"/>
  <c r="N168" i="8"/>
  <c r="N141" i="8"/>
  <c r="N450" i="8"/>
  <c r="N300" i="8"/>
  <c r="N278" i="8"/>
  <c r="AG278" i="8" s="1"/>
  <c r="N17" i="8"/>
  <c r="N36" i="8"/>
  <c r="N224" i="8"/>
  <c r="N347" i="8"/>
  <c r="N318" i="8"/>
  <c r="N262" i="8"/>
  <c r="N376" i="8"/>
  <c r="N140" i="8"/>
  <c r="N136" i="8"/>
  <c r="N272" i="8"/>
  <c r="N292" i="8"/>
  <c r="N410" i="8"/>
  <c r="AG410" i="8" s="1"/>
  <c r="N345" i="8"/>
  <c r="N241" i="8"/>
  <c r="N190" i="8"/>
  <c r="N316" i="8"/>
  <c r="N357" i="8"/>
  <c r="N447" i="8"/>
  <c r="N125" i="8"/>
  <c r="N291" i="8"/>
  <c r="N225" i="8"/>
  <c r="N103" i="8"/>
  <c r="N274" i="8"/>
  <c r="N346" i="8"/>
  <c r="AG346" i="8" s="1"/>
  <c r="N16" i="8"/>
  <c r="N83" i="8"/>
  <c r="N218" i="8"/>
  <c r="N255" i="8"/>
  <c r="N299" i="8"/>
  <c r="N44" i="8"/>
  <c r="N393" i="8"/>
  <c r="N399" i="8"/>
  <c r="N191" i="8"/>
  <c r="N265" i="8"/>
  <c r="N237" i="8"/>
  <c r="N251" i="8"/>
  <c r="AG251" i="8" s="1"/>
  <c r="N406" i="8"/>
  <c r="N84" i="8"/>
  <c r="N448" i="8"/>
  <c r="N408" i="8"/>
  <c r="N372" i="8"/>
  <c r="N257" i="8"/>
  <c r="N232" i="8"/>
  <c r="N320" i="8"/>
  <c r="N202" i="8"/>
  <c r="N119" i="8"/>
  <c r="N458" i="8"/>
  <c r="N459" i="8"/>
  <c r="AG459" i="8" s="1"/>
  <c r="N339" i="8"/>
  <c r="N124" i="8"/>
  <c r="N182" i="8"/>
  <c r="N29" i="8"/>
  <c r="N23" i="8"/>
  <c r="N130" i="8"/>
  <c r="N189" i="8"/>
  <c r="N402" i="8"/>
  <c r="N276" i="8"/>
  <c r="N311" i="8"/>
  <c r="N174" i="8"/>
  <c r="N121" i="8"/>
  <c r="AG121" i="8" s="1"/>
  <c r="N115" i="8"/>
  <c r="N214" i="8"/>
  <c r="N127" i="8"/>
  <c r="N367" i="8"/>
  <c r="N279" i="8"/>
  <c r="N233" i="8"/>
  <c r="N179" i="8"/>
  <c r="N336" i="8"/>
  <c r="N68" i="8"/>
  <c r="N216" i="8"/>
  <c r="N143" i="8"/>
  <c r="N453" i="8"/>
  <c r="N247" i="8"/>
  <c r="N298" i="8"/>
  <c r="N145" i="8"/>
  <c r="N40" i="8"/>
  <c r="N245" i="8"/>
  <c r="N403" i="8"/>
  <c r="N146" i="8"/>
  <c r="N155" i="8"/>
  <c r="N104" i="8"/>
  <c r="N264" i="8"/>
  <c r="N286" i="8"/>
  <c r="N142" i="8"/>
  <c r="AG142" i="8" s="1"/>
  <c r="N391" i="8"/>
  <c r="N271" i="8"/>
  <c r="N217" i="8"/>
  <c r="N154" i="8"/>
  <c r="N304" i="8"/>
  <c r="N382" i="8"/>
  <c r="N184" i="8"/>
  <c r="N138" i="8"/>
  <c r="N263" i="8"/>
  <c r="N163" i="8"/>
  <c r="N120" i="8"/>
  <c r="N414" i="8"/>
  <c r="AG414" i="8" s="1"/>
  <c r="N343" i="8"/>
  <c r="N288" i="8"/>
  <c r="N427" i="8"/>
  <c r="N422" i="8"/>
  <c r="N177" i="8"/>
  <c r="N27" i="8"/>
  <c r="O165" i="8"/>
  <c r="O370" i="8"/>
  <c r="O353" i="8"/>
  <c r="O434" i="8"/>
  <c r="O267" i="8"/>
  <c r="O285" i="8"/>
  <c r="AH285" i="8" s="1"/>
  <c r="O363" i="8"/>
  <c r="O215" i="8"/>
  <c r="O277" i="8"/>
  <c r="O242" i="8"/>
  <c r="O395" i="8"/>
  <c r="O97" i="8"/>
  <c r="O322" i="8"/>
  <c r="O82" i="8"/>
  <c r="O426" i="8"/>
  <c r="O147" i="8"/>
  <c r="O377" i="8"/>
  <c r="O378" i="8"/>
  <c r="AH378" i="8" s="1"/>
  <c r="O11" i="8"/>
  <c r="O373" i="8"/>
  <c r="O213" i="8"/>
  <c r="O439" i="8"/>
  <c r="O253" i="8"/>
  <c r="O445" i="8"/>
  <c r="O114" i="8"/>
  <c r="O331" i="8"/>
  <c r="O418" i="8"/>
  <c r="O440" i="8"/>
  <c r="O416" i="8"/>
  <c r="O429" i="8"/>
  <c r="AH429" i="8" s="1"/>
  <c r="O441" i="8"/>
  <c r="O219" i="8"/>
  <c r="O194" i="8"/>
  <c r="O24" i="8"/>
  <c r="O229" i="8"/>
  <c r="O199" i="8"/>
  <c r="O51" i="8"/>
  <c r="O281" i="8"/>
  <c r="O129" i="8"/>
  <c r="O85" i="8"/>
  <c r="O100" i="8"/>
  <c r="O30" i="8"/>
  <c r="AH30" i="8" s="1"/>
  <c r="O65" i="8"/>
  <c r="O386" i="8"/>
  <c r="O193" i="8"/>
  <c r="O158" i="8"/>
  <c r="O210" i="8"/>
  <c r="O72" i="8"/>
  <c r="O160" i="8"/>
  <c r="O231" i="8"/>
  <c r="O10" i="8"/>
  <c r="O374" i="8"/>
  <c r="O5" i="8"/>
  <c r="O460" i="8"/>
  <c r="AH460" i="8" s="1"/>
  <c r="O212" i="8"/>
  <c r="O77" i="8"/>
  <c r="O183" i="8"/>
  <c r="O258" i="8"/>
  <c r="O252" i="8"/>
  <c r="O144" i="8"/>
  <c r="O117" i="8"/>
  <c r="O430" i="8"/>
  <c r="O302" i="8"/>
  <c r="O411" i="8"/>
  <c r="O438" i="8"/>
  <c r="O201" i="8"/>
  <c r="AH201" i="8" s="1"/>
  <c r="O319" i="8"/>
  <c r="O326" i="8"/>
  <c r="O203" i="8"/>
  <c r="O151" i="8"/>
  <c r="O173" i="8"/>
  <c r="O290" i="8"/>
  <c r="O102" i="8"/>
  <c r="O209" i="8"/>
  <c r="O250" i="8"/>
  <c r="O205" i="8"/>
  <c r="O207" i="8"/>
  <c r="O313" i="8"/>
  <c r="AH313" i="8" s="1"/>
  <c r="O305" i="8"/>
  <c r="O221" i="8"/>
  <c r="O128" i="8"/>
  <c r="O69" i="8"/>
  <c r="O149" i="8"/>
  <c r="O67" i="8"/>
  <c r="O113" i="8"/>
  <c r="O59" i="8"/>
  <c r="O3" i="8"/>
  <c r="O2" i="8"/>
  <c r="O6" i="8"/>
  <c r="O19" i="8"/>
  <c r="AH19" i="8" s="1"/>
  <c r="O55" i="8"/>
  <c r="O296" i="8"/>
  <c r="O31" i="8"/>
  <c r="O34" i="8"/>
  <c r="O20" i="8"/>
  <c r="O41" i="8"/>
  <c r="O13" i="8"/>
  <c r="O48" i="8"/>
  <c r="O365" i="8"/>
  <c r="O424" i="8"/>
  <c r="O7" i="8"/>
  <c r="AH7" i="8" s="1"/>
  <c r="O392" i="8"/>
  <c r="O228" i="8"/>
  <c r="O76" i="8"/>
  <c r="O355" i="8"/>
  <c r="O379" i="8"/>
  <c r="O195" i="8"/>
  <c r="O45" i="8"/>
  <c r="O396" i="8"/>
  <c r="O49" i="8"/>
  <c r="O337" i="8"/>
  <c r="O293" i="8"/>
  <c r="O364" i="8"/>
  <c r="AH364" i="8" s="1"/>
  <c r="O283" i="8"/>
  <c r="O192" i="8"/>
  <c r="O208" i="8"/>
  <c r="O328" i="8"/>
  <c r="O325" i="8"/>
  <c r="O358" i="8"/>
  <c r="O383" i="8"/>
  <c r="O309" i="8"/>
  <c r="O327" i="8"/>
  <c r="O91" i="8"/>
  <c r="O32" i="8"/>
  <c r="O8" i="8"/>
  <c r="AH8" i="8" s="1"/>
  <c r="O126" i="8"/>
  <c r="O324" i="8"/>
  <c r="O333" i="8"/>
  <c r="O388" i="8"/>
  <c r="O33" i="8"/>
  <c r="O314" i="8"/>
  <c r="O244" i="8"/>
  <c r="O269" i="8"/>
  <c r="O63" i="8"/>
  <c r="O109" i="8"/>
  <c r="O280" i="8"/>
  <c r="O437" i="8"/>
  <c r="AH437" i="8" s="1"/>
  <c r="O204" i="8"/>
  <c r="O371" i="8"/>
  <c r="O249" i="8"/>
  <c r="O352" i="8"/>
  <c r="O449" i="8"/>
  <c r="O172" i="8"/>
  <c r="O380" i="8"/>
  <c r="O222" i="8"/>
  <c r="O4" i="8"/>
  <c r="O53" i="8"/>
  <c r="O18" i="8"/>
  <c r="O397" i="8"/>
  <c r="AH397" i="8" s="1"/>
  <c r="O433" i="8"/>
  <c r="O282" i="8"/>
  <c r="O181" i="8"/>
  <c r="O342" i="8"/>
  <c r="O171" i="8"/>
  <c r="O239" i="8"/>
  <c r="O340" i="8"/>
  <c r="O25" i="8"/>
  <c r="O334" i="8"/>
  <c r="O39" i="8"/>
  <c r="O451" i="8"/>
  <c r="O297" i="8"/>
  <c r="AH297" i="8" s="1"/>
  <c r="O362" i="8"/>
  <c r="O359" i="8"/>
  <c r="O80" i="8"/>
  <c r="O385" i="8"/>
  <c r="O148" i="8"/>
  <c r="O356" i="8"/>
  <c r="O455" i="8"/>
  <c r="O369" i="8"/>
  <c r="O268" i="8"/>
  <c r="O164" i="8"/>
  <c r="O435" i="8"/>
  <c r="O246" i="8"/>
  <c r="AH246" i="8" s="1"/>
  <c r="O284" i="8"/>
  <c r="O415" i="8"/>
  <c r="O407" i="8"/>
  <c r="O368" i="8"/>
  <c r="O111" i="8"/>
  <c r="O206" i="8"/>
  <c r="O22" i="8"/>
  <c r="O122" i="8"/>
  <c r="O152" i="8"/>
  <c r="O70" i="8"/>
  <c r="O131" i="8"/>
  <c r="O35" i="8"/>
  <c r="AH35" i="8" s="1"/>
  <c r="O79" i="8"/>
  <c r="O99" i="8"/>
  <c r="O106" i="8"/>
  <c r="O42" i="8"/>
  <c r="O14" i="8"/>
  <c r="O87" i="8"/>
  <c r="O86" i="8"/>
  <c r="O88" i="8"/>
  <c r="O74" i="8"/>
  <c r="O75" i="8"/>
  <c r="O256" i="8"/>
  <c r="O73" i="8"/>
  <c r="AH73" i="8" s="1"/>
  <c r="O95" i="8"/>
  <c r="O26" i="8"/>
  <c r="O312" i="8"/>
  <c r="O238" i="8"/>
  <c r="O56" i="8"/>
  <c r="O92" i="8"/>
  <c r="O227" i="8"/>
  <c r="O413" i="8"/>
  <c r="O452" i="8"/>
  <c r="O315" i="8"/>
  <c r="O101" i="8"/>
  <c r="O389" i="8"/>
  <c r="AH389" i="8" s="1"/>
  <c r="O344" i="8"/>
  <c r="O348" i="8"/>
  <c r="O321" i="8"/>
  <c r="O196" i="8"/>
  <c r="O394" i="8"/>
  <c r="O310" i="8"/>
  <c r="O220" i="8"/>
  <c r="O108" i="8"/>
  <c r="O178" i="8"/>
  <c r="O180" i="8"/>
  <c r="O200" i="8"/>
  <c r="O409" i="8"/>
  <c r="AH409" i="8" s="1"/>
  <c r="O361" i="8"/>
  <c r="O150" i="8"/>
  <c r="O419" i="8"/>
  <c r="O306" i="8"/>
  <c r="O354" i="8"/>
  <c r="O248" i="8"/>
  <c r="O159" i="8"/>
  <c r="O390" i="8"/>
  <c r="O157" i="8"/>
  <c r="O351" i="8"/>
  <c r="O50" i="8"/>
  <c r="O98" i="8"/>
  <c r="O28" i="8"/>
  <c r="O78" i="8"/>
  <c r="O46" i="8"/>
  <c r="O64" i="8"/>
  <c r="O112" i="8"/>
  <c r="O294" i="8"/>
  <c r="O66" i="8"/>
  <c r="O38" i="8"/>
  <c r="O295" i="8"/>
  <c r="O116" i="8"/>
  <c r="O454" i="8"/>
  <c r="O226" i="8"/>
  <c r="AH226" i="8" s="1"/>
  <c r="O308" i="8"/>
  <c r="O266" i="8"/>
  <c r="O176" i="8"/>
  <c r="O167" i="8"/>
  <c r="O428" i="8"/>
  <c r="O384" i="8"/>
  <c r="O360" i="8"/>
  <c r="O166" i="8"/>
  <c r="O442" i="8"/>
  <c r="O9" i="8"/>
  <c r="O89" i="8"/>
  <c r="O90" i="8"/>
  <c r="AH90" i="8" s="1"/>
  <c r="O338" i="8"/>
  <c r="O287" i="8"/>
  <c r="O273" i="8"/>
  <c r="O60" i="8"/>
  <c r="O134" i="8"/>
  <c r="O259" i="8"/>
  <c r="O235" i="8"/>
  <c r="O335" i="8"/>
  <c r="O417" i="8"/>
  <c r="O223" i="8"/>
  <c r="O168" i="8"/>
  <c r="O141" i="8"/>
  <c r="AH141" i="8" s="1"/>
  <c r="O450" i="8"/>
  <c r="O300" i="8"/>
  <c r="O278" i="8"/>
  <c r="O17" i="8"/>
  <c r="O36" i="8"/>
  <c r="O224" i="8"/>
  <c r="O347" i="8"/>
  <c r="O318" i="8"/>
  <c r="O262" i="8"/>
  <c r="O376" i="8"/>
  <c r="O140" i="8"/>
  <c r="O136" i="8"/>
  <c r="AH136" i="8" s="1"/>
  <c r="O272" i="8"/>
  <c r="O292" i="8"/>
  <c r="O410" i="8"/>
  <c r="O345" i="8"/>
  <c r="O241" i="8"/>
  <c r="O190" i="8"/>
  <c r="O316" i="8"/>
  <c r="O357" i="8"/>
  <c r="O447" i="8"/>
  <c r="O125" i="8"/>
  <c r="O291" i="8"/>
  <c r="O225" i="8"/>
  <c r="AH225" i="8" s="1"/>
  <c r="O103" i="8"/>
  <c r="O274" i="8"/>
  <c r="O346" i="8"/>
  <c r="O16" i="8"/>
  <c r="O83" i="8"/>
  <c r="O218" i="8"/>
  <c r="O255" i="8"/>
  <c r="O299" i="8"/>
  <c r="O44" i="8"/>
  <c r="O393" i="8"/>
  <c r="O399" i="8"/>
  <c r="O191" i="8"/>
  <c r="AH191" i="8" s="1"/>
  <c r="O265" i="8"/>
  <c r="O237" i="8"/>
  <c r="O251" i="8"/>
  <c r="O406" i="8"/>
  <c r="O84" i="8"/>
  <c r="O448" i="8"/>
  <c r="O408" i="8"/>
  <c r="O372" i="8"/>
  <c r="O257" i="8"/>
  <c r="O232" i="8"/>
  <c r="O320" i="8"/>
  <c r="O202" i="8"/>
  <c r="AH202" i="8" s="1"/>
  <c r="O119" i="8"/>
  <c r="O458" i="8"/>
  <c r="O459" i="8"/>
  <c r="O339" i="8"/>
  <c r="O124" i="8"/>
  <c r="O182" i="8"/>
  <c r="O29" i="8"/>
  <c r="O23" i="8"/>
  <c r="O130" i="8"/>
  <c r="O189" i="8"/>
  <c r="O402" i="8"/>
  <c r="O276" i="8"/>
  <c r="AH276" i="8" s="1"/>
  <c r="O311" i="8"/>
  <c r="O174" i="8"/>
  <c r="O121" i="8"/>
  <c r="O115" i="8"/>
  <c r="O214" i="8"/>
  <c r="O127" i="8"/>
  <c r="O367" i="8"/>
  <c r="O279" i="8"/>
  <c r="O233" i="8"/>
  <c r="O179" i="8"/>
  <c r="O336" i="8"/>
  <c r="O68" i="8"/>
  <c r="AH68" i="8" s="1"/>
  <c r="O216" i="8"/>
  <c r="O143" i="8"/>
  <c r="O453" i="8"/>
  <c r="O247" i="8"/>
  <c r="O298" i="8"/>
  <c r="O145" i="8"/>
  <c r="O40" i="8"/>
  <c r="O245" i="8"/>
  <c r="O403" i="8"/>
  <c r="O146" i="8"/>
  <c r="O155" i="8"/>
  <c r="O104" i="8"/>
  <c r="AH104" i="8" s="1"/>
  <c r="O264" i="8"/>
  <c r="O286" i="8"/>
  <c r="O142" i="8"/>
  <c r="O391" i="8"/>
  <c r="O271" i="8"/>
  <c r="O217" i="8"/>
  <c r="O154" i="8"/>
  <c r="O304" i="8"/>
  <c r="O382" i="8"/>
  <c r="O184" i="8"/>
  <c r="O138" i="8"/>
  <c r="O263" i="8"/>
  <c r="AH263" i="8" s="1"/>
  <c r="O163" i="8"/>
  <c r="O120" i="8"/>
  <c r="O414" i="8"/>
  <c r="O343" i="8"/>
  <c r="O288" i="8"/>
  <c r="O427" i="8"/>
  <c r="O422" i="8"/>
  <c r="O177" i="8"/>
  <c r="O27" i="8"/>
  <c r="P165" i="8"/>
  <c r="P370" i="8"/>
  <c r="P353" i="8"/>
  <c r="P434" i="8"/>
  <c r="P267" i="8"/>
  <c r="P285" i="8"/>
  <c r="P363" i="8"/>
  <c r="P215" i="8"/>
  <c r="P277" i="8"/>
  <c r="P242" i="8"/>
  <c r="P395" i="8"/>
  <c r="P97" i="8"/>
  <c r="P322" i="8"/>
  <c r="P82" i="8"/>
  <c r="P426" i="8"/>
  <c r="AI426" i="8" s="1"/>
  <c r="P147" i="8"/>
  <c r="P377" i="8"/>
  <c r="P378" i="8"/>
  <c r="P11" i="8"/>
  <c r="P373" i="8"/>
  <c r="P213" i="8"/>
  <c r="P439" i="8"/>
  <c r="P253" i="8"/>
  <c r="P445" i="8"/>
  <c r="P114" i="8"/>
  <c r="P331" i="8"/>
  <c r="P418" i="8"/>
  <c r="AI418" i="8" s="1"/>
  <c r="P440" i="8"/>
  <c r="P416" i="8"/>
  <c r="P429" i="8"/>
  <c r="P441" i="8"/>
  <c r="P219" i="8"/>
  <c r="P194" i="8"/>
  <c r="P24" i="8"/>
  <c r="P229" i="8"/>
  <c r="P199" i="8"/>
  <c r="P51" i="8"/>
  <c r="P281" i="8"/>
  <c r="P129" i="8"/>
  <c r="AI129" i="8" s="1"/>
  <c r="P85" i="8"/>
  <c r="P100" i="8"/>
  <c r="P30" i="8"/>
  <c r="P65" i="8"/>
  <c r="P386" i="8"/>
  <c r="P193" i="8"/>
  <c r="P158" i="8"/>
  <c r="P210" i="8"/>
  <c r="P72" i="8"/>
  <c r="P160" i="8"/>
  <c r="P231" i="8"/>
  <c r="P10" i="8"/>
  <c r="AI10" i="8" s="1"/>
  <c r="P374" i="8"/>
  <c r="P5" i="8"/>
  <c r="P460" i="8"/>
  <c r="P212" i="8"/>
  <c r="P77" i="8"/>
  <c r="P183" i="8"/>
  <c r="P258" i="8"/>
  <c r="P252" i="8"/>
  <c r="P144" i="8"/>
  <c r="P117" i="8"/>
  <c r="P430" i="8"/>
  <c r="P302" i="8"/>
  <c r="AI302" i="8" s="1"/>
  <c r="P411" i="8"/>
  <c r="P438" i="8"/>
  <c r="P201" i="8"/>
  <c r="P319" i="8"/>
  <c r="P326" i="8"/>
  <c r="P203" i="8"/>
  <c r="P151" i="8"/>
  <c r="P173" i="8"/>
  <c r="P290" i="8"/>
  <c r="P102" i="8"/>
  <c r="P209" i="8"/>
  <c r="P250" i="8"/>
  <c r="AI250" i="8" s="1"/>
  <c r="P205" i="8"/>
  <c r="P207" i="8"/>
  <c r="P313" i="8"/>
  <c r="P305" i="8"/>
  <c r="P221" i="8"/>
  <c r="P128" i="8"/>
  <c r="P69" i="8"/>
  <c r="P149" i="8"/>
  <c r="P67" i="8"/>
  <c r="P113" i="8"/>
  <c r="P59" i="8"/>
  <c r="P3" i="8"/>
  <c r="AI3" i="8" s="1"/>
  <c r="P2" i="8"/>
  <c r="P6" i="8"/>
  <c r="P19" i="8"/>
  <c r="P55" i="8"/>
  <c r="P296" i="8"/>
  <c r="P31" i="8"/>
  <c r="P34" i="8"/>
  <c r="P20" i="8"/>
  <c r="P41" i="8"/>
  <c r="P13" i="8"/>
  <c r="P48" i="8"/>
  <c r="AI15" i="8"/>
  <c r="P365" i="8"/>
  <c r="P424" i="8"/>
  <c r="P7" i="8"/>
  <c r="P392" i="8"/>
  <c r="P228" i="8"/>
  <c r="P76" i="8"/>
  <c r="P355" i="8"/>
  <c r="P379" i="8"/>
  <c r="P195" i="8"/>
  <c r="P45" i="8"/>
  <c r="P396" i="8"/>
  <c r="P49" i="8"/>
  <c r="AI49" i="8" s="1"/>
  <c r="P337" i="8"/>
  <c r="P293" i="8"/>
  <c r="P364" i="8"/>
  <c r="P283" i="8"/>
  <c r="P192" i="8"/>
  <c r="P208" i="8"/>
  <c r="P328" i="8"/>
  <c r="P325" i="8"/>
  <c r="P358" i="8"/>
  <c r="P383" i="8"/>
  <c r="P309" i="8"/>
  <c r="P327" i="8"/>
  <c r="AI327" i="8" s="1"/>
  <c r="P91" i="8"/>
  <c r="P32" i="8"/>
  <c r="P8" i="8"/>
  <c r="P126" i="8"/>
  <c r="P324" i="8"/>
  <c r="P333" i="8"/>
  <c r="P388" i="8"/>
  <c r="P33" i="8"/>
  <c r="P314" i="8"/>
  <c r="P244" i="8"/>
  <c r="P269" i="8"/>
  <c r="P63" i="8"/>
  <c r="AI63" i="8" s="1"/>
  <c r="P109" i="8"/>
  <c r="P280" i="8"/>
  <c r="P437" i="8"/>
  <c r="P204" i="8"/>
  <c r="P371" i="8"/>
  <c r="P249" i="8"/>
  <c r="P352" i="8"/>
  <c r="P449" i="8"/>
  <c r="P172" i="8"/>
  <c r="P380" i="8"/>
  <c r="P222" i="8"/>
  <c r="P4" i="8"/>
  <c r="AI4" i="8" s="1"/>
  <c r="P53" i="8"/>
  <c r="P18" i="8"/>
  <c r="P397" i="8"/>
  <c r="P433" i="8"/>
  <c r="P282" i="8"/>
  <c r="P181" i="8"/>
  <c r="P342" i="8"/>
  <c r="P171" i="8"/>
  <c r="P239" i="8"/>
  <c r="P340" i="8"/>
  <c r="P25" i="8"/>
  <c r="P334" i="8"/>
  <c r="AI334" i="8" s="1"/>
  <c r="P39" i="8"/>
  <c r="P451" i="8"/>
  <c r="P297" i="8"/>
  <c r="P362" i="8"/>
  <c r="P359" i="8"/>
  <c r="P80" i="8"/>
  <c r="P385" i="8"/>
  <c r="P148" i="8"/>
  <c r="P356" i="8"/>
  <c r="P455" i="8"/>
  <c r="P369" i="8"/>
  <c r="P268" i="8"/>
  <c r="AI268" i="8" s="1"/>
  <c r="P164" i="8"/>
  <c r="P435" i="8"/>
  <c r="P246" i="8"/>
  <c r="P284" i="8"/>
  <c r="P415" i="8"/>
  <c r="P407" i="8"/>
  <c r="P368" i="8"/>
  <c r="P111" i="8"/>
  <c r="P206" i="8"/>
  <c r="P22" i="8"/>
  <c r="P122" i="8"/>
  <c r="P152" i="8"/>
  <c r="AI152" i="8" s="1"/>
  <c r="P70" i="8"/>
  <c r="P131" i="8"/>
  <c r="P35" i="8"/>
  <c r="P79" i="8"/>
  <c r="P99" i="8"/>
  <c r="P106" i="8"/>
  <c r="P42" i="8"/>
  <c r="P14" i="8"/>
  <c r="P87" i="8"/>
  <c r="P86" i="8"/>
  <c r="P88" i="8"/>
  <c r="P74" i="8"/>
  <c r="AI74" i="8" s="1"/>
  <c r="P75" i="8"/>
  <c r="P256" i="8"/>
  <c r="P73" i="8"/>
  <c r="P95" i="8"/>
  <c r="P26" i="8"/>
  <c r="P312" i="8"/>
  <c r="P238" i="8"/>
  <c r="P56" i="8"/>
  <c r="P92" i="8"/>
  <c r="P227" i="8"/>
  <c r="P413" i="8"/>
  <c r="P452" i="8"/>
  <c r="AI452" i="8" s="1"/>
  <c r="P315" i="8"/>
  <c r="P101" i="8"/>
  <c r="P389" i="8"/>
  <c r="P344" i="8"/>
  <c r="P348" i="8"/>
  <c r="P321" i="8"/>
  <c r="P196" i="8"/>
  <c r="P394" i="8"/>
  <c r="P310" i="8"/>
  <c r="P220" i="8"/>
  <c r="P108" i="8"/>
  <c r="P178" i="8"/>
  <c r="AI178" i="8" s="1"/>
  <c r="P180" i="8"/>
  <c r="P200" i="8"/>
  <c r="P409" i="8"/>
  <c r="P361" i="8"/>
  <c r="P150" i="8"/>
  <c r="P419" i="8"/>
  <c r="P306" i="8"/>
  <c r="P354" i="8"/>
  <c r="P248" i="8"/>
  <c r="P159" i="8"/>
  <c r="P390" i="8"/>
  <c r="P157" i="8"/>
  <c r="AI157" i="8" s="1"/>
  <c r="P351" i="8"/>
  <c r="P50" i="8"/>
  <c r="P98" i="8"/>
  <c r="P28" i="8"/>
  <c r="P78" i="8"/>
  <c r="P46" i="8"/>
  <c r="P64" i="8"/>
  <c r="P112" i="8"/>
  <c r="P294" i="8"/>
  <c r="P66" i="8"/>
  <c r="P38" i="8"/>
  <c r="P295" i="8"/>
  <c r="AI295" i="8" s="1"/>
  <c r="P116" i="8"/>
  <c r="P454" i="8"/>
  <c r="P226" i="8"/>
  <c r="P308" i="8"/>
  <c r="P266" i="8"/>
  <c r="P176" i="8"/>
  <c r="P167" i="8"/>
  <c r="P428" i="8"/>
  <c r="P384" i="8"/>
  <c r="P360" i="8"/>
  <c r="P166" i="8"/>
  <c r="P442" i="8"/>
  <c r="AI442" i="8" s="1"/>
  <c r="P9" i="8"/>
  <c r="P89" i="8"/>
  <c r="P90" i="8"/>
  <c r="P338" i="8"/>
  <c r="P287" i="8"/>
  <c r="P273" i="8"/>
  <c r="P60" i="8"/>
  <c r="P134" i="8"/>
  <c r="P259" i="8"/>
  <c r="P235" i="8"/>
  <c r="P335" i="8"/>
  <c r="P417" i="8"/>
  <c r="AI417" i="8" s="1"/>
  <c r="P223" i="8"/>
  <c r="P168" i="8"/>
  <c r="P141" i="8"/>
  <c r="P450" i="8"/>
  <c r="P300" i="8"/>
  <c r="P278" i="8"/>
  <c r="P17" i="8"/>
  <c r="P36" i="8"/>
  <c r="P224" i="8"/>
  <c r="P347" i="8"/>
  <c r="P318" i="8"/>
  <c r="P262" i="8"/>
  <c r="AI262" i="8" s="1"/>
  <c r="P376" i="8"/>
  <c r="P140" i="8"/>
  <c r="P136" i="8"/>
  <c r="P272" i="8"/>
  <c r="P292" i="8"/>
  <c r="P410" i="8"/>
  <c r="P345" i="8"/>
  <c r="P241" i="8"/>
  <c r="P190" i="8"/>
  <c r="P316" i="8"/>
  <c r="P357" i="8"/>
  <c r="P447" i="8"/>
  <c r="P125" i="8"/>
  <c r="P291" i="8"/>
  <c r="P225" i="8"/>
  <c r="P103" i="8"/>
  <c r="P274" i="8"/>
  <c r="P346" i="8"/>
  <c r="P16" i="8"/>
  <c r="P83" i="8"/>
  <c r="P218" i="8"/>
  <c r="P255" i="8"/>
  <c r="P299" i="8"/>
  <c r="P44" i="8"/>
  <c r="AI44" i="8" s="1"/>
  <c r="P393" i="8"/>
  <c r="P399" i="8"/>
  <c r="P191" i="8"/>
  <c r="P265" i="8"/>
  <c r="P237" i="8"/>
  <c r="P251" i="8"/>
  <c r="P406" i="8"/>
  <c r="P84" i="8"/>
  <c r="P448" i="8"/>
  <c r="P408" i="8"/>
  <c r="P372" i="8"/>
  <c r="P257" i="8"/>
  <c r="AI257" i="8" s="1"/>
  <c r="P232" i="8"/>
  <c r="P320" i="8"/>
  <c r="P202" i="8"/>
  <c r="P119" i="8"/>
  <c r="P458" i="8"/>
  <c r="P459" i="8"/>
  <c r="P339" i="8"/>
  <c r="P124" i="8"/>
  <c r="P182" i="8"/>
  <c r="P29" i="8"/>
  <c r="P23" i="8"/>
  <c r="P130" i="8"/>
  <c r="AI130" i="8" s="1"/>
  <c r="P189" i="8"/>
  <c r="P402" i="8"/>
  <c r="P276" i="8"/>
  <c r="P311" i="8"/>
  <c r="P174" i="8"/>
  <c r="P121" i="8"/>
  <c r="P115" i="8"/>
  <c r="P214" i="8"/>
  <c r="P127" i="8"/>
  <c r="P367" i="8"/>
  <c r="P279" i="8"/>
  <c r="P233" i="8"/>
  <c r="AI233" i="8" s="1"/>
  <c r="P179" i="8"/>
  <c r="P336" i="8"/>
  <c r="P68" i="8"/>
  <c r="P216" i="8"/>
  <c r="P143" i="8"/>
  <c r="P453" i="8"/>
  <c r="P247" i="8"/>
  <c r="P298" i="8"/>
  <c r="P145" i="8"/>
  <c r="P40" i="8"/>
  <c r="P245" i="8"/>
  <c r="P403" i="8"/>
  <c r="P146" i="8"/>
  <c r="P155" i="8"/>
  <c r="P104" i="8"/>
  <c r="P264" i="8"/>
  <c r="P286" i="8"/>
  <c r="P142" i="8"/>
  <c r="P391" i="8"/>
  <c r="P271" i="8"/>
  <c r="P217" i="8"/>
  <c r="P154" i="8"/>
  <c r="P304" i="8"/>
  <c r="P382" i="8"/>
  <c r="P184" i="8"/>
  <c r="P138" i="8"/>
  <c r="P263" i="8"/>
  <c r="P163" i="8"/>
  <c r="P120" i="8"/>
  <c r="P414" i="8"/>
  <c r="P343" i="8"/>
  <c r="P288" i="8"/>
  <c r="P427" i="8"/>
  <c r="P422" i="8"/>
  <c r="P177" i="8"/>
  <c r="P27" i="8"/>
  <c r="Q165" i="8"/>
  <c r="Q370" i="8"/>
  <c r="Q353" i="8"/>
  <c r="Q434" i="8"/>
  <c r="Q267" i="8"/>
  <c r="Q285" i="8"/>
  <c r="Q363" i="8"/>
  <c r="Q215" i="8"/>
  <c r="Q277" i="8"/>
  <c r="Q242" i="8"/>
  <c r="Q395" i="8"/>
  <c r="Q97" i="8"/>
  <c r="AJ97" i="8" s="1"/>
  <c r="Q322" i="8"/>
  <c r="Q82" i="8"/>
  <c r="Q426" i="8"/>
  <c r="Q147" i="8"/>
  <c r="Q377" i="8"/>
  <c r="Q378" i="8"/>
  <c r="Q11" i="8"/>
  <c r="Q373" i="8"/>
  <c r="Q213" i="8"/>
  <c r="Q439" i="8"/>
  <c r="Q253" i="8"/>
  <c r="Q445" i="8"/>
  <c r="AJ445" i="8" s="1"/>
  <c r="Q114" i="8"/>
  <c r="Q331" i="8"/>
  <c r="Q418" i="8"/>
  <c r="Q440" i="8"/>
  <c r="Q416" i="8"/>
  <c r="Q429" i="8"/>
  <c r="Q441" i="8"/>
  <c r="Q219" i="8"/>
  <c r="Q194" i="8"/>
  <c r="Q24" i="8"/>
  <c r="Q229" i="8"/>
  <c r="Q199" i="8"/>
  <c r="AJ199" i="8" s="1"/>
  <c r="Q51" i="8"/>
  <c r="Q281" i="8"/>
  <c r="Q129" i="8"/>
  <c r="Q85" i="8"/>
  <c r="Q100" i="8"/>
  <c r="Q30" i="8"/>
  <c r="Q65" i="8"/>
  <c r="Q386" i="8"/>
  <c r="Q193" i="8"/>
  <c r="Q158" i="8"/>
  <c r="Q210" i="8"/>
  <c r="Q72" i="8"/>
  <c r="AJ72" i="8" s="1"/>
  <c r="Q160" i="8"/>
  <c r="Q231" i="8"/>
  <c r="Q10" i="8"/>
  <c r="Q374" i="8"/>
  <c r="Q5" i="8"/>
  <c r="Q460" i="8"/>
  <c r="Q212" i="8"/>
  <c r="Q77" i="8"/>
  <c r="Q183" i="8"/>
  <c r="Q258" i="8"/>
  <c r="Q252" i="8"/>
  <c r="Q144" i="8"/>
  <c r="AJ144" i="8" s="1"/>
  <c r="Q117" i="8"/>
  <c r="Q430" i="8"/>
  <c r="Q302" i="8"/>
  <c r="Q411" i="8"/>
  <c r="Q438" i="8"/>
  <c r="Q201" i="8"/>
  <c r="Q319" i="8"/>
  <c r="Q326" i="8"/>
  <c r="Q203" i="8"/>
  <c r="Q151" i="8"/>
  <c r="Q173" i="8"/>
  <c r="Q290" i="8"/>
  <c r="AJ290" i="8" s="1"/>
  <c r="Q102" i="8"/>
  <c r="Q209" i="8"/>
  <c r="Q250" i="8"/>
  <c r="Q205" i="8"/>
  <c r="Q207" i="8"/>
  <c r="Q313" i="8"/>
  <c r="Q305" i="8"/>
  <c r="Q221" i="8"/>
  <c r="Q128" i="8"/>
  <c r="Q69" i="8"/>
  <c r="Q149" i="8"/>
  <c r="Q67" i="8"/>
  <c r="AJ67" i="8" s="1"/>
  <c r="Q113" i="8"/>
  <c r="Q59" i="8"/>
  <c r="Q3" i="8"/>
  <c r="Q2" i="8"/>
  <c r="Q6" i="8"/>
  <c r="Q19" i="8"/>
  <c r="Q55" i="8"/>
  <c r="Q296" i="8"/>
  <c r="Q31" i="8"/>
  <c r="Q34" i="8"/>
  <c r="Q20" i="8"/>
  <c r="Q41" i="8"/>
  <c r="AJ41" i="8" s="1"/>
  <c r="Q13" i="8"/>
  <c r="Q48" i="8"/>
  <c r="Q365" i="8"/>
  <c r="Q424" i="8"/>
  <c r="Q7" i="8"/>
  <c r="Q392" i="8"/>
  <c r="Q228" i="8"/>
  <c r="Q76" i="8"/>
  <c r="Q355" i="8"/>
  <c r="Q379" i="8"/>
  <c r="Q195" i="8"/>
  <c r="AJ195" i="8" s="1"/>
  <c r="Q45" i="8"/>
  <c r="Q396" i="8"/>
  <c r="Q49" i="8"/>
  <c r="Q337" i="8"/>
  <c r="Q293" i="8"/>
  <c r="Q364" i="8"/>
  <c r="Q283" i="8"/>
  <c r="Q192" i="8"/>
  <c r="Q208" i="8"/>
  <c r="Q328" i="8"/>
  <c r="Q325" i="8"/>
  <c r="Q358" i="8"/>
  <c r="AJ358" i="8" s="1"/>
  <c r="Q383" i="8"/>
  <c r="Q309" i="8"/>
  <c r="Q327" i="8"/>
  <c r="Q91" i="8"/>
  <c r="Q32" i="8"/>
  <c r="Q8" i="8"/>
  <c r="Q126" i="8"/>
  <c r="Q324" i="8"/>
  <c r="Q333" i="8"/>
  <c r="Q388" i="8"/>
  <c r="Q33" i="8"/>
  <c r="Q314" i="8"/>
  <c r="AJ314" i="8" s="1"/>
  <c r="Q244" i="8"/>
  <c r="Q269" i="8"/>
  <c r="Q63" i="8"/>
  <c r="Q109" i="8"/>
  <c r="Q280" i="8"/>
  <c r="Q437" i="8"/>
  <c r="Q204" i="8"/>
  <c r="Q371" i="8"/>
  <c r="Q249" i="8"/>
  <c r="Q352" i="8"/>
  <c r="Q449" i="8"/>
  <c r="Q172" i="8"/>
  <c r="AJ172" i="8" s="1"/>
  <c r="Q380" i="8"/>
  <c r="Q222" i="8"/>
  <c r="Q4" i="8"/>
  <c r="Q53" i="8"/>
  <c r="Q18" i="8"/>
  <c r="Q397" i="8"/>
  <c r="Q433" i="8"/>
  <c r="Q282" i="8"/>
  <c r="Q181" i="8"/>
  <c r="Q342" i="8"/>
  <c r="Q171" i="8"/>
  <c r="Q239" i="8"/>
  <c r="AJ239" i="8" s="1"/>
  <c r="Q340" i="8"/>
  <c r="Q25" i="8"/>
  <c r="Q334" i="8"/>
  <c r="Q39" i="8"/>
  <c r="Q451" i="8"/>
  <c r="Q297" i="8"/>
  <c r="Q362" i="8"/>
  <c r="Q359" i="8"/>
  <c r="Q80" i="8"/>
  <c r="Q385" i="8"/>
  <c r="Q148" i="8"/>
  <c r="Q356" i="8"/>
  <c r="AJ356" i="8" s="1"/>
  <c r="Q455" i="8"/>
  <c r="Q369" i="8"/>
  <c r="Q268" i="8"/>
  <c r="Q164" i="8"/>
  <c r="Q435" i="8"/>
  <c r="Q246" i="8"/>
  <c r="Q284" i="8"/>
  <c r="Q415" i="8"/>
  <c r="Q407" i="8"/>
  <c r="Q368" i="8"/>
  <c r="Q111" i="8"/>
  <c r="Q206" i="8"/>
  <c r="AJ206" i="8" s="1"/>
  <c r="Q22" i="8"/>
  <c r="Q122" i="8"/>
  <c r="Q152" i="8"/>
  <c r="Q70" i="8"/>
  <c r="Q131" i="8"/>
  <c r="Q35" i="8"/>
  <c r="Q79" i="8"/>
  <c r="Q99" i="8"/>
  <c r="Q106" i="8"/>
  <c r="Q42" i="8"/>
  <c r="Q14" i="8"/>
  <c r="Q87" i="8"/>
  <c r="AJ87" i="8" s="1"/>
  <c r="Q86" i="8"/>
  <c r="Q88" i="8"/>
  <c r="Q74" i="8"/>
  <c r="Q75" i="8"/>
  <c r="Q256" i="8"/>
  <c r="Q73" i="8"/>
  <c r="Q95" i="8"/>
  <c r="Q26" i="8"/>
  <c r="Q312" i="8"/>
  <c r="Q238" i="8"/>
  <c r="Q56" i="8"/>
  <c r="Q92" i="8"/>
  <c r="AJ92" i="8" s="1"/>
  <c r="Q227" i="8"/>
  <c r="Q413" i="8"/>
  <c r="Q452" i="8"/>
  <c r="Q315" i="8"/>
  <c r="Q101" i="8"/>
  <c r="Q389" i="8"/>
  <c r="Q344" i="8"/>
  <c r="Q348" i="8"/>
  <c r="Q321" i="8"/>
  <c r="Q196" i="8"/>
  <c r="Q394" i="8"/>
  <c r="Q310" i="8"/>
  <c r="AJ310" i="8" s="1"/>
  <c r="Q220" i="8"/>
  <c r="Q108" i="8"/>
  <c r="Q178" i="8"/>
  <c r="Q180" i="8"/>
  <c r="Q200" i="8"/>
  <c r="Q409" i="8"/>
  <c r="Q361" i="8"/>
  <c r="Q150" i="8"/>
  <c r="Q419" i="8"/>
  <c r="Q306" i="8"/>
  <c r="Q354" i="8"/>
  <c r="Q248" i="8"/>
  <c r="AJ248" i="8" s="1"/>
  <c r="Q159" i="8"/>
  <c r="Q390" i="8"/>
  <c r="Q157" i="8"/>
  <c r="Q351" i="8"/>
  <c r="Q50" i="8"/>
  <c r="Q98" i="8"/>
  <c r="Q28" i="8"/>
  <c r="Q78" i="8"/>
  <c r="Q46" i="8"/>
  <c r="Q64" i="8"/>
  <c r="Q112" i="8"/>
  <c r="Q294" i="8"/>
  <c r="AJ294" i="8" s="1"/>
  <c r="Q66" i="8"/>
  <c r="Q38" i="8"/>
  <c r="Q295" i="8"/>
  <c r="Q116" i="8"/>
  <c r="Q454" i="8"/>
  <c r="Q226" i="8"/>
  <c r="Q308" i="8"/>
  <c r="Q266" i="8"/>
  <c r="Q176" i="8"/>
  <c r="Q167" i="8"/>
  <c r="Q428" i="8"/>
  <c r="Q384" i="8"/>
  <c r="AJ384" i="8" s="1"/>
  <c r="Q360" i="8"/>
  <c r="Q166" i="8"/>
  <c r="Q442" i="8"/>
  <c r="Q9" i="8"/>
  <c r="Q89" i="8"/>
  <c r="Q90" i="8"/>
  <c r="Q338" i="8"/>
  <c r="Q287" i="8"/>
  <c r="Q273" i="8"/>
  <c r="Q60" i="8"/>
  <c r="Q134" i="8"/>
  <c r="Q259" i="8"/>
  <c r="AJ259" i="8" s="1"/>
  <c r="Q235" i="8"/>
  <c r="Q335" i="8"/>
  <c r="Q417" i="8"/>
  <c r="Q223" i="8"/>
  <c r="Q168" i="8"/>
  <c r="Q141" i="8"/>
  <c r="Q450" i="8"/>
  <c r="Q300" i="8"/>
  <c r="Q278" i="8"/>
  <c r="Q17" i="8"/>
  <c r="Q36" i="8"/>
  <c r="Q224" i="8"/>
  <c r="AJ224" i="8" s="1"/>
  <c r="Q347" i="8"/>
  <c r="Q318" i="8"/>
  <c r="Q262" i="8"/>
  <c r="Q376" i="8"/>
  <c r="Q140" i="8"/>
  <c r="Q136" i="8"/>
  <c r="Q272" i="8"/>
  <c r="Q292" i="8"/>
  <c r="Q410" i="8"/>
  <c r="Q345" i="8"/>
  <c r="Q241" i="8"/>
  <c r="Q190" i="8"/>
  <c r="AJ190" i="8" s="1"/>
  <c r="Q316" i="8"/>
  <c r="Q357" i="8"/>
  <c r="Q447" i="8"/>
  <c r="Q125" i="8"/>
  <c r="Q291" i="8"/>
  <c r="Q225" i="8"/>
  <c r="Q103" i="8"/>
  <c r="Q274" i="8"/>
  <c r="Q346" i="8"/>
  <c r="Q16" i="8"/>
  <c r="Q83" i="8"/>
  <c r="Q218" i="8"/>
  <c r="AJ218" i="8" s="1"/>
  <c r="Q255" i="8"/>
  <c r="Q299" i="8"/>
  <c r="Q44" i="8"/>
  <c r="Q393" i="8"/>
  <c r="Q399" i="8"/>
  <c r="Q191" i="8"/>
  <c r="Q265" i="8"/>
  <c r="Q237" i="8"/>
  <c r="Q251" i="8"/>
  <c r="Q406" i="8"/>
  <c r="Q84" i="8"/>
  <c r="Q448" i="8"/>
  <c r="AJ448" i="8" s="1"/>
  <c r="Q408" i="8"/>
  <c r="Q372" i="8"/>
  <c r="Q257" i="8"/>
  <c r="Q232" i="8"/>
  <c r="Q320" i="8"/>
  <c r="Q202" i="8"/>
  <c r="Q119" i="8"/>
  <c r="Q458" i="8"/>
  <c r="Q459" i="8"/>
  <c r="Q339" i="8"/>
  <c r="Q124" i="8"/>
  <c r="Q182" i="8"/>
  <c r="AJ182" i="8" s="1"/>
  <c r="Q29" i="8"/>
  <c r="Q23" i="8"/>
  <c r="Q130" i="8"/>
  <c r="Q189" i="8"/>
  <c r="Q402" i="8"/>
  <c r="Q276" i="8"/>
  <c r="Q311" i="8"/>
  <c r="Q174" i="8"/>
  <c r="Q121" i="8"/>
  <c r="Q115" i="8"/>
  <c r="Q214" i="8"/>
  <c r="Q127" i="8"/>
  <c r="AJ127" i="8" s="1"/>
  <c r="Q367" i="8"/>
  <c r="Q279" i="8"/>
  <c r="Q233" i="8"/>
  <c r="Q179" i="8"/>
  <c r="Q336" i="8"/>
  <c r="Q68" i="8"/>
  <c r="Q216" i="8"/>
  <c r="Q143" i="8"/>
  <c r="Q453" i="8"/>
  <c r="Q247" i="8"/>
  <c r="Q298" i="8"/>
  <c r="Q145" i="8"/>
  <c r="AJ145" i="8" s="1"/>
  <c r="Q40" i="8"/>
  <c r="Q245" i="8"/>
  <c r="Q403" i="8"/>
  <c r="Q146" i="8"/>
  <c r="Q155" i="8"/>
  <c r="Q104" i="8"/>
  <c r="Q264" i="8"/>
  <c r="Q286" i="8"/>
  <c r="Q142" i="8"/>
  <c r="Q391" i="8"/>
  <c r="Q271" i="8"/>
  <c r="Q217" i="8"/>
  <c r="AJ217" i="8" s="1"/>
  <c r="Q154" i="8"/>
  <c r="Q304" i="8"/>
  <c r="Q382" i="8"/>
  <c r="Q184" i="8"/>
  <c r="Q138" i="8"/>
  <c r="Q263" i="8"/>
  <c r="Q163" i="8"/>
  <c r="Q120" i="8"/>
  <c r="Q414" i="8"/>
  <c r="Q343" i="8"/>
  <c r="Q288" i="8"/>
  <c r="Q427" i="8"/>
  <c r="Q422" i="8"/>
  <c r="Q177" i="8"/>
  <c r="Q27" i="8"/>
  <c r="R165" i="8"/>
  <c r="R370" i="8"/>
  <c r="R353" i="8"/>
  <c r="R434" i="8"/>
  <c r="R267" i="8"/>
  <c r="R285" i="8"/>
  <c r="R363" i="8"/>
  <c r="R215" i="8"/>
  <c r="R277" i="8"/>
  <c r="AK277" i="8" s="1"/>
  <c r="R242" i="8"/>
  <c r="R395" i="8"/>
  <c r="R97" i="8"/>
  <c r="R322" i="8"/>
  <c r="R82" i="8"/>
  <c r="R426" i="8"/>
  <c r="R147" i="8"/>
  <c r="R377" i="8"/>
  <c r="R378" i="8"/>
  <c r="R11" i="8"/>
  <c r="R373" i="8"/>
  <c r="R213" i="8"/>
  <c r="AK213" i="8" s="1"/>
  <c r="R439" i="8"/>
  <c r="R253" i="8"/>
  <c r="R445" i="8"/>
  <c r="R114" i="8"/>
  <c r="R331" i="8"/>
  <c r="R418" i="8"/>
  <c r="R440" i="8"/>
  <c r="R416" i="8"/>
  <c r="R429" i="8"/>
  <c r="R441" i="8"/>
  <c r="R219" i="8"/>
  <c r="R194" i="8"/>
  <c r="AK194" i="8" s="1"/>
  <c r="R24" i="8"/>
  <c r="R229" i="8"/>
  <c r="R199" i="8"/>
  <c r="R51" i="8"/>
  <c r="R281" i="8"/>
  <c r="R129" i="8"/>
  <c r="R85" i="8"/>
  <c r="R100" i="8"/>
  <c r="R30" i="8"/>
  <c r="R65" i="8"/>
  <c r="R386" i="8"/>
  <c r="R193" i="8"/>
  <c r="R158" i="8"/>
  <c r="V158" i="8" s="1"/>
  <c r="R210" i="8"/>
  <c r="R72" i="8"/>
  <c r="R160" i="8"/>
  <c r="R231" i="8"/>
  <c r="R10" i="8"/>
  <c r="R374" i="8"/>
  <c r="R5" i="8"/>
  <c r="R460" i="8"/>
  <c r="R212" i="8"/>
  <c r="R77" i="8"/>
  <c r="R183" i="8"/>
  <c r="R258" i="8"/>
  <c r="R252" i="8"/>
  <c r="R144" i="8"/>
  <c r="R117" i="8"/>
  <c r="R430" i="8"/>
  <c r="R302" i="8"/>
  <c r="R411" i="8"/>
  <c r="R438" i="8"/>
  <c r="R201" i="8"/>
  <c r="R319" i="8"/>
  <c r="R326" i="8"/>
  <c r="R203" i="8"/>
  <c r="R151" i="8"/>
  <c r="V151" i="8" s="1"/>
  <c r="R173" i="8"/>
  <c r="R290" i="8"/>
  <c r="R102" i="8"/>
  <c r="R209" i="8"/>
  <c r="R250" i="8"/>
  <c r="R205" i="8"/>
  <c r="R207" i="8"/>
  <c r="R313" i="8"/>
  <c r="R305" i="8"/>
  <c r="R221" i="8"/>
  <c r="R128" i="8"/>
  <c r="R69" i="8"/>
  <c r="R149" i="8"/>
  <c r="R67" i="8"/>
  <c r="R113" i="8"/>
  <c r="R59" i="8"/>
  <c r="R3" i="8"/>
  <c r="R2" i="8"/>
  <c r="R6" i="8"/>
  <c r="R19" i="8"/>
  <c r="R55" i="8"/>
  <c r="R296" i="8"/>
  <c r="R31" i="8"/>
  <c r="AK31" i="8" s="1"/>
  <c r="R34" i="8"/>
  <c r="R20" i="8"/>
  <c r="R41" i="8"/>
  <c r="R13" i="8"/>
  <c r="R48" i="8"/>
  <c r="R365" i="8"/>
  <c r="R424" i="8"/>
  <c r="R7" i="8"/>
  <c r="R392" i="8"/>
  <c r="R228" i="8"/>
  <c r="R76" i="8"/>
  <c r="AK76" i="8" s="1"/>
  <c r="R355" i="8"/>
  <c r="R379" i="8"/>
  <c r="R195" i="8"/>
  <c r="R45" i="8"/>
  <c r="R396" i="8"/>
  <c r="R49" i="8"/>
  <c r="R337" i="8"/>
  <c r="R293" i="8"/>
  <c r="R364" i="8"/>
  <c r="R283" i="8"/>
  <c r="R192" i="8"/>
  <c r="R208" i="8"/>
  <c r="R328" i="8"/>
  <c r="R325" i="8"/>
  <c r="R358" i="8"/>
  <c r="R383" i="8"/>
  <c r="R309" i="8"/>
  <c r="R327" i="8"/>
  <c r="R91" i="8"/>
  <c r="R32" i="8"/>
  <c r="R8" i="8"/>
  <c r="R126" i="8"/>
  <c r="R324" i="8"/>
  <c r="R333" i="8"/>
  <c r="R388" i="8"/>
  <c r="R33" i="8"/>
  <c r="R314" i="8"/>
  <c r="R244" i="8"/>
  <c r="R269" i="8"/>
  <c r="R63" i="8"/>
  <c r="R109" i="8"/>
  <c r="R280" i="8"/>
  <c r="R437" i="8"/>
  <c r="R204" i="8"/>
  <c r="R371" i="8"/>
  <c r="R249" i="8"/>
  <c r="AK249" i="8" s="1"/>
  <c r="R352" i="8"/>
  <c r="R449" i="8"/>
  <c r="R172" i="8"/>
  <c r="R380" i="8"/>
  <c r="R222" i="8"/>
  <c r="R4" i="8"/>
  <c r="R53" i="8"/>
  <c r="R18" i="8"/>
  <c r="R397" i="8"/>
  <c r="R433" i="8"/>
  <c r="R282" i="8"/>
  <c r="R181" i="8"/>
  <c r="AK181" i="8" s="1"/>
  <c r="R342" i="8"/>
  <c r="R171" i="8"/>
  <c r="R239" i="8"/>
  <c r="R340" i="8"/>
  <c r="R25" i="8"/>
  <c r="R334" i="8"/>
  <c r="R39" i="8"/>
  <c r="R451" i="8"/>
  <c r="R297" i="8"/>
  <c r="R362" i="8"/>
  <c r="R359" i="8"/>
  <c r="R80" i="8"/>
  <c r="AK80" i="8" s="1"/>
  <c r="R385" i="8"/>
  <c r="R148" i="8"/>
  <c r="R356" i="8"/>
  <c r="R455" i="8"/>
  <c r="R369" i="8"/>
  <c r="R268" i="8"/>
  <c r="R164" i="8"/>
  <c r="R435" i="8"/>
  <c r="R246" i="8"/>
  <c r="R284" i="8"/>
  <c r="R415" i="8"/>
  <c r="R407" i="8"/>
  <c r="R368" i="8"/>
  <c r="R111" i="8"/>
  <c r="R206" i="8"/>
  <c r="R22" i="8"/>
  <c r="R122" i="8"/>
  <c r="R152" i="8"/>
  <c r="R70" i="8"/>
  <c r="R131" i="8"/>
  <c r="R35" i="8"/>
  <c r="R79" i="8"/>
  <c r="R99" i="8"/>
  <c r="R106" i="8"/>
  <c r="R42" i="8"/>
  <c r="R14" i="8"/>
  <c r="R87" i="8"/>
  <c r="R86" i="8"/>
  <c r="R88" i="8"/>
  <c r="R74" i="8"/>
  <c r="R75" i="8"/>
  <c r="R256" i="8"/>
  <c r="R73" i="8"/>
  <c r="R95" i="8"/>
  <c r="R26" i="8"/>
  <c r="R312" i="8"/>
  <c r="AK312" i="8" s="1"/>
  <c r="R238" i="8"/>
  <c r="R56" i="8"/>
  <c r="R92" i="8"/>
  <c r="R227" i="8"/>
  <c r="R413" i="8"/>
  <c r="R452" i="8"/>
  <c r="R315" i="8"/>
  <c r="R101" i="8"/>
  <c r="R389" i="8"/>
  <c r="R344" i="8"/>
  <c r="R348" i="8"/>
  <c r="R321" i="8"/>
  <c r="AK321" i="8" s="1"/>
  <c r="R196" i="8"/>
  <c r="R394" i="8"/>
  <c r="R310" i="8"/>
  <c r="R220" i="8"/>
  <c r="R108" i="8"/>
  <c r="R178" i="8"/>
  <c r="R180" i="8"/>
  <c r="R200" i="8"/>
  <c r="R409" i="8"/>
  <c r="R361" i="8"/>
  <c r="R150" i="8"/>
  <c r="R419" i="8"/>
  <c r="R306" i="8"/>
  <c r="R354" i="8"/>
  <c r="R248" i="8"/>
  <c r="R159" i="8"/>
  <c r="R390" i="8"/>
  <c r="R157" i="8"/>
  <c r="R351" i="8"/>
  <c r="R50" i="8"/>
  <c r="R98" i="8"/>
  <c r="R28" i="8"/>
  <c r="R78" i="8"/>
  <c r="R46" i="8"/>
  <c r="AK46" i="8" s="1"/>
  <c r="R64" i="8"/>
  <c r="R112" i="8"/>
  <c r="R294" i="8"/>
  <c r="R66" i="8"/>
  <c r="R38" i="8"/>
  <c r="R295" i="8"/>
  <c r="R116" i="8"/>
  <c r="R454" i="8"/>
  <c r="R226" i="8"/>
  <c r="R308" i="8"/>
  <c r="R266" i="8"/>
  <c r="R176" i="8"/>
  <c r="AK176" i="8" s="1"/>
  <c r="R167" i="8"/>
  <c r="R428" i="8"/>
  <c r="R384" i="8"/>
  <c r="R360" i="8"/>
  <c r="R166" i="8"/>
  <c r="R442" i="8"/>
  <c r="R9" i="8"/>
  <c r="R89" i="8"/>
  <c r="R90" i="8"/>
  <c r="R338" i="8"/>
  <c r="R287" i="8"/>
  <c r="R273" i="8"/>
  <c r="AK273" i="8" s="1"/>
  <c r="R60" i="8"/>
  <c r="R134" i="8"/>
  <c r="R259" i="8"/>
  <c r="R235" i="8"/>
  <c r="R335" i="8"/>
  <c r="R417" i="8"/>
  <c r="R223" i="8"/>
  <c r="R168" i="8"/>
  <c r="R141" i="8"/>
  <c r="R450" i="8"/>
  <c r="R300" i="8"/>
  <c r="R278" i="8"/>
  <c r="AK278" i="8" s="1"/>
  <c r="R17" i="8"/>
  <c r="R36" i="8"/>
  <c r="R224" i="8"/>
  <c r="R347" i="8"/>
  <c r="R318" i="8"/>
  <c r="R262" i="8"/>
  <c r="R376" i="8"/>
  <c r="R140" i="8"/>
  <c r="R136" i="8"/>
  <c r="R272" i="8"/>
  <c r="R292" i="8"/>
  <c r="R410" i="8"/>
  <c r="R345" i="8"/>
  <c r="R241" i="8"/>
  <c r="R190" i="8"/>
  <c r="R316" i="8"/>
  <c r="R357" i="8"/>
  <c r="R447" i="8"/>
  <c r="R125" i="8"/>
  <c r="R291" i="8"/>
  <c r="R225" i="8"/>
  <c r="R103" i="8"/>
  <c r="R274" i="8"/>
  <c r="R346" i="8"/>
  <c r="R16" i="8"/>
  <c r="R83" i="8"/>
  <c r="R218" i="8"/>
  <c r="R255" i="8"/>
  <c r="R299" i="8"/>
  <c r="R44" i="8"/>
  <c r="R393" i="8"/>
  <c r="R399" i="8"/>
  <c r="R191" i="8"/>
  <c r="R265" i="8"/>
  <c r="R237" i="8"/>
  <c r="R251" i="8"/>
  <c r="AK251" i="8" s="1"/>
  <c r="R406" i="8"/>
  <c r="R84" i="8"/>
  <c r="R448" i="8"/>
  <c r="R408" i="8"/>
  <c r="R372" i="8"/>
  <c r="R257" i="8"/>
  <c r="R232" i="8"/>
  <c r="R320" i="8"/>
  <c r="R202" i="8"/>
  <c r="R119" i="8"/>
  <c r="R458" i="8"/>
  <c r="R459" i="8"/>
  <c r="AK459" i="8" s="1"/>
  <c r="R339" i="8"/>
  <c r="R124" i="8"/>
  <c r="R182" i="8"/>
  <c r="R29" i="8"/>
  <c r="R23" i="8"/>
  <c r="R130" i="8"/>
  <c r="R189" i="8"/>
  <c r="R402" i="8"/>
  <c r="R276" i="8"/>
  <c r="R311" i="8"/>
  <c r="R174" i="8"/>
  <c r="R121" i="8"/>
  <c r="AK121" i="8" s="1"/>
  <c r="R115" i="8"/>
  <c r="R214" i="8"/>
  <c r="R127" i="8"/>
  <c r="R367" i="8"/>
  <c r="R279" i="8"/>
  <c r="R233" i="8"/>
  <c r="R179" i="8"/>
  <c r="R336" i="8"/>
  <c r="R68" i="8"/>
  <c r="R216" i="8"/>
  <c r="R143" i="8"/>
  <c r="R453" i="8"/>
  <c r="R247" i="8"/>
  <c r="R298" i="8"/>
  <c r="R145" i="8"/>
  <c r="R40" i="8"/>
  <c r="R245" i="8"/>
  <c r="R403" i="8"/>
  <c r="R146" i="8"/>
  <c r="R155" i="8"/>
  <c r="R104" i="8"/>
  <c r="R264" i="8"/>
  <c r="R286" i="8"/>
  <c r="R142" i="8"/>
  <c r="AK142" i="8" s="1"/>
  <c r="R391" i="8"/>
  <c r="R271" i="8"/>
  <c r="R217" i="8"/>
  <c r="R154" i="8"/>
  <c r="R304" i="8"/>
  <c r="R382" i="8"/>
  <c r="R184" i="8"/>
  <c r="R138" i="8"/>
  <c r="R263" i="8"/>
  <c r="R163" i="8"/>
  <c r="R120" i="8"/>
  <c r="R414" i="8"/>
  <c r="R343" i="8"/>
  <c r="R288" i="8"/>
  <c r="R427" i="8"/>
  <c r="R422" i="8"/>
  <c r="R177" i="8"/>
  <c r="R27" i="8"/>
  <c r="S165" i="8"/>
  <c r="S370" i="8"/>
  <c r="S353" i="8"/>
  <c r="S434" i="8"/>
  <c r="S267" i="8"/>
  <c r="S285" i="8"/>
  <c r="AL285" i="8" s="1"/>
  <c r="S363" i="8"/>
  <c r="S215" i="8"/>
  <c r="S277" i="8"/>
  <c r="S242" i="8"/>
  <c r="S395" i="8"/>
  <c r="S97" i="8"/>
  <c r="S322" i="8"/>
  <c r="S82" i="8"/>
  <c r="S426" i="8"/>
  <c r="S147" i="8"/>
  <c r="S377" i="8"/>
  <c r="S378" i="8"/>
  <c r="S11" i="8"/>
  <c r="S373" i="8"/>
  <c r="S213" i="8"/>
  <c r="S439" i="8"/>
  <c r="S253" i="8"/>
  <c r="S445" i="8"/>
  <c r="S114" i="8"/>
  <c r="S331" i="8"/>
  <c r="S418" i="8"/>
  <c r="S440" i="8"/>
  <c r="S416" i="8"/>
  <c r="S429" i="8"/>
  <c r="S441" i="8"/>
  <c r="S219" i="8"/>
  <c r="S194" i="8"/>
  <c r="S24" i="8"/>
  <c r="S229" i="8"/>
  <c r="S199" i="8"/>
  <c r="S51" i="8"/>
  <c r="S281" i="8"/>
  <c r="S129" i="8"/>
  <c r="S85" i="8"/>
  <c r="S100" i="8"/>
  <c r="S30" i="8"/>
  <c r="AL30" i="8" s="1"/>
  <c r="S65" i="8"/>
  <c r="S386" i="8"/>
  <c r="S193" i="8"/>
  <c r="S158" i="8"/>
  <c r="S210" i="8"/>
  <c r="S72" i="8"/>
  <c r="S160" i="8"/>
  <c r="S231" i="8"/>
  <c r="S10" i="8"/>
  <c r="S374" i="8"/>
  <c r="S5" i="8"/>
  <c r="S460" i="8"/>
  <c r="AL460" i="8" s="1"/>
  <c r="S212" i="8"/>
  <c r="S77" i="8"/>
  <c r="S183" i="8"/>
  <c r="S258" i="8"/>
  <c r="S252" i="8"/>
  <c r="S144" i="8"/>
  <c r="S117" i="8"/>
  <c r="S430" i="8"/>
  <c r="S302" i="8"/>
  <c r="S411" i="8"/>
  <c r="S438" i="8"/>
  <c r="S201" i="8"/>
  <c r="AL201" i="8" s="1"/>
  <c r="S319" i="8"/>
  <c r="S326" i="8"/>
  <c r="S203" i="8"/>
  <c r="S151" i="8"/>
  <c r="S173" i="8"/>
  <c r="S290" i="8"/>
  <c r="S102" i="8"/>
  <c r="S209" i="8"/>
  <c r="S250" i="8"/>
  <c r="S205" i="8"/>
  <c r="S207" i="8"/>
  <c r="S313" i="8"/>
  <c r="S305" i="8"/>
  <c r="S221" i="8"/>
  <c r="S128" i="8"/>
  <c r="S69" i="8"/>
  <c r="S149" i="8"/>
  <c r="S67" i="8"/>
  <c r="S113" i="8"/>
  <c r="S59" i="8"/>
  <c r="S3" i="8"/>
  <c r="S2" i="8"/>
  <c r="S6" i="8"/>
  <c r="S19" i="8"/>
  <c r="AL19" i="8" s="1"/>
  <c r="S55" i="8"/>
  <c r="S296" i="8"/>
  <c r="S31" i="8"/>
  <c r="S34" i="8"/>
  <c r="S20" i="8"/>
  <c r="S41" i="8"/>
  <c r="S13" i="8"/>
  <c r="S48" i="8"/>
  <c r="S365" i="8"/>
  <c r="S424" i="8"/>
  <c r="S7" i="8"/>
  <c r="AL7" i="8" s="1"/>
  <c r="S392" i="8"/>
  <c r="S228" i="8"/>
  <c r="S76" i="8"/>
  <c r="S355" i="8"/>
  <c r="S379" i="8"/>
  <c r="S195" i="8"/>
  <c r="S45" i="8"/>
  <c r="S396" i="8"/>
  <c r="S49" i="8"/>
  <c r="S337" i="8"/>
  <c r="S293" i="8"/>
  <c r="S364" i="8"/>
  <c r="AL364" i="8" s="1"/>
  <c r="S283" i="8"/>
  <c r="S192" i="8"/>
  <c r="S208" i="8"/>
  <c r="S328" i="8"/>
  <c r="S325" i="8"/>
  <c r="S358" i="8"/>
  <c r="S383" i="8"/>
  <c r="S309" i="8"/>
  <c r="S327" i="8"/>
  <c r="S91" i="8"/>
  <c r="S32" i="8"/>
  <c r="S8" i="8"/>
  <c r="AL8" i="8" s="1"/>
  <c r="S126" i="8"/>
  <c r="S324" i="8"/>
  <c r="S333" i="8"/>
  <c r="S388" i="8"/>
  <c r="S33" i="8"/>
  <c r="S314" i="8"/>
  <c r="S244" i="8"/>
  <c r="S269" i="8"/>
  <c r="S63" i="8"/>
  <c r="S109" i="8"/>
  <c r="S280" i="8"/>
  <c r="S437" i="8"/>
  <c r="S204" i="8"/>
  <c r="S371" i="8"/>
  <c r="S249" i="8"/>
  <c r="S352" i="8"/>
  <c r="S449" i="8"/>
  <c r="S172" i="8"/>
  <c r="S380" i="8"/>
  <c r="S222" i="8"/>
  <c r="S4" i="8"/>
  <c r="S53" i="8"/>
  <c r="S18" i="8"/>
  <c r="S397" i="8"/>
  <c r="AL397" i="8" s="1"/>
  <c r="S433" i="8"/>
  <c r="S282" i="8"/>
  <c r="S181" i="8"/>
  <c r="S342" i="8"/>
  <c r="S171" i="8"/>
  <c r="S239" i="8"/>
  <c r="S340" i="8"/>
  <c r="S25" i="8"/>
  <c r="S334" i="8"/>
  <c r="S39" i="8"/>
  <c r="S451" i="8"/>
  <c r="S297" i="8"/>
  <c r="S362" i="8"/>
  <c r="S359" i="8"/>
  <c r="S80" i="8"/>
  <c r="S385" i="8"/>
  <c r="S148" i="8"/>
  <c r="S356" i="8"/>
  <c r="S455" i="8"/>
  <c r="S369" i="8"/>
  <c r="S268" i="8"/>
  <c r="S164" i="8"/>
  <c r="S435" i="8"/>
  <c r="S246" i="8"/>
  <c r="AL246" i="8" s="1"/>
  <c r="S284" i="8"/>
  <c r="S415" i="8"/>
  <c r="S407" i="8"/>
  <c r="S368" i="8"/>
  <c r="S111" i="8"/>
  <c r="S206" i="8"/>
  <c r="S22" i="8"/>
  <c r="S122" i="8"/>
  <c r="S152" i="8"/>
  <c r="S70" i="8"/>
  <c r="S131" i="8"/>
  <c r="S35" i="8"/>
  <c r="AL35" i="8" s="1"/>
  <c r="S79" i="8"/>
  <c r="S99" i="8"/>
  <c r="S106" i="8"/>
  <c r="S42" i="8"/>
  <c r="S14" i="8"/>
  <c r="S87" i="8"/>
  <c r="S86" i="8"/>
  <c r="S88" i="8"/>
  <c r="S74" i="8"/>
  <c r="S75" i="8"/>
  <c r="S256" i="8"/>
  <c r="S73" i="8"/>
  <c r="AL73" i="8" s="1"/>
  <c r="S95" i="8"/>
  <c r="S26" i="8"/>
  <c r="S312" i="8"/>
  <c r="S238" i="8"/>
  <c r="S56" i="8"/>
  <c r="S92" i="8"/>
  <c r="S227" i="8"/>
  <c r="S413" i="8"/>
  <c r="S452" i="8"/>
  <c r="S315" i="8"/>
  <c r="S101" i="8"/>
  <c r="S389" i="8"/>
  <c r="S344" i="8"/>
  <c r="S348" i="8"/>
  <c r="S321" i="8"/>
  <c r="S196" i="8"/>
  <c r="S394" i="8"/>
  <c r="S310" i="8"/>
  <c r="S220" i="8"/>
  <c r="S108" i="8"/>
  <c r="S178" i="8"/>
  <c r="S180" i="8"/>
  <c r="S200" i="8"/>
  <c r="S409" i="8"/>
  <c r="S361" i="8"/>
  <c r="S150" i="8"/>
  <c r="S419" i="8"/>
  <c r="S306" i="8"/>
  <c r="S354" i="8"/>
  <c r="S248" i="8"/>
  <c r="S159" i="8"/>
  <c r="S390" i="8"/>
  <c r="S157" i="8"/>
  <c r="S351" i="8"/>
  <c r="S50" i="8"/>
  <c r="S98" i="8"/>
  <c r="S28" i="8"/>
  <c r="S78" i="8"/>
  <c r="S46" i="8"/>
  <c r="S64" i="8"/>
  <c r="S112" i="8"/>
  <c r="S294" i="8"/>
  <c r="S66" i="8"/>
  <c r="S38" i="8"/>
  <c r="S295" i="8"/>
  <c r="S116" i="8"/>
  <c r="S454" i="8"/>
  <c r="S226" i="8"/>
  <c r="S308" i="8"/>
  <c r="S266" i="8"/>
  <c r="S176" i="8"/>
  <c r="S167" i="8"/>
  <c r="S428" i="8"/>
  <c r="S384" i="8"/>
  <c r="S360" i="8"/>
  <c r="S166" i="8"/>
  <c r="S442" i="8"/>
  <c r="S9" i="8"/>
  <c r="S89" i="8"/>
  <c r="S90" i="8"/>
  <c r="S338" i="8"/>
  <c r="S287" i="8"/>
  <c r="S273" i="8"/>
  <c r="S60" i="8"/>
  <c r="S134" i="8"/>
  <c r="S259" i="8"/>
  <c r="S235" i="8"/>
  <c r="S335" i="8"/>
  <c r="S417" i="8"/>
  <c r="S223" i="8"/>
  <c r="S168" i="8"/>
  <c r="S141" i="8"/>
  <c r="S450" i="8"/>
  <c r="S300" i="8"/>
  <c r="S278" i="8"/>
  <c r="S17" i="8"/>
  <c r="S36" i="8"/>
  <c r="S224" i="8"/>
  <c r="S347" i="8"/>
  <c r="S318" i="8"/>
  <c r="S262" i="8"/>
  <c r="S376" i="8"/>
  <c r="S140" i="8"/>
  <c r="S136" i="8"/>
  <c r="S272" i="8"/>
  <c r="S292" i="8"/>
  <c r="S410" i="8"/>
  <c r="S345" i="8"/>
  <c r="S241" i="8"/>
  <c r="S190" i="8"/>
  <c r="S316" i="8"/>
  <c r="S357" i="8"/>
  <c r="S447" i="8"/>
  <c r="S125" i="8"/>
  <c r="S291" i="8"/>
  <c r="S225" i="8"/>
  <c r="S103" i="8"/>
  <c r="S274" i="8"/>
  <c r="S346" i="8"/>
  <c r="S16" i="8"/>
  <c r="S83" i="8"/>
  <c r="S218" i="8"/>
  <c r="S255" i="8"/>
  <c r="S299" i="8"/>
  <c r="S44" i="8"/>
  <c r="S393" i="8"/>
  <c r="S399" i="8"/>
  <c r="S191" i="8"/>
  <c r="S265" i="8"/>
  <c r="S237" i="8"/>
  <c r="S251" i="8"/>
  <c r="S406" i="8"/>
  <c r="S84" i="8"/>
  <c r="S448" i="8"/>
  <c r="S408" i="8"/>
  <c r="S372" i="8"/>
  <c r="S257" i="8"/>
  <c r="S232" i="8"/>
  <c r="S320" i="8"/>
  <c r="S202" i="8"/>
  <c r="S119" i="8"/>
  <c r="S458" i="8"/>
  <c r="S459" i="8"/>
  <c r="S339" i="8"/>
  <c r="S124" i="8"/>
  <c r="S182" i="8"/>
  <c r="S29" i="8"/>
  <c r="S23" i="8"/>
  <c r="S130" i="8"/>
  <c r="S189" i="8"/>
  <c r="S402" i="8"/>
  <c r="S276" i="8"/>
  <c r="S311" i="8"/>
  <c r="S174" i="8"/>
  <c r="S121" i="8"/>
  <c r="S115" i="8"/>
  <c r="S214" i="8"/>
  <c r="S127" i="8"/>
  <c r="S367" i="8"/>
  <c r="S279" i="8"/>
  <c r="S233" i="8"/>
  <c r="S179" i="8"/>
  <c r="S336" i="8"/>
  <c r="S68" i="8"/>
  <c r="S216" i="8"/>
  <c r="S143" i="8"/>
  <c r="S453" i="8"/>
  <c r="S247" i="8"/>
  <c r="S298" i="8"/>
  <c r="S145" i="8"/>
  <c r="S40" i="8"/>
  <c r="S245" i="8"/>
  <c r="S403" i="8"/>
  <c r="S146" i="8"/>
  <c r="S155" i="8"/>
  <c r="S104" i="8"/>
  <c r="S264" i="8"/>
  <c r="S286" i="8"/>
  <c r="S142" i="8"/>
  <c r="S391" i="8"/>
  <c r="S271" i="8"/>
  <c r="S217" i="8"/>
  <c r="S154" i="8"/>
  <c r="S304" i="8"/>
  <c r="S382" i="8"/>
  <c r="S184" i="8"/>
  <c r="S138" i="8"/>
  <c r="S263" i="8"/>
  <c r="S163" i="8"/>
  <c r="S120" i="8"/>
  <c r="S414" i="8"/>
  <c r="S343" i="8"/>
  <c r="S288" i="8"/>
  <c r="S427" i="8"/>
  <c r="S422" i="8"/>
  <c r="S177" i="8"/>
  <c r="S27" i="8"/>
  <c r="T165" i="8"/>
  <c r="T370" i="8"/>
  <c r="T353" i="8"/>
  <c r="T434" i="8"/>
  <c r="T267" i="8"/>
  <c r="T285" i="8"/>
  <c r="T363" i="8"/>
  <c r="T215" i="8"/>
  <c r="T277" i="8"/>
  <c r="T242" i="8"/>
  <c r="T395" i="8"/>
  <c r="T97" i="8"/>
  <c r="T322" i="8"/>
  <c r="T82" i="8"/>
  <c r="T426" i="8"/>
  <c r="T147" i="8"/>
  <c r="T377" i="8"/>
  <c r="T378" i="8"/>
  <c r="T11" i="8"/>
  <c r="T373" i="8"/>
  <c r="T213" i="8"/>
  <c r="T439" i="8"/>
  <c r="T253" i="8"/>
  <c r="T445" i="8"/>
  <c r="T114" i="8"/>
  <c r="T331" i="8"/>
  <c r="T418" i="8"/>
  <c r="T440" i="8"/>
  <c r="T416" i="8"/>
  <c r="T429" i="8"/>
  <c r="T441" i="8"/>
  <c r="T219" i="8"/>
  <c r="T194" i="8"/>
  <c r="T24" i="8"/>
  <c r="T229" i="8"/>
  <c r="T199" i="8"/>
  <c r="T51" i="8"/>
  <c r="T281" i="8"/>
  <c r="T129" i="8"/>
  <c r="T85" i="8"/>
  <c r="T100" i="8"/>
  <c r="T30" i="8"/>
  <c r="T65" i="8"/>
  <c r="T386" i="8"/>
  <c r="T193" i="8"/>
  <c r="T158" i="8"/>
  <c r="T210" i="8"/>
  <c r="T72" i="8"/>
  <c r="T160" i="8"/>
  <c r="T231" i="8"/>
  <c r="T10" i="8"/>
  <c r="T374" i="8"/>
  <c r="T5" i="8"/>
  <c r="T460" i="8"/>
  <c r="T212" i="8"/>
  <c r="T77" i="8"/>
  <c r="T183" i="8"/>
  <c r="T258" i="8"/>
  <c r="T252" i="8"/>
  <c r="T144" i="8"/>
  <c r="T117" i="8"/>
  <c r="T430" i="8"/>
  <c r="T302" i="8"/>
  <c r="T411" i="8"/>
  <c r="T438" i="8"/>
  <c r="T201" i="8"/>
  <c r="T319" i="8"/>
  <c r="T326" i="8"/>
  <c r="T203" i="8"/>
  <c r="T151" i="8"/>
  <c r="T173" i="8"/>
  <c r="T290" i="8"/>
  <c r="T102" i="8"/>
  <c r="T209" i="8"/>
  <c r="T250" i="8"/>
  <c r="T205" i="8"/>
  <c r="T207" i="8"/>
  <c r="T313" i="8"/>
  <c r="T305" i="8"/>
  <c r="T221" i="8"/>
  <c r="T128" i="8"/>
  <c r="T69" i="8"/>
  <c r="T149" i="8"/>
  <c r="T67" i="8"/>
  <c r="T113" i="8"/>
  <c r="T59" i="8"/>
  <c r="T3" i="8"/>
  <c r="T2" i="8"/>
  <c r="T6" i="8"/>
  <c r="T19" i="8"/>
  <c r="T55" i="8"/>
  <c r="T296" i="8"/>
  <c r="T31" i="8"/>
  <c r="T34" i="8"/>
  <c r="T20" i="8"/>
  <c r="T41" i="8"/>
  <c r="T13" i="8"/>
  <c r="T48" i="8"/>
  <c r="T365" i="8"/>
  <c r="T424" i="8"/>
  <c r="T7" i="8"/>
  <c r="T392" i="8"/>
  <c r="V392" i="8" s="1"/>
  <c r="T228" i="8"/>
  <c r="T76" i="8"/>
  <c r="T355" i="8"/>
  <c r="T379" i="8"/>
  <c r="T195" i="8"/>
  <c r="T45" i="8"/>
  <c r="T396" i="8"/>
  <c r="T49" i="8"/>
  <c r="T337" i="8"/>
  <c r="T293" i="8"/>
  <c r="T364" i="8"/>
  <c r="T283" i="8"/>
  <c r="W283" i="8" s="1"/>
  <c r="T192" i="8"/>
  <c r="T208" i="8"/>
  <c r="T328" i="8"/>
  <c r="T325" i="8"/>
  <c r="T358" i="8"/>
  <c r="T383" i="8"/>
  <c r="T309" i="8"/>
  <c r="T327" i="8"/>
  <c r="T91" i="8"/>
  <c r="T32" i="8"/>
  <c r="T8" i="8"/>
  <c r="T126" i="8"/>
  <c r="T324" i="8"/>
  <c r="T333" i="8"/>
  <c r="T388" i="8"/>
  <c r="T33" i="8"/>
  <c r="T314" i="8"/>
  <c r="T244" i="8"/>
  <c r="T269" i="8"/>
  <c r="T63" i="8"/>
  <c r="T109" i="8"/>
  <c r="T280" i="8"/>
  <c r="T437" i="8"/>
  <c r="T204" i="8"/>
  <c r="T371" i="8"/>
  <c r="T249" i="8"/>
  <c r="T352" i="8"/>
  <c r="T449" i="8"/>
  <c r="T172" i="8"/>
  <c r="T380" i="8"/>
  <c r="T222" i="8"/>
  <c r="T4" i="8"/>
  <c r="T53" i="8"/>
  <c r="T18" i="8"/>
  <c r="T397" i="8"/>
  <c r="T433" i="8"/>
  <c r="V433" i="8" s="1"/>
  <c r="T282" i="8"/>
  <c r="T181" i="8"/>
  <c r="T342" i="8"/>
  <c r="T171" i="8"/>
  <c r="T239" i="8"/>
  <c r="T340" i="8"/>
  <c r="T25" i="8"/>
  <c r="T334" i="8"/>
  <c r="T39" i="8"/>
  <c r="T451" i="8"/>
  <c r="T297" i="8"/>
  <c r="T362" i="8"/>
  <c r="V362" i="8" s="1"/>
  <c r="T359" i="8"/>
  <c r="T80" i="8"/>
  <c r="T385" i="8"/>
  <c r="T148" i="8"/>
  <c r="T356" i="8"/>
  <c r="T455" i="8"/>
  <c r="T369" i="8"/>
  <c r="T268" i="8"/>
  <c r="T164" i="8"/>
  <c r="T435" i="8"/>
  <c r="T246" i="8"/>
  <c r="T284" i="8"/>
  <c r="T415" i="8"/>
  <c r="T407" i="8"/>
  <c r="T368" i="8"/>
  <c r="T111" i="8"/>
  <c r="T206" i="8"/>
  <c r="T22" i="8"/>
  <c r="T122" i="8"/>
  <c r="T152" i="8"/>
  <c r="T70" i="8"/>
  <c r="T131" i="8"/>
  <c r="T35" i="8"/>
  <c r="T79" i="8"/>
  <c r="T99" i="8"/>
  <c r="T106" i="8"/>
  <c r="T42" i="8"/>
  <c r="T14" i="8"/>
  <c r="T87" i="8"/>
  <c r="T86" i="8"/>
  <c r="T88" i="8"/>
  <c r="T74" i="8"/>
  <c r="T75" i="8"/>
  <c r="T256" i="8"/>
  <c r="T73" i="8"/>
  <c r="T95" i="8"/>
  <c r="T26" i="8"/>
  <c r="T312" i="8"/>
  <c r="T238" i="8"/>
  <c r="T56" i="8"/>
  <c r="T92" i="8"/>
  <c r="T227" i="8"/>
  <c r="T413" i="8"/>
  <c r="T452" i="8"/>
  <c r="T315" i="8"/>
  <c r="T101" i="8"/>
  <c r="T389" i="8"/>
  <c r="T344" i="8"/>
  <c r="T348" i="8"/>
  <c r="T321" i="8"/>
  <c r="T196" i="8"/>
  <c r="T394" i="8"/>
  <c r="T310" i="8"/>
  <c r="T220" i="8"/>
  <c r="T108" i="8"/>
  <c r="T178" i="8"/>
  <c r="T180" i="8"/>
  <c r="T200" i="8"/>
  <c r="T409" i="8"/>
  <c r="T361" i="8"/>
  <c r="X361" i="8" s="1"/>
  <c r="T150" i="8"/>
  <c r="T419" i="8"/>
  <c r="T306" i="8"/>
  <c r="T354" i="8"/>
  <c r="T248" i="8"/>
  <c r="T159" i="8"/>
  <c r="T390" i="8"/>
  <c r="T157" i="8"/>
  <c r="T351" i="8"/>
  <c r="T50" i="8"/>
  <c r="T98" i="8"/>
  <c r="T28" i="8"/>
  <c r="W28" i="8" s="1"/>
  <c r="T78" i="8"/>
  <c r="T46" i="8"/>
  <c r="T64" i="8"/>
  <c r="T112" i="8"/>
  <c r="T294" i="8"/>
  <c r="T66" i="8"/>
  <c r="T38" i="8"/>
  <c r="T295" i="8"/>
  <c r="T116" i="8"/>
  <c r="T454" i="8"/>
  <c r="T226" i="8"/>
  <c r="T308" i="8"/>
  <c r="X308" i="8" s="1"/>
  <c r="T266" i="8"/>
  <c r="T176" i="8"/>
  <c r="T167" i="8"/>
  <c r="T428" i="8"/>
  <c r="T384" i="8"/>
  <c r="T360" i="8"/>
  <c r="T166" i="8"/>
  <c r="T442" i="8"/>
  <c r="T9" i="8"/>
  <c r="T89" i="8"/>
  <c r="T90" i="8"/>
  <c r="T338" i="8"/>
  <c r="X338" i="8" s="1"/>
  <c r="T287" i="8"/>
  <c r="T273" i="8"/>
  <c r="T60" i="8"/>
  <c r="T134" i="8"/>
  <c r="T259" i="8"/>
  <c r="T235" i="8"/>
  <c r="T335" i="8"/>
  <c r="T417" i="8"/>
  <c r="T223" i="8"/>
  <c r="T168" i="8"/>
  <c r="T141" i="8"/>
  <c r="T450" i="8"/>
  <c r="T300" i="8"/>
  <c r="T278" i="8"/>
  <c r="T17" i="8"/>
  <c r="T36" i="8"/>
  <c r="T224" i="8"/>
  <c r="T347" i="8"/>
  <c r="T318" i="8"/>
  <c r="T262" i="8"/>
  <c r="T376" i="8"/>
  <c r="T140" i="8"/>
  <c r="T136" i="8"/>
  <c r="T272" i="8"/>
  <c r="W272" i="8" s="1"/>
  <c r="T292" i="8"/>
  <c r="T410" i="8"/>
  <c r="T345" i="8"/>
  <c r="T241" i="8"/>
  <c r="T190" i="8"/>
  <c r="T316" i="8"/>
  <c r="T357" i="8"/>
  <c r="T447" i="8"/>
  <c r="T125" i="8"/>
  <c r="T291" i="8"/>
  <c r="T225" i="8"/>
  <c r="T103" i="8"/>
  <c r="W103" i="8" s="1"/>
  <c r="T274" i="8"/>
  <c r="T346" i="8"/>
  <c r="T16" i="8"/>
  <c r="T83" i="8"/>
  <c r="T218" i="8"/>
  <c r="T255" i="8"/>
  <c r="T299" i="8"/>
  <c r="T44" i="8"/>
  <c r="T393" i="8"/>
  <c r="T399" i="8"/>
  <c r="T191" i="8"/>
  <c r="T265" i="8"/>
  <c r="W265" i="8" s="1"/>
  <c r="T237" i="8"/>
  <c r="T251" i="8"/>
  <c r="T406" i="8"/>
  <c r="T84" i="8"/>
  <c r="T448" i="8"/>
  <c r="T408" i="8"/>
  <c r="T372" i="8"/>
  <c r="T257" i="8"/>
  <c r="T232" i="8"/>
  <c r="T320" i="8"/>
  <c r="T202" i="8"/>
  <c r="T119" i="8"/>
  <c r="T458" i="8"/>
  <c r="T459" i="8"/>
  <c r="T339" i="8"/>
  <c r="T124" i="8"/>
  <c r="T182" i="8"/>
  <c r="T29" i="8"/>
  <c r="T23" i="8"/>
  <c r="T130" i="8"/>
  <c r="T189" i="8"/>
  <c r="T402" i="8"/>
  <c r="T276" i="8"/>
  <c r="T311" i="8"/>
  <c r="W311" i="8" s="1"/>
  <c r="T174" i="8"/>
  <c r="T121" i="8"/>
  <c r="T115" i="8"/>
  <c r="T214" i="8"/>
  <c r="T127" i="8"/>
  <c r="T367" i="8"/>
  <c r="T279" i="8"/>
  <c r="T233" i="8"/>
  <c r="T179" i="8"/>
  <c r="T336" i="8"/>
  <c r="T68" i="8"/>
  <c r="T216" i="8"/>
  <c r="W216" i="8" s="1"/>
  <c r="T143" i="8"/>
  <c r="T453" i="8"/>
  <c r="T247" i="8"/>
  <c r="T298" i="8"/>
  <c r="T145" i="8"/>
  <c r="T40" i="8"/>
  <c r="T245" i="8"/>
  <c r="T403" i="8"/>
  <c r="T146" i="8"/>
  <c r="T155" i="8"/>
  <c r="T104" i="8"/>
  <c r="T264" i="8"/>
  <c r="X264" i="8" s="1"/>
  <c r="T286" i="8"/>
  <c r="T142" i="8"/>
  <c r="T391" i="8"/>
  <c r="T271" i="8"/>
  <c r="T217" i="8"/>
  <c r="T154" i="8"/>
  <c r="T304" i="8"/>
  <c r="T382" i="8"/>
  <c r="T184" i="8"/>
  <c r="T138" i="8"/>
  <c r="T263" i="8"/>
  <c r="T163" i="8"/>
  <c r="W163" i="8" s="1"/>
  <c r="T120" i="8"/>
  <c r="T414" i="8"/>
  <c r="T343" i="8"/>
  <c r="T288" i="8"/>
  <c r="T427" i="8"/>
  <c r="T422" i="8"/>
  <c r="T177" i="8"/>
  <c r="T27" i="8"/>
  <c r="U165" i="8"/>
  <c r="U370" i="8"/>
  <c r="U353" i="8"/>
  <c r="U434" i="8"/>
  <c r="V434" i="8" s="1"/>
  <c r="U267" i="8"/>
  <c r="U285" i="8"/>
  <c r="U363" i="8"/>
  <c r="U215" i="8"/>
  <c r="U277" i="8"/>
  <c r="U242" i="8"/>
  <c r="U395" i="8"/>
  <c r="U97" i="8"/>
  <c r="U322" i="8"/>
  <c r="U82" i="8"/>
  <c r="U426" i="8"/>
  <c r="U147" i="8"/>
  <c r="W147" i="8" s="1"/>
  <c r="U377" i="8"/>
  <c r="U378" i="8"/>
  <c r="U11" i="8"/>
  <c r="U373" i="8"/>
  <c r="U213" i="8"/>
  <c r="U439" i="8"/>
  <c r="U253" i="8"/>
  <c r="U445" i="8"/>
  <c r="U114" i="8"/>
  <c r="U331" i="8"/>
  <c r="U418" i="8"/>
  <c r="U440" i="8"/>
  <c r="V440" i="8" s="1"/>
  <c r="U416" i="8"/>
  <c r="U429" i="8"/>
  <c r="U441" i="8"/>
  <c r="U219" i="8"/>
  <c r="U194" i="8"/>
  <c r="U24" i="8"/>
  <c r="U229" i="8"/>
  <c r="U199" i="8"/>
  <c r="U51" i="8"/>
  <c r="U281" i="8"/>
  <c r="U129" i="8"/>
  <c r="U85" i="8"/>
  <c r="V85" i="8" s="1"/>
  <c r="U100" i="8"/>
  <c r="U30" i="8"/>
  <c r="U65" i="8"/>
  <c r="U386" i="8"/>
  <c r="U193" i="8"/>
  <c r="U158" i="8"/>
  <c r="U210" i="8"/>
  <c r="U72" i="8"/>
  <c r="U160" i="8"/>
  <c r="U231" i="8"/>
  <c r="U10" i="8"/>
  <c r="U374" i="8"/>
  <c r="V374" i="8" s="1"/>
  <c r="U5" i="8"/>
  <c r="U460" i="8"/>
  <c r="U212" i="8"/>
  <c r="U77" i="8"/>
  <c r="U183" i="8"/>
  <c r="U258" i="8"/>
  <c r="U252" i="8"/>
  <c r="U144" i="8"/>
  <c r="U117" i="8"/>
  <c r="U430" i="8"/>
  <c r="U302" i="8"/>
  <c r="U411" i="8"/>
  <c r="V411" i="8" s="1"/>
  <c r="U438" i="8"/>
  <c r="U201" i="8"/>
  <c r="U319" i="8"/>
  <c r="U326" i="8"/>
  <c r="U203" i="8"/>
  <c r="U151" i="8"/>
  <c r="U173" i="8"/>
  <c r="U290" i="8"/>
  <c r="U102" i="8"/>
  <c r="U209" i="8"/>
  <c r="U250" i="8"/>
  <c r="U205" i="8"/>
  <c r="V205" i="8" s="1"/>
  <c r="U207" i="8"/>
  <c r="U313" i="8"/>
  <c r="U305" i="8"/>
  <c r="U221" i="8"/>
  <c r="U128" i="8"/>
  <c r="U69" i="8"/>
  <c r="U149" i="8"/>
  <c r="U67" i="8"/>
  <c r="U113" i="8"/>
  <c r="U59" i="8"/>
  <c r="U3" i="8"/>
  <c r="U2" i="8"/>
  <c r="V2" i="8" s="1"/>
  <c r="U6" i="8"/>
  <c r="U19" i="8"/>
  <c r="U55" i="8"/>
  <c r="U296" i="8"/>
  <c r="U31" i="8"/>
  <c r="U34" i="8"/>
  <c r="U20" i="8"/>
  <c r="U41" i="8"/>
  <c r="U13" i="8"/>
  <c r="U48" i="8"/>
  <c r="U365" i="8"/>
  <c r="V365" i="8" s="1"/>
  <c r="U424" i="8"/>
  <c r="U7" i="8"/>
  <c r="U392" i="8"/>
  <c r="U228" i="8"/>
  <c r="U76" i="8"/>
  <c r="U355" i="8"/>
  <c r="U379" i="8"/>
  <c r="U195" i="8"/>
  <c r="AE195" i="8" s="1"/>
  <c r="U45" i="8"/>
  <c r="U396" i="8"/>
  <c r="U49" i="8"/>
  <c r="U337" i="8"/>
  <c r="V337" i="8" s="1"/>
  <c r="U293" i="8"/>
  <c r="U364" i="8"/>
  <c r="U283" i="8"/>
  <c r="U192" i="8"/>
  <c r="U208" i="8"/>
  <c r="U328" i="8"/>
  <c r="U325" i="8"/>
  <c r="U358" i="8"/>
  <c r="AE358" i="8" s="1"/>
  <c r="U383" i="8"/>
  <c r="U309" i="8"/>
  <c r="U327" i="8"/>
  <c r="U91" i="8"/>
  <c r="U32" i="8"/>
  <c r="U8" i="8"/>
  <c r="U126" i="8"/>
  <c r="U324" i="8"/>
  <c r="U333" i="8"/>
  <c r="U388" i="8"/>
  <c r="U33" i="8"/>
  <c r="U314" i="8"/>
  <c r="AN314" i="8" s="1"/>
  <c r="U244" i="8"/>
  <c r="U269" i="8"/>
  <c r="U63" i="8"/>
  <c r="U109" i="8"/>
  <c r="V109" i="8" s="1"/>
  <c r="U280" i="8"/>
  <c r="U437" i="8"/>
  <c r="U204" i="8"/>
  <c r="U371" i="8"/>
  <c r="AE371" i="8" s="1"/>
  <c r="U249" i="8"/>
  <c r="U352" i="8"/>
  <c r="U449" i="8"/>
  <c r="U172" i="8"/>
  <c r="AE172" i="8" s="1"/>
  <c r="U380" i="8"/>
  <c r="U222" i="8"/>
  <c r="U4" i="8"/>
  <c r="U53" i="8"/>
  <c r="V53" i="8" s="1"/>
  <c r="U18" i="8"/>
  <c r="U397" i="8"/>
  <c r="U433" i="8"/>
  <c r="U282" i="8"/>
  <c r="AE282" i="8" s="1"/>
  <c r="U181" i="8"/>
  <c r="U342" i="8"/>
  <c r="U171" i="8"/>
  <c r="U239" i="8"/>
  <c r="AE239" i="8" s="1"/>
  <c r="U340" i="8"/>
  <c r="U25" i="8"/>
  <c r="U334" i="8"/>
  <c r="U39" i="8"/>
  <c r="V39" i="8" s="1"/>
  <c r="U451" i="8"/>
  <c r="U297" i="8"/>
  <c r="U362" i="8"/>
  <c r="U359" i="8"/>
  <c r="AD359" i="8" s="1"/>
  <c r="U80" i="8"/>
  <c r="U385" i="8"/>
  <c r="U148" i="8"/>
  <c r="U356" i="8"/>
  <c r="AE356" i="8" s="1"/>
  <c r="U455" i="8"/>
  <c r="U369" i="8"/>
  <c r="U268" i="8"/>
  <c r="U164" i="8"/>
  <c r="V164" i="8" s="1"/>
  <c r="U435" i="8"/>
  <c r="U246" i="8"/>
  <c r="U284" i="8"/>
  <c r="U415" i="8"/>
  <c r="AE415" i="8" s="1"/>
  <c r="U407" i="8"/>
  <c r="U368" i="8"/>
  <c r="U111" i="8"/>
  <c r="U206" i="8"/>
  <c r="AE206" i="8" s="1"/>
  <c r="U22" i="8"/>
  <c r="U122" i="8"/>
  <c r="U152" i="8"/>
  <c r="U70" i="8"/>
  <c r="V70" i="8" s="1"/>
  <c r="U131" i="8"/>
  <c r="U35" i="8"/>
  <c r="U79" i="8"/>
  <c r="U99" i="8"/>
  <c r="V99" i="8" s="1"/>
  <c r="U106" i="8"/>
  <c r="U42" i="8"/>
  <c r="U14" i="8"/>
  <c r="U87" i="8"/>
  <c r="AE87" i="8" s="1"/>
  <c r="U86" i="8"/>
  <c r="U88" i="8"/>
  <c r="U74" i="8"/>
  <c r="U75" i="8"/>
  <c r="W75" i="8" s="1"/>
  <c r="U256" i="8"/>
  <c r="X256" i="8" s="1"/>
  <c r="U73" i="8"/>
  <c r="U95" i="8"/>
  <c r="U26" i="8"/>
  <c r="AD26" i="8" s="1"/>
  <c r="U312" i="8"/>
  <c r="U238" i="8"/>
  <c r="U56" i="8"/>
  <c r="U92" i="8"/>
  <c r="AE92" i="8" s="1"/>
  <c r="U227" i="8"/>
  <c r="U413" i="8"/>
  <c r="U452" i="8"/>
  <c r="U315" i="8"/>
  <c r="V315" i="8" s="1"/>
  <c r="U101" i="8"/>
  <c r="X101" i="8" s="1"/>
  <c r="U389" i="8"/>
  <c r="U344" i="8"/>
  <c r="U348" i="8"/>
  <c r="AA348" i="8" s="1"/>
  <c r="U321" i="8"/>
  <c r="U196" i="8"/>
  <c r="U394" i="8"/>
  <c r="U310" i="8"/>
  <c r="AE310" i="8" s="1"/>
  <c r="U220" i="8"/>
  <c r="U108" i="8"/>
  <c r="U178" i="8"/>
  <c r="U180" i="8"/>
  <c r="V180" i="8" s="1"/>
  <c r="U200" i="8"/>
  <c r="U409" i="8"/>
  <c r="U361" i="8"/>
  <c r="U150" i="8"/>
  <c r="AD150" i="8" s="1"/>
  <c r="U419" i="8"/>
  <c r="U306" i="8"/>
  <c r="U354" i="8"/>
  <c r="U248" i="8"/>
  <c r="AE248" i="8" s="1"/>
  <c r="U159" i="8"/>
  <c r="U390" i="8"/>
  <c r="U157" i="8"/>
  <c r="U351" i="8"/>
  <c r="V351" i="8" s="1"/>
  <c r="U50" i="8"/>
  <c r="Y50" i="8" s="1"/>
  <c r="U98" i="8"/>
  <c r="U28" i="8"/>
  <c r="U78" i="8"/>
  <c r="AD78" i="8" s="1"/>
  <c r="U46" i="8"/>
  <c r="U64" i="8"/>
  <c r="U112" i="8"/>
  <c r="U294" i="8"/>
  <c r="AE294" i="8" s="1"/>
  <c r="U66" i="8"/>
  <c r="U38" i="8"/>
  <c r="U295" i="8"/>
  <c r="U116" i="8"/>
  <c r="V116" i="8" s="1"/>
  <c r="U454" i="8"/>
  <c r="X454" i="8" s="1"/>
  <c r="U226" i="8"/>
  <c r="U308" i="8"/>
  <c r="U266" i="8"/>
  <c r="AA266" i="8" s="1"/>
  <c r="U176" i="8"/>
  <c r="U167" i="8"/>
  <c r="U428" i="8"/>
  <c r="U384" i="8"/>
  <c r="AE384" i="8" s="1"/>
  <c r="U360" i="8"/>
  <c r="U166" i="8"/>
  <c r="U442" i="8"/>
  <c r="U9" i="8"/>
  <c r="V9" i="8" s="1"/>
  <c r="U89" i="8"/>
  <c r="U90" i="8"/>
  <c r="U338" i="8"/>
  <c r="U287" i="8"/>
  <c r="AE287" i="8" s="1"/>
  <c r="U273" i="8"/>
  <c r="U60" i="8"/>
  <c r="U134" i="8"/>
  <c r="U259" i="8"/>
  <c r="AE259" i="8" s="1"/>
  <c r="U235" i="8"/>
  <c r="U335" i="8"/>
  <c r="U417" i="8"/>
  <c r="U223" i="8"/>
  <c r="V223" i="8" s="1"/>
  <c r="U168" i="8"/>
  <c r="Y168" i="8" s="1"/>
  <c r="U141" i="8"/>
  <c r="U450" i="8"/>
  <c r="U300" i="8"/>
  <c r="AD300" i="8" s="1"/>
  <c r="U278" i="8"/>
  <c r="U17" i="8"/>
  <c r="U36" i="8"/>
  <c r="U224" i="8"/>
  <c r="AE224" i="8" s="1"/>
  <c r="U347" i="8"/>
  <c r="U318" i="8"/>
  <c r="U262" i="8"/>
  <c r="U376" i="8"/>
  <c r="V376" i="8" s="1"/>
  <c r="U140" i="8"/>
  <c r="U136" i="8"/>
  <c r="U272" i="8"/>
  <c r="U292" i="8"/>
  <c r="AA292" i="8" s="1"/>
  <c r="U410" i="8"/>
  <c r="U345" i="8"/>
  <c r="U241" i="8"/>
  <c r="U190" i="8"/>
  <c r="AE190" i="8" s="1"/>
  <c r="U316" i="8"/>
  <c r="U357" i="8"/>
  <c r="U447" i="8"/>
  <c r="U125" i="8"/>
  <c r="V125" i="8" s="1"/>
  <c r="U291" i="8"/>
  <c r="U225" i="8"/>
  <c r="U103" i="8"/>
  <c r="U274" i="8"/>
  <c r="AB274" i="8" s="1"/>
  <c r="U346" i="8"/>
  <c r="U16" i="8"/>
  <c r="U83" i="8"/>
  <c r="U218" i="8"/>
  <c r="AE218" i="8" s="1"/>
  <c r="U255" i="8"/>
  <c r="U299" i="8"/>
  <c r="U44" i="8"/>
  <c r="U393" i="8"/>
  <c r="V393" i="8" s="1"/>
  <c r="U399" i="8"/>
  <c r="X399" i="8" s="1"/>
  <c r="U191" i="8"/>
  <c r="U265" i="8"/>
  <c r="U237" i="8"/>
  <c r="AC237" i="8" s="1"/>
  <c r="U251" i="8"/>
  <c r="U406" i="8"/>
  <c r="U84" i="8"/>
  <c r="U448" i="8"/>
  <c r="AE448" i="8" s="1"/>
  <c r="U408" i="8"/>
  <c r="U372" i="8"/>
  <c r="U257" i="8"/>
  <c r="U232" i="8"/>
  <c r="V232" i="8" s="1"/>
  <c r="U320" i="8"/>
  <c r="X320" i="8" s="1"/>
  <c r="U202" i="8"/>
  <c r="U119" i="8"/>
  <c r="U458" i="8"/>
  <c r="AC458" i="8" s="1"/>
  <c r="U459" i="8"/>
  <c r="U339" i="8"/>
  <c r="U124" i="8"/>
  <c r="U182" i="8"/>
  <c r="AE182" i="8" s="1"/>
  <c r="U29" i="8"/>
  <c r="U23" i="8"/>
  <c r="U130" i="8"/>
  <c r="U189" i="8"/>
  <c r="V189" i="8" s="1"/>
  <c r="U402" i="8"/>
  <c r="U276" i="8"/>
  <c r="U311" i="8"/>
  <c r="U174" i="8"/>
  <c r="AB174" i="8" s="1"/>
  <c r="U121" i="8"/>
  <c r="U115" i="8"/>
  <c r="U214" i="8"/>
  <c r="U127" i="8"/>
  <c r="AE127" i="8" s="1"/>
  <c r="U367" i="8"/>
  <c r="U279" i="8"/>
  <c r="U233" i="8"/>
  <c r="U179" i="8"/>
  <c r="V179" i="8" s="1"/>
  <c r="U336" i="8"/>
  <c r="Y336" i="8" s="1"/>
  <c r="U68" i="8"/>
  <c r="U216" i="8"/>
  <c r="U143" i="8"/>
  <c r="AE143" i="8" s="1"/>
  <c r="U453" i="8"/>
  <c r="U247" i="8"/>
  <c r="U298" i="8"/>
  <c r="U145" i="8"/>
  <c r="AE145" i="8" s="1"/>
  <c r="U40" i="8"/>
  <c r="U245" i="8"/>
  <c r="U403" i="8"/>
  <c r="U146" i="8"/>
  <c r="V146" i="8" s="1"/>
  <c r="U155" i="8"/>
  <c r="U104" i="8"/>
  <c r="U264" i="8"/>
  <c r="U286" i="8"/>
  <c r="AB286" i="8" s="1"/>
  <c r="U142" i="8"/>
  <c r="U391" i="8"/>
  <c r="U271" i="8"/>
  <c r="U217" i="8"/>
  <c r="AE217" i="8" s="1"/>
  <c r="U154" i="8"/>
  <c r="U304" i="8"/>
  <c r="U382" i="8"/>
  <c r="U184" i="8"/>
  <c r="V184" i="8" s="1"/>
  <c r="U138" i="8"/>
  <c r="U263" i="8"/>
  <c r="U163" i="8"/>
  <c r="U120" i="8"/>
  <c r="AC120" i="8" s="1"/>
  <c r="U414" i="8"/>
  <c r="U343" i="8"/>
  <c r="U288" i="8"/>
  <c r="U427" i="8"/>
  <c r="AE427" i="8" s="1"/>
  <c r="U422" i="8"/>
  <c r="U177" i="8"/>
  <c r="U27" i="8"/>
  <c r="V165" i="8"/>
  <c r="V242" i="8"/>
  <c r="V322" i="8"/>
  <c r="V439" i="8"/>
  <c r="V114" i="8"/>
  <c r="V441" i="8"/>
  <c r="V24" i="8"/>
  <c r="V51" i="8"/>
  <c r="V160" i="8"/>
  <c r="V212" i="8"/>
  <c r="V258" i="8"/>
  <c r="V117" i="8"/>
  <c r="V102" i="8"/>
  <c r="V305" i="8"/>
  <c r="V69" i="8"/>
  <c r="V113" i="8"/>
  <c r="V55" i="8"/>
  <c r="V34" i="8"/>
  <c r="V13" i="8"/>
  <c r="V355" i="8"/>
  <c r="V45" i="8"/>
  <c r="V328" i="8"/>
  <c r="V383" i="8"/>
  <c r="V91" i="8"/>
  <c r="V388" i="8"/>
  <c r="V244" i="8"/>
  <c r="V352" i="8"/>
  <c r="V380" i="8"/>
  <c r="V342" i="8"/>
  <c r="V340" i="8"/>
  <c r="V385" i="8"/>
  <c r="V455" i="8"/>
  <c r="V368" i="8"/>
  <c r="V22" i="8"/>
  <c r="V42" i="8"/>
  <c r="V86" i="8"/>
  <c r="V238" i="8"/>
  <c r="V227" i="8"/>
  <c r="V196" i="8"/>
  <c r="V220" i="8"/>
  <c r="V306" i="8"/>
  <c r="V159" i="8"/>
  <c r="V64" i="8"/>
  <c r="V66" i="8"/>
  <c r="V167" i="8"/>
  <c r="V360" i="8"/>
  <c r="V60" i="8"/>
  <c r="V235" i="8"/>
  <c r="V17" i="8"/>
  <c r="V347" i="8"/>
  <c r="V345" i="8"/>
  <c r="V316" i="8"/>
  <c r="V16" i="8"/>
  <c r="V255" i="8"/>
  <c r="V406" i="8"/>
  <c r="V408" i="8"/>
  <c r="V339" i="8"/>
  <c r="V29" i="8"/>
  <c r="V115" i="8"/>
  <c r="V367" i="8"/>
  <c r="V247" i="8"/>
  <c r="V40" i="8"/>
  <c r="V391" i="8"/>
  <c r="V154" i="8"/>
  <c r="V343" i="8"/>
  <c r="V422" i="8"/>
  <c r="W165" i="8"/>
  <c r="W242" i="8"/>
  <c r="W322" i="8"/>
  <c r="W439" i="8"/>
  <c r="W114" i="8"/>
  <c r="W416" i="8"/>
  <c r="W441" i="8"/>
  <c r="W24" i="8"/>
  <c r="W51" i="8"/>
  <c r="W65" i="8"/>
  <c r="W158" i="8"/>
  <c r="W160" i="8"/>
  <c r="W258" i="8"/>
  <c r="W117" i="8"/>
  <c r="W438" i="8"/>
  <c r="W151" i="8"/>
  <c r="W102" i="8"/>
  <c r="W305" i="8"/>
  <c r="W69" i="8"/>
  <c r="W113" i="8"/>
  <c r="W2" i="8"/>
  <c r="W55" i="8"/>
  <c r="W34" i="8"/>
  <c r="W13" i="8"/>
  <c r="W365" i="8"/>
  <c r="W392" i="8"/>
  <c r="W355" i="8"/>
  <c r="W45" i="8"/>
  <c r="W337" i="8"/>
  <c r="W328" i="8"/>
  <c r="W383" i="8"/>
  <c r="W91" i="8"/>
  <c r="W126" i="8"/>
  <c r="W388" i="8"/>
  <c r="W244" i="8"/>
  <c r="W109" i="8"/>
  <c r="W352" i="8"/>
  <c r="W380" i="8"/>
  <c r="W53" i="8"/>
  <c r="W433" i="8"/>
  <c r="W342" i="8"/>
  <c r="W340" i="8"/>
  <c r="W385" i="8"/>
  <c r="W455" i="8"/>
  <c r="W368" i="8"/>
  <c r="W22" i="8"/>
  <c r="W70" i="8"/>
  <c r="W79" i="8"/>
  <c r="W42" i="8"/>
  <c r="W86" i="8"/>
  <c r="W95" i="8"/>
  <c r="W238" i="8"/>
  <c r="W227" i="8"/>
  <c r="W196" i="8"/>
  <c r="W220" i="8"/>
  <c r="W361" i="8"/>
  <c r="W306" i="8"/>
  <c r="W159" i="8"/>
  <c r="W64" i="8"/>
  <c r="W66" i="8"/>
  <c r="W167" i="8"/>
  <c r="W360" i="8"/>
  <c r="W60" i="8"/>
  <c r="W235" i="8"/>
  <c r="W450" i="8"/>
  <c r="W17" i="8"/>
  <c r="W347" i="8"/>
  <c r="W345" i="8"/>
  <c r="W316" i="8"/>
  <c r="W16" i="8"/>
  <c r="W255" i="8"/>
  <c r="W406" i="8"/>
  <c r="W408" i="8"/>
  <c r="W339" i="8"/>
  <c r="W29" i="8"/>
  <c r="W115" i="8"/>
  <c r="W367" i="8"/>
  <c r="W247" i="8"/>
  <c r="W40" i="8"/>
  <c r="W391" i="8"/>
  <c r="W154" i="8"/>
  <c r="W343" i="8"/>
  <c r="W422" i="8"/>
  <c r="X165" i="8"/>
  <c r="X242" i="8"/>
  <c r="X322" i="8"/>
  <c r="X439" i="8"/>
  <c r="X114" i="8"/>
  <c r="X440" i="8"/>
  <c r="X416" i="8"/>
  <c r="X441" i="8"/>
  <c r="X24" i="8"/>
  <c r="X51" i="8"/>
  <c r="X158" i="8"/>
  <c r="X160" i="8"/>
  <c r="X258" i="8"/>
  <c r="X117" i="8"/>
  <c r="X151" i="8"/>
  <c r="X102" i="8"/>
  <c r="X305" i="8"/>
  <c r="X69" i="8"/>
  <c r="X113" i="8"/>
  <c r="X6" i="8"/>
  <c r="X55" i="8"/>
  <c r="X34" i="8"/>
  <c r="X13" i="8"/>
  <c r="X365" i="8"/>
  <c r="X424" i="8"/>
  <c r="X392" i="8"/>
  <c r="X355" i="8"/>
  <c r="X45" i="8"/>
  <c r="X337" i="8"/>
  <c r="X328" i="8"/>
  <c r="X383" i="8"/>
  <c r="X91" i="8"/>
  <c r="X126" i="8"/>
  <c r="X388" i="8"/>
  <c r="X244" i="8"/>
  <c r="X109" i="8"/>
  <c r="X280" i="8"/>
  <c r="X352" i="8"/>
  <c r="X380" i="8"/>
  <c r="X53" i="8"/>
  <c r="X433" i="8"/>
  <c r="X342" i="8"/>
  <c r="X340" i="8"/>
  <c r="X39" i="8"/>
  <c r="X362" i="8"/>
  <c r="X385" i="8"/>
  <c r="X455" i="8"/>
  <c r="X368" i="8"/>
  <c r="X22" i="8"/>
  <c r="X70" i="8"/>
  <c r="X42" i="8"/>
  <c r="X86" i="8"/>
  <c r="X75" i="8"/>
  <c r="X238" i="8"/>
  <c r="X227" i="8"/>
  <c r="X196" i="8"/>
  <c r="X220" i="8"/>
  <c r="X306" i="8"/>
  <c r="X159" i="8"/>
  <c r="X351" i="8"/>
  <c r="X64" i="8"/>
  <c r="X66" i="8"/>
  <c r="X167" i="8"/>
  <c r="X360" i="8"/>
  <c r="X60" i="8"/>
  <c r="X235" i="8"/>
  <c r="X223" i="8"/>
  <c r="X450" i="8"/>
  <c r="X17" i="8"/>
  <c r="X347" i="8"/>
  <c r="X272" i="8"/>
  <c r="X345" i="8"/>
  <c r="X316" i="8"/>
  <c r="X103" i="8"/>
  <c r="X16" i="8"/>
  <c r="X255" i="8"/>
  <c r="X265" i="8"/>
  <c r="X406" i="8"/>
  <c r="X408" i="8"/>
  <c r="X232" i="8"/>
  <c r="X339" i="8"/>
  <c r="X29" i="8"/>
  <c r="X189" i="8"/>
  <c r="X115" i="8"/>
  <c r="X367" i="8"/>
  <c r="X247" i="8"/>
  <c r="X40" i="8"/>
  <c r="X155" i="8"/>
  <c r="X391" i="8"/>
  <c r="X154" i="8"/>
  <c r="X343" i="8"/>
  <c r="X422" i="8"/>
  <c r="Y165" i="8"/>
  <c r="Y434" i="8"/>
  <c r="Y242" i="8"/>
  <c r="Y322" i="8"/>
  <c r="Y11" i="8"/>
  <c r="Y439" i="8"/>
  <c r="Y114" i="8"/>
  <c r="Y440" i="8"/>
  <c r="Y441" i="8"/>
  <c r="Y24" i="8"/>
  <c r="Y51" i="8"/>
  <c r="Y158" i="8"/>
  <c r="Y160" i="8"/>
  <c r="Y212" i="8"/>
  <c r="Y258" i="8"/>
  <c r="Y117" i="8"/>
  <c r="Y319" i="8"/>
  <c r="Y151" i="8"/>
  <c r="Y102" i="8"/>
  <c r="Y305" i="8"/>
  <c r="Y69" i="8"/>
  <c r="Y113" i="8"/>
  <c r="Y55" i="8"/>
  <c r="Y34" i="8"/>
  <c r="Y13" i="8"/>
  <c r="Y365" i="8"/>
  <c r="Y392" i="8"/>
  <c r="Y355" i="8"/>
  <c r="Y45" i="8"/>
  <c r="Y337" i="8"/>
  <c r="Y328" i="8"/>
  <c r="Y383" i="8"/>
  <c r="Y91" i="8"/>
  <c r="Y126" i="8"/>
  <c r="Y388" i="8"/>
  <c r="Y244" i="8"/>
  <c r="Y109" i="8"/>
  <c r="Y204" i="8"/>
  <c r="Y352" i="8"/>
  <c r="Y380" i="8"/>
  <c r="Y53" i="8"/>
  <c r="Y433" i="8"/>
  <c r="Y342" i="8"/>
  <c r="Y340" i="8"/>
  <c r="Y39" i="8"/>
  <c r="Y362" i="8"/>
  <c r="Y385" i="8"/>
  <c r="Y455" i="8"/>
  <c r="Y164" i="8"/>
  <c r="Y284" i="8"/>
  <c r="Y368" i="8"/>
  <c r="Y22" i="8"/>
  <c r="Y70" i="8"/>
  <c r="Y42" i="8"/>
  <c r="Y86" i="8"/>
  <c r="Y75" i="8"/>
  <c r="Y95" i="8"/>
  <c r="Y238" i="8"/>
  <c r="Y227" i="8"/>
  <c r="Y315" i="8"/>
  <c r="Y344" i="8"/>
  <c r="Y196" i="8"/>
  <c r="Y220" i="8"/>
  <c r="Y180" i="8"/>
  <c r="Y306" i="8"/>
  <c r="Y159" i="8"/>
  <c r="Y351" i="8"/>
  <c r="Y64" i="8"/>
  <c r="Y66" i="8"/>
  <c r="Y116" i="8"/>
  <c r="Y454" i="8"/>
  <c r="Y308" i="8"/>
  <c r="Y167" i="8"/>
  <c r="Y360" i="8"/>
  <c r="Y9" i="8"/>
  <c r="Y338" i="8"/>
  <c r="Y60" i="8"/>
  <c r="Y235" i="8"/>
  <c r="Y223" i="8"/>
  <c r="Y17" i="8"/>
  <c r="Y347" i="8"/>
  <c r="Y376" i="8"/>
  <c r="Y140" i="8"/>
  <c r="Y272" i="8"/>
  <c r="Y345" i="8"/>
  <c r="Y316" i="8"/>
  <c r="Y125" i="8"/>
  <c r="Y103" i="8"/>
  <c r="Y16" i="8"/>
  <c r="Y255" i="8"/>
  <c r="Y393" i="8"/>
  <c r="Y265" i="8"/>
  <c r="Y406" i="8"/>
  <c r="Y408" i="8"/>
  <c r="Y232" i="8"/>
  <c r="Y339" i="8"/>
  <c r="Y29" i="8"/>
  <c r="Y189" i="8"/>
  <c r="Y311" i="8"/>
  <c r="Y115" i="8"/>
  <c r="Y367" i="8"/>
  <c r="Y179" i="8"/>
  <c r="Y247" i="8"/>
  <c r="Y40" i="8"/>
  <c r="Y146" i="8"/>
  <c r="Y155" i="8"/>
  <c r="Y264" i="8"/>
  <c r="Y391" i="8"/>
  <c r="Y154" i="8"/>
  <c r="Y184" i="8"/>
  <c r="Y343" i="8"/>
  <c r="Y422" i="8"/>
  <c r="Z165" i="8"/>
  <c r="Z370" i="8"/>
  <c r="Z434" i="8"/>
  <c r="Z242" i="8"/>
  <c r="Z322" i="8"/>
  <c r="Z82" i="8"/>
  <c r="Z147" i="8"/>
  <c r="Z439" i="8"/>
  <c r="Z114" i="8"/>
  <c r="Z440" i="8"/>
  <c r="Z441" i="8"/>
  <c r="Z24" i="8"/>
  <c r="Z51" i="8"/>
  <c r="Z85" i="8"/>
  <c r="Z158" i="8"/>
  <c r="Z160" i="8"/>
  <c r="Z374" i="8"/>
  <c r="Z258" i="8"/>
  <c r="Z117" i="8"/>
  <c r="Z411" i="8"/>
  <c r="Z151" i="8"/>
  <c r="Z102" i="8"/>
  <c r="Z305" i="8"/>
  <c r="Z69" i="8"/>
  <c r="Z113" i="8"/>
  <c r="Z34" i="8"/>
  <c r="Z13" i="8"/>
  <c r="Z365" i="8"/>
  <c r="Z392" i="8"/>
  <c r="Z355" i="8"/>
  <c r="Z45" i="8"/>
  <c r="Z337" i="8"/>
  <c r="Z328" i="8"/>
  <c r="Z383" i="8"/>
  <c r="Z91" i="8"/>
  <c r="Z388" i="8"/>
  <c r="Z244" i="8"/>
  <c r="Z109" i="8"/>
  <c r="Z352" i="8"/>
  <c r="Z380" i="8"/>
  <c r="Z53" i="8"/>
  <c r="Z433" i="8"/>
  <c r="Z342" i="8"/>
  <c r="Z340" i="8"/>
  <c r="Z39" i="8"/>
  <c r="Z362" i="8"/>
  <c r="Z385" i="8"/>
  <c r="Z455" i="8"/>
  <c r="Z164" i="8"/>
  <c r="Z368" i="8"/>
  <c r="Z22" i="8"/>
  <c r="Z70" i="8"/>
  <c r="Z42" i="8"/>
  <c r="Z86" i="8"/>
  <c r="Z75" i="8"/>
  <c r="Z238" i="8"/>
  <c r="Z227" i="8"/>
  <c r="Z315" i="8"/>
  <c r="Z196" i="8"/>
  <c r="Z220" i="8"/>
  <c r="Z180" i="8"/>
  <c r="Z306" i="8"/>
  <c r="Z159" i="8"/>
  <c r="Z351" i="8"/>
  <c r="Z64" i="8"/>
  <c r="Z66" i="8"/>
  <c r="Z116" i="8"/>
  <c r="Z308" i="8"/>
  <c r="Z167" i="8"/>
  <c r="Z360" i="8"/>
  <c r="Z9" i="8"/>
  <c r="Z338" i="8"/>
  <c r="Z60" i="8"/>
  <c r="Z235" i="8"/>
  <c r="Z223" i="8"/>
  <c r="Z17" i="8"/>
  <c r="Z347" i="8"/>
  <c r="Z376" i="8"/>
  <c r="Z272" i="8"/>
  <c r="Z345" i="8"/>
  <c r="Z316" i="8"/>
  <c r="Z125" i="8"/>
  <c r="Z16" i="8"/>
  <c r="Z255" i="8"/>
  <c r="Z393" i="8"/>
  <c r="Z265" i="8"/>
  <c r="Z406" i="8"/>
  <c r="Z408" i="8"/>
  <c r="Z232" i="8"/>
  <c r="Z339" i="8"/>
  <c r="Z29" i="8"/>
  <c r="Z189" i="8"/>
  <c r="Z115" i="8"/>
  <c r="Z367" i="8"/>
  <c r="Z179" i="8"/>
  <c r="Z247" i="8"/>
  <c r="Z40" i="8"/>
  <c r="Z146" i="8"/>
  <c r="Z155" i="8"/>
  <c r="Z391" i="8"/>
  <c r="Z154" i="8"/>
  <c r="Z184" i="8"/>
  <c r="Z163" i="8"/>
  <c r="Z343" i="8"/>
  <c r="Z422" i="8"/>
  <c r="AA165" i="8"/>
  <c r="AA434" i="8"/>
  <c r="AA363" i="8"/>
  <c r="AA242" i="8"/>
  <c r="AA322" i="8"/>
  <c r="AA147" i="8"/>
  <c r="AA11" i="8"/>
  <c r="AA439" i="8"/>
  <c r="AA114" i="8"/>
  <c r="AA440" i="8"/>
  <c r="AA441" i="8"/>
  <c r="AA24" i="8"/>
  <c r="AA51" i="8"/>
  <c r="AA85" i="8"/>
  <c r="AA65" i="8"/>
  <c r="AA158" i="8"/>
  <c r="AA160" i="8"/>
  <c r="AA374" i="8"/>
  <c r="AA212" i="8"/>
  <c r="AA258" i="8"/>
  <c r="AA117" i="8"/>
  <c r="AA411" i="8"/>
  <c r="AA319" i="8"/>
  <c r="AA151" i="8"/>
  <c r="AA102" i="8"/>
  <c r="AA205" i="8"/>
  <c r="AA305" i="8"/>
  <c r="AA69" i="8"/>
  <c r="AA113" i="8"/>
  <c r="AA2" i="8"/>
  <c r="AA55" i="8"/>
  <c r="AA34" i="8"/>
  <c r="AA13" i="8"/>
  <c r="AA365" i="8"/>
  <c r="AA392" i="8"/>
  <c r="AA355" i="8"/>
  <c r="AA45" i="8"/>
  <c r="AA337" i="8"/>
  <c r="AA283" i="8"/>
  <c r="AA328" i="8"/>
  <c r="AA383" i="8"/>
  <c r="AA91" i="8"/>
  <c r="AA126" i="8"/>
  <c r="AA388" i="8"/>
  <c r="AA244" i="8"/>
  <c r="AA109" i="8"/>
  <c r="AA204" i="8"/>
  <c r="AA352" i="8"/>
  <c r="AA380" i="8"/>
  <c r="AA53" i="8"/>
  <c r="AA433" i="8"/>
  <c r="AA342" i="8"/>
  <c r="AA340" i="8"/>
  <c r="AA25" i="8"/>
  <c r="AA39" i="8"/>
  <c r="AA362" i="8"/>
  <c r="AA385" i="8"/>
  <c r="AA455" i="8"/>
  <c r="AA164" i="8"/>
  <c r="AA284" i="8"/>
  <c r="AA368" i="8"/>
  <c r="AA22" i="8"/>
  <c r="AA122" i="8"/>
  <c r="AA70" i="8"/>
  <c r="AA79" i="8"/>
  <c r="AA42" i="8"/>
  <c r="AA86" i="8"/>
  <c r="AA75" i="8"/>
  <c r="AA95" i="8"/>
  <c r="AA238" i="8"/>
  <c r="AA227" i="8"/>
  <c r="AA315" i="8"/>
  <c r="AA344" i="8"/>
  <c r="AA196" i="8"/>
  <c r="AA220" i="8"/>
  <c r="AA180" i="8"/>
  <c r="AA361" i="8"/>
  <c r="AA306" i="8"/>
  <c r="AA159" i="8"/>
  <c r="AA351" i="8"/>
  <c r="AA28" i="8"/>
  <c r="AA64" i="8"/>
  <c r="AA66" i="8"/>
  <c r="AA116" i="8"/>
  <c r="AA308" i="8"/>
  <c r="AA167" i="8"/>
  <c r="AA360" i="8"/>
  <c r="AA166" i="8"/>
  <c r="AA9" i="8"/>
  <c r="AA338" i="8"/>
  <c r="AA60" i="8"/>
  <c r="AA235" i="8"/>
  <c r="AA223" i="8"/>
  <c r="AA450" i="8"/>
  <c r="AA17" i="8"/>
  <c r="AA347" i="8"/>
  <c r="AA376" i="8"/>
  <c r="AA272" i="8"/>
  <c r="AA345" i="8"/>
  <c r="AA316" i="8"/>
  <c r="AA357" i="8"/>
  <c r="AA125" i="8"/>
  <c r="AA103" i="8"/>
  <c r="AA16" i="8"/>
  <c r="AA255" i="8"/>
  <c r="AA393" i="8"/>
  <c r="AA265" i="8"/>
  <c r="AA406" i="8"/>
  <c r="AA408" i="8"/>
  <c r="AA232" i="8"/>
  <c r="AA119" i="8"/>
  <c r="AA339" i="8"/>
  <c r="AA29" i="8"/>
  <c r="AA189" i="8"/>
  <c r="AA311" i="8"/>
  <c r="AA115" i="8"/>
  <c r="AA367" i="8"/>
  <c r="AA179" i="8"/>
  <c r="AA216" i="8"/>
  <c r="AA247" i="8"/>
  <c r="AA40" i="8"/>
  <c r="AA146" i="8"/>
  <c r="AA264" i="8"/>
  <c r="AA391" i="8"/>
  <c r="AA154" i="8"/>
  <c r="AA184" i="8"/>
  <c r="AA163" i="8"/>
  <c r="AA343" i="8"/>
  <c r="AA422" i="8"/>
  <c r="AB165" i="8"/>
  <c r="AB370" i="8"/>
  <c r="AB434" i="8"/>
  <c r="AB363" i="8"/>
  <c r="AB242" i="8"/>
  <c r="AB322" i="8"/>
  <c r="AB82" i="8"/>
  <c r="AB147" i="8"/>
  <c r="AB11" i="8"/>
  <c r="AB439" i="8"/>
  <c r="AB114" i="8"/>
  <c r="AB440" i="8"/>
  <c r="AB441" i="8"/>
  <c r="AB24" i="8"/>
  <c r="AB51" i="8"/>
  <c r="AB85" i="8"/>
  <c r="AB65" i="8"/>
  <c r="AB158" i="8"/>
  <c r="AB160" i="8"/>
  <c r="AB374" i="8"/>
  <c r="AB212" i="8"/>
  <c r="AB258" i="8"/>
  <c r="AB117" i="8"/>
  <c r="AB411" i="8"/>
  <c r="AB319" i="8"/>
  <c r="AB151" i="8"/>
  <c r="AB102" i="8"/>
  <c r="AB205" i="8"/>
  <c r="AB305" i="8"/>
  <c r="AB69" i="8"/>
  <c r="AB113" i="8"/>
  <c r="AB2" i="8"/>
  <c r="AB55" i="8"/>
  <c r="AB34" i="8"/>
  <c r="AB13" i="8"/>
  <c r="AB365" i="8"/>
  <c r="AB392" i="8"/>
  <c r="AB355" i="8"/>
  <c r="AB45" i="8"/>
  <c r="AB337" i="8"/>
  <c r="AB283" i="8"/>
  <c r="AB328" i="8"/>
  <c r="AB383" i="8"/>
  <c r="AB91" i="8"/>
  <c r="AB126" i="8"/>
  <c r="AB388" i="8"/>
  <c r="AB244" i="8"/>
  <c r="AB109" i="8"/>
  <c r="AB204" i="8"/>
  <c r="AB352" i="8"/>
  <c r="AB380" i="8"/>
  <c r="AB53" i="8"/>
  <c r="AB433" i="8"/>
  <c r="AB342" i="8"/>
  <c r="AB340" i="8"/>
  <c r="AB39" i="8"/>
  <c r="AB451" i="8"/>
  <c r="AB362" i="8"/>
  <c r="AB385" i="8"/>
  <c r="AB455" i="8"/>
  <c r="AB164" i="8"/>
  <c r="AB284" i="8"/>
  <c r="AB368" i="8"/>
  <c r="AB111" i="8"/>
  <c r="AB22" i="8"/>
  <c r="AB70" i="8"/>
  <c r="AB79" i="8"/>
  <c r="AB42" i="8"/>
  <c r="AB86" i="8"/>
  <c r="AB75" i="8"/>
  <c r="AB95" i="8"/>
  <c r="AB238" i="8"/>
  <c r="AB227" i="8"/>
  <c r="AB315" i="8"/>
  <c r="AB101" i="8"/>
  <c r="AB344" i="8"/>
  <c r="AB196" i="8"/>
  <c r="AB220" i="8"/>
  <c r="AB180" i="8"/>
  <c r="AB361" i="8"/>
  <c r="AB306" i="8"/>
  <c r="AB159" i="8"/>
  <c r="AB351" i="8"/>
  <c r="AB28" i="8"/>
  <c r="AB64" i="8"/>
  <c r="AB66" i="8"/>
  <c r="AB116" i="8"/>
  <c r="AB308" i="8"/>
  <c r="AB167" i="8"/>
  <c r="AB360" i="8"/>
  <c r="AB9" i="8"/>
  <c r="AB338" i="8"/>
  <c r="AB60" i="8"/>
  <c r="AB235" i="8"/>
  <c r="AB223" i="8"/>
  <c r="AB450" i="8"/>
  <c r="AB17" i="8"/>
  <c r="AB347" i="8"/>
  <c r="AB376" i="8"/>
  <c r="AB272" i="8"/>
  <c r="AB345" i="8"/>
  <c r="AB316" i="8"/>
  <c r="AB125" i="8"/>
  <c r="AB103" i="8"/>
  <c r="AB16" i="8"/>
  <c r="AB255" i="8"/>
  <c r="AB299" i="8"/>
  <c r="AB393" i="8"/>
  <c r="AB265" i="8"/>
  <c r="AB406" i="8"/>
  <c r="AB408" i="8"/>
  <c r="AB372" i="8"/>
  <c r="AB232" i="8"/>
  <c r="AB119" i="8"/>
  <c r="AB339" i="8"/>
  <c r="AB29" i="8"/>
  <c r="AB189" i="8"/>
  <c r="AB311" i="8"/>
  <c r="AB115" i="8"/>
  <c r="AB367" i="8"/>
  <c r="AB279" i="8"/>
  <c r="AB179" i="8"/>
  <c r="AB216" i="8"/>
  <c r="AB247" i="8"/>
  <c r="AB40" i="8"/>
  <c r="AB146" i="8"/>
  <c r="AB264" i="8"/>
  <c r="AB391" i="8"/>
  <c r="AB154" i="8"/>
  <c r="AB184" i="8"/>
  <c r="AB163" i="8"/>
  <c r="AB343" i="8"/>
  <c r="AB422" i="8"/>
  <c r="AC165" i="8"/>
  <c r="AC434" i="8"/>
  <c r="AC363" i="8"/>
  <c r="AC242" i="8"/>
  <c r="AC322" i="8"/>
  <c r="AC147" i="8"/>
  <c r="AC11" i="8"/>
  <c r="AC439" i="8"/>
  <c r="AC114" i="8"/>
  <c r="AC440" i="8"/>
  <c r="AC441" i="8"/>
  <c r="AC24" i="8"/>
  <c r="AC51" i="8"/>
  <c r="AC85" i="8"/>
  <c r="AC65" i="8"/>
  <c r="AC158" i="8"/>
  <c r="AC160" i="8"/>
  <c r="AC374" i="8"/>
  <c r="AC212" i="8"/>
  <c r="AC258" i="8"/>
  <c r="AC117" i="8"/>
  <c r="AC411" i="8"/>
  <c r="AC319" i="8"/>
  <c r="AC151" i="8"/>
  <c r="AC102" i="8"/>
  <c r="AC205" i="8"/>
  <c r="AC305" i="8"/>
  <c r="AC69" i="8"/>
  <c r="AC113" i="8"/>
  <c r="AC59" i="8"/>
  <c r="AC2" i="8"/>
  <c r="AC55" i="8"/>
  <c r="AC34" i="8"/>
  <c r="AC13" i="8"/>
  <c r="AC365" i="8"/>
  <c r="AC392" i="8"/>
  <c r="AC355" i="8"/>
  <c r="AC45" i="8"/>
  <c r="AC337" i="8"/>
  <c r="AC283" i="8"/>
  <c r="AC328" i="8"/>
  <c r="AC383" i="8"/>
  <c r="AC91" i="8"/>
  <c r="AC126" i="8"/>
  <c r="AC388" i="8"/>
  <c r="AC244" i="8"/>
  <c r="AC269" i="8"/>
  <c r="AC109" i="8"/>
  <c r="AC204" i="8"/>
  <c r="AC352" i="8"/>
  <c r="AC380" i="8"/>
  <c r="AC53" i="8"/>
  <c r="AC433" i="8"/>
  <c r="AC342" i="8"/>
  <c r="AC340" i="8"/>
  <c r="AC39" i="8"/>
  <c r="AC362" i="8"/>
  <c r="AC385" i="8"/>
  <c r="AC455" i="8"/>
  <c r="AC164" i="8"/>
  <c r="AC284" i="8"/>
  <c r="AC368" i="8"/>
  <c r="AC22" i="8"/>
  <c r="AC70" i="8"/>
  <c r="AC79" i="8"/>
  <c r="AC42" i="8"/>
  <c r="AC86" i="8"/>
  <c r="AC75" i="8"/>
  <c r="AC95" i="8"/>
  <c r="AC238" i="8"/>
  <c r="AC227" i="8"/>
  <c r="AC315" i="8"/>
  <c r="AC344" i="8"/>
  <c r="AC196" i="8"/>
  <c r="AC220" i="8"/>
  <c r="AC108" i="8"/>
  <c r="AC180" i="8"/>
  <c r="AC361" i="8"/>
  <c r="AC306" i="8"/>
  <c r="AC159" i="8"/>
  <c r="AC390" i="8"/>
  <c r="AC351" i="8"/>
  <c r="AC50" i="8"/>
  <c r="AC28" i="8"/>
  <c r="AC64" i="8"/>
  <c r="AC66" i="8"/>
  <c r="AC116" i="8"/>
  <c r="AC308" i="8"/>
  <c r="AC167" i="8"/>
  <c r="AC428" i="8"/>
  <c r="AC360" i="8"/>
  <c r="AC166" i="8"/>
  <c r="AC9" i="8"/>
  <c r="AC338" i="8"/>
  <c r="AC60" i="8"/>
  <c r="AC235" i="8"/>
  <c r="AC335" i="8"/>
  <c r="AC223" i="8"/>
  <c r="AC168" i="8"/>
  <c r="AC450" i="8"/>
  <c r="AC17" i="8"/>
  <c r="AC347" i="8"/>
  <c r="AC376" i="8"/>
  <c r="AC272" i="8"/>
  <c r="AC345" i="8"/>
  <c r="AC316" i="8"/>
  <c r="AC357" i="8"/>
  <c r="AC125" i="8"/>
  <c r="AC291" i="8"/>
  <c r="AC103" i="8"/>
  <c r="AC16" i="8"/>
  <c r="AC83" i="8"/>
  <c r="AC255" i="8"/>
  <c r="AC299" i="8"/>
  <c r="AC393" i="8"/>
  <c r="AC265" i="8"/>
  <c r="AC406" i="8"/>
  <c r="AC408" i="8"/>
  <c r="AC232" i="8"/>
  <c r="AC320" i="8"/>
  <c r="AC119" i="8"/>
  <c r="AC339" i="8"/>
  <c r="AC124" i="8"/>
  <c r="AC29" i="8"/>
  <c r="AC189" i="8"/>
  <c r="AC311" i="8"/>
  <c r="AC115" i="8"/>
  <c r="AC214" i="8"/>
  <c r="AC367" i="8"/>
  <c r="AC279" i="8"/>
  <c r="AC179" i="8"/>
  <c r="AC336" i="8"/>
  <c r="AC216" i="8"/>
  <c r="AC247" i="8"/>
  <c r="AC40" i="8"/>
  <c r="AC146" i="8"/>
  <c r="AC155" i="8"/>
  <c r="AC264" i="8"/>
  <c r="AC391" i="8"/>
  <c r="AC271" i="8"/>
  <c r="AC154" i="8"/>
  <c r="AC304" i="8"/>
  <c r="AC184" i="8"/>
  <c r="AC163" i="8"/>
  <c r="AC343" i="8"/>
  <c r="AC422" i="8"/>
  <c r="AD165" i="8"/>
  <c r="AD370" i="8"/>
  <c r="AD434" i="8"/>
  <c r="AD267" i="8"/>
  <c r="AD363" i="8"/>
  <c r="AD242" i="8"/>
  <c r="AD395" i="8"/>
  <c r="AD322" i="8"/>
  <c r="AD82" i="8"/>
  <c r="AD147" i="8"/>
  <c r="AD377" i="8"/>
  <c r="AD11" i="8"/>
  <c r="AD373" i="8"/>
  <c r="AD439" i="8"/>
  <c r="AD253" i="8"/>
  <c r="AD114" i="8"/>
  <c r="AD440" i="8"/>
  <c r="AD416" i="8"/>
  <c r="AD441" i="8"/>
  <c r="AD24" i="8"/>
  <c r="AD51" i="8"/>
  <c r="AD281" i="8"/>
  <c r="AD85" i="8"/>
  <c r="AD100" i="8"/>
  <c r="AD65" i="8"/>
  <c r="AD158" i="8"/>
  <c r="AD210" i="8"/>
  <c r="AD160" i="8"/>
  <c r="AD231" i="8"/>
  <c r="AD374" i="8"/>
  <c r="AD5" i="8"/>
  <c r="AD212" i="8"/>
  <c r="AD258" i="8"/>
  <c r="AD117" i="8"/>
  <c r="AD411" i="8"/>
  <c r="AD438" i="8"/>
  <c r="AD319" i="8"/>
  <c r="AD326" i="8"/>
  <c r="AD151" i="8"/>
  <c r="AD173" i="8"/>
  <c r="AD102" i="8"/>
  <c r="AD205" i="8"/>
  <c r="AD305" i="8"/>
  <c r="AD69" i="8"/>
  <c r="AD149" i="8"/>
  <c r="AD113" i="8"/>
  <c r="AD59" i="8"/>
  <c r="AD2" i="8"/>
  <c r="AD6" i="8"/>
  <c r="AD55" i="8"/>
  <c r="AD34" i="8"/>
  <c r="AD13" i="8"/>
  <c r="AD48" i="8"/>
  <c r="AD365" i="8"/>
  <c r="AD424" i="8"/>
  <c r="AD392" i="8"/>
  <c r="AD355" i="8"/>
  <c r="AD379" i="8"/>
  <c r="AD45" i="8"/>
  <c r="AD396" i="8"/>
  <c r="AD337" i="8"/>
  <c r="AD293" i="8"/>
  <c r="AD283" i="8"/>
  <c r="AD192" i="8"/>
  <c r="AD328" i="8"/>
  <c r="AD325" i="8"/>
  <c r="AD383" i="8"/>
  <c r="AD91" i="8"/>
  <c r="AD32" i="8"/>
  <c r="AD126" i="8"/>
  <c r="AD388" i="8"/>
  <c r="AD244" i="8"/>
  <c r="AD269" i="8"/>
  <c r="AD109" i="8"/>
  <c r="AD280" i="8"/>
  <c r="AD204" i="8"/>
  <c r="AD371" i="8"/>
  <c r="AD352" i="8"/>
  <c r="AD380" i="8"/>
  <c r="AD53" i="8"/>
  <c r="AD433" i="8"/>
  <c r="AD282" i="8"/>
  <c r="AD342" i="8"/>
  <c r="AD171" i="8"/>
  <c r="AD340" i="8"/>
  <c r="AD25" i="8"/>
  <c r="AD39" i="8"/>
  <c r="AD362" i="8"/>
  <c r="AD385" i="8"/>
  <c r="AD455" i="8"/>
  <c r="AD369" i="8"/>
  <c r="AD164" i="8"/>
  <c r="AD435" i="8"/>
  <c r="AD284" i="8"/>
  <c r="AD415" i="8"/>
  <c r="AD368" i="8"/>
  <c r="AD22" i="8"/>
  <c r="AD70" i="8"/>
  <c r="AD79" i="8"/>
  <c r="AD42" i="8"/>
  <c r="AD14" i="8"/>
  <c r="AD86" i="8"/>
  <c r="AD88" i="8"/>
  <c r="AD75" i="8"/>
  <c r="AD256" i="8"/>
  <c r="AD95" i="8"/>
  <c r="AD238" i="8"/>
  <c r="AD56" i="8"/>
  <c r="AD227" i="8"/>
  <c r="AD413" i="8"/>
  <c r="AD315" i="8"/>
  <c r="AD101" i="8"/>
  <c r="AD344" i="8"/>
  <c r="AD196" i="8"/>
  <c r="AD394" i="8"/>
  <c r="AD220" i="8"/>
  <c r="AD180" i="8"/>
  <c r="AD200" i="8"/>
  <c r="AD361" i="8"/>
  <c r="AD306" i="8"/>
  <c r="AD159" i="8"/>
  <c r="AD390" i="8"/>
  <c r="AD351" i="8"/>
  <c r="AD50" i="8"/>
  <c r="AD28" i="8"/>
  <c r="AD64" i="8"/>
  <c r="AD112" i="8"/>
  <c r="AD66" i="8"/>
  <c r="AD38" i="8"/>
  <c r="AD116" i="8"/>
  <c r="AD454" i="8"/>
  <c r="AD308" i="8"/>
  <c r="AD167" i="8"/>
  <c r="AD360" i="8"/>
  <c r="AD9" i="8"/>
  <c r="AD89" i="8"/>
  <c r="AD338" i="8"/>
  <c r="AD60" i="8"/>
  <c r="AD134" i="8"/>
  <c r="AD235" i="8"/>
  <c r="AD223" i="8"/>
  <c r="AD450" i="8"/>
  <c r="AD17" i="8"/>
  <c r="AD36" i="8"/>
  <c r="AD347" i="8"/>
  <c r="AD376" i="8"/>
  <c r="AD140" i="8"/>
  <c r="AD272" i="8"/>
  <c r="AD345" i="8"/>
  <c r="AD316" i="8"/>
  <c r="AD357" i="8"/>
  <c r="AD125" i="8"/>
  <c r="AD291" i="8"/>
  <c r="AD103" i="8"/>
  <c r="AD16" i="8"/>
  <c r="AD83" i="8"/>
  <c r="AD255" i="8"/>
  <c r="AD299" i="8"/>
  <c r="AD393" i="8"/>
  <c r="AD399" i="8"/>
  <c r="AD265" i="8"/>
  <c r="AD406" i="8"/>
  <c r="AD84" i="8"/>
  <c r="AD408" i="8"/>
  <c r="AD232" i="8"/>
  <c r="AD320" i="8"/>
  <c r="AD119" i="8"/>
  <c r="AD339" i="8"/>
  <c r="AD29" i="8"/>
  <c r="AD23" i="8"/>
  <c r="AD189" i="8"/>
  <c r="AD402" i="8"/>
  <c r="AD311" i="8"/>
  <c r="AD115" i="8"/>
  <c r="AD214" i="8"/>
  <c r="AD367" i="8"/>
  <c r="AD279" i="8"/>
  <c r="AD179" i="8"/>
  <c r="AD216" i="8"/>
  <c r="AD247" i="8"/>
  <c r="AD298" i="8"/>
  <c r="AD40" i="8"/>
  <c r="AD245" i="8"/>
  <c r="AD146" i="8"/>
  <c r="AD264" i="8"/>
  <c r="AD391" i="8"/>
  <c r="AD154" i="8"/>
  <c r="AD304" i="8"/>
  <c r="AD184" i="8"/>
  <c r="AD138" i="8"/>
  <c r="AD163" i="8"/>
  <c r="AD343" i="8"/>
  <c r="AD422" i="8"/>
  <c r="AE165" i="8"/>
  <c r="AE434" i="8"/>
  <c r="AE267" i="8"/>
  <c r="AE363" i="8"/>
  <c r="AE242" i="8"/>
  <c r="AE395" i="8"/>
  <c r="AE322" i="8"/>
  <c r="AE82" i="8"/>
  <c r="AE147" i="8"/>
  <c r="AE377" i="8"/>
  <c r="AE11" i="8"/>
  <c r="AE373" i="8"/>
  <c r="AE439" i="8"/>
  <c r="AE253" i="8"/>
  <c r="AE114" i="8"/>
  <c r="AE331" i="8"/>
  <c r="AE440" i="8"/>
  <c r="AE416" i="8"/>
  <c r="AE441" i="8"/>
  <c r="AE219" i="8"/>
  <c r="AE24" i="8"/>
  <c r="AE51" i="8"/>
  <c r="AE281" i="8"/>
  <c r="AE85" i="8"/>
  <c r="AE100" i="8"/>
  <c r="AE65" i="8"/>
  <c r="AE386" i="8"/>
  <c r="AE158" i="8"/>
  <c r="AE160" i="8"/>
  <c r="AE374" i="8"/>
  <c r="AE212" i="8"/>
  <c r="AE77" i="8"/>
  <c r="AE258" i="8"/>
  <c r="AE252" i="8"/>
  <c r="AE117" i="8"/>
  <c r="AE430" i="8"/>
  <c r="AE411" i="8"/>
  <c r="AE438" i="8"/>
  <c r="AE319" i="8"/>
  <c r="AE151" i="8"/>
  <c r="AE102" i="8"/>
  <c r="AE209" i="8"/>
  <c r="AE205" i="8"/>
  <c r="AE207" i="8"/>
  <c r="AE305" i="8"/>
  <c r="AE221" i="8"/>
  <c r="AE69" i="8"/>
  <c r="AE113" i="8"/>
  <c r="AE2" i="8"/>
  <c r="AE55" i="8"/>
  <c r="AE296" i="8"/>
  <c r="AE34" i="8"/>
  <c r="AE20" i="8"/>
  <c r="AE13" i="8"/>
  <c r="AE48" i="8"/>
  <c r="AE365" i="8"/>
  <c r="AE424" i="8"/>
  <c r="AE392" i="8"/>
  <c r="AE355" i="8"/>
  <c r="AE45" i="8"/>
  <c r="AE396" i="8"/>
  <c r="AE337" i="8"/>
  <c r="AE293" i="8"/>
  <c r="AE283" i="8"/>
  <c r="AE192" i="8"/>
  <c r="AE328" i="8"/>
  <c r="AE325" i="8"/>
  <c r="AE383" i="8"/>
  <c r="AE309" i="8"/>
  <c r="AE91" i="8"/>
  <c r="AE32" i="8"/>
  <c r="AE126" i="8"/>
  <c r="AE324" i="8"/>
  <c r="AE388" i="8"/>
  <c r="AE244" i="8"/>
  <c r="AE269" i="8"/>
  <c r="AE109" i="8"/>
  <c r="AE280" i="8"/>
  <c r="AE204" i="8"/>
  <c r="AE352" i="8"/>
  <c r="AE449" i="8"/>
  <c r="AE380" i="8"/>
  <c r="AE222" i="8"/>
  <c r="AE53" i="8"/>
  <c r="AE18" i="8"/>
  <c r="AE433" i="8"/>
  <c r="AE342" i="8"/>
  <c r="AE340" i="8"/>
  <c r="AE39" i="8"/>
  <c r="AE451" i="8"/>
  <c r="AE362" i="8"/>
  <c r="AE359" i="8"/>
  <c r="AE385" i="8"/>
  <c r="AE148" i="8"/>
  <c r="AE455" i="8"/>
  <c r="AE164" i="8"/>
  <c r="AE284" i="8"/>
  <c r="AE368" i="8"/>
  <c r="AE111" i="8"/>
  <c r="AE22" i="8"/>
  <c r="AE122" i="8"/>
  <c r="AE70" i="8"/>
  <c r="AE131" i="8"/>
  <c r="AE79" i="8"/>
  <c r="AE99" i="8"/>
  <c r="AE42" i="8"/>
  <c r="AE86" i="8"/>
  <c r="AE88" i="8"/>
  <c r="AE75" i="8"/>
  <c r="AE256" i="8"/>
  <c r="AE95" i="8"/>
  <c r="AE238" i="8"/>
  <c r="AE56" i="8"/>
  <c r="AE227" i="8"/>
  <c r="AE413" i="8"/>
  <c r="AE315" i="8"/>
  <c r="AE101" i="8"/>
  <c r="AE344" i="8"/>
  <c r="AE348" i="8"/>
  <c r="AE196" i="8"/>
  <c r="AE394" i="8"/>
  <c r="AE220" i="8"/>
  <c r="AE108" i="8"/>
  <c r="AE180" i="8"/>
  <c r="AE200" i="8"/>
  <c r="AE361" i="8"/>
  <c r="AE150" i="8"/>
  <c r="AE306" i="8"/>
  <c r="AE159" i="8"/>
  <c r="AE390" i="8"/>
  <c r="AE351" i="8"/>
  <c r="AE50" i="8"/>
  <c r="AE28" i="8"/>
  <c r="AE64" i="8"/>
  <c r="AE112" i="8"/>
  <c r="AE66" i="8"/>
  <c r="AE38" i="8"/>
  <c r="AE116" i="8"/>
  <c r="AE454" i="8"/>
  <c r="AE308" i="8"/>
  <c r="AE266" i="8"/>
  <c r="AE167" i="8"/>
  <c r="AE428" i="8"/>
  <c r="AE360" i="8"/>
  <c r="AE166" i="8"/>
  <c r="AE9" i="8"/>
  <c r="AE338" i="8"/>
  <c r="AE60" i="8"/>
  <c r="AE235" i="8"/>
  <c r="AE335" i="8"/>
  <c r="AE223" i="8"/>
  <c r="AE168" i="8"/>
  <c r="AE450" i="8"/>
  <c r="AE300" i="8"/>
  <c r="AE17" i="8"/>
  <c r="AE347" i="8"/>
  <c r="AE376" i="8"/>
  <c r="AE272" i="8"/>
  <c r="AE292" i="8"/>
  <c r="AE345" i="8"/>
  <c r="AE241" i="8"/>
  <c r="AE316" i="8"/>
  <c r="AE357" i="8"/>
  <c r="AE125" i="8"/>
  <c r="AE291" i="8"/>
  <c r="AE103" i="8"/>
  <c r="AE16" i="8"/>
  <c r="AE83" i="8"/>
  <c r="AE255" i="8"/>
  <c r="AE299" i="8"/>
  <c r="AE393" i="8"/>
  <c r="AE399" i="8"/>
  <c r="AE265" i="8"/>
  <c r="AE406" i="8"/>
  <c r="AE408" i="8"/>
  <c r="AE232" i="8"/>
  <c r="AE320" i="8"/>
  <c r="AE119" i="8"/>
  <c r="AE339" i="8"/>
  <c r="AE124" i="8"/>
  <c r="AE29" i="8"/>
  <c r="AE23" i="8"/>
  <c r="AE189" i="8"/>
  <c r="AE311" i="8"/>
  <c r="AE174" i="8"/>
  <c r="AE115" i="8"/>
  <c r="AE214" i="8"/>
  <c r="AE367" i="8"/>
  <c r="AE279" i="8"/>
  <c r="AE179" i="8"/>
  <c r="AE336" i="8"/>
  <c r="AE216" i="8"/>
  <c r="AE247" i="8"/>
  <c r="AE298" i="8"/>
  <c r="AE40" i="8"/>
  <c r="AE245" i="8"/>
  <c r="AE146" i="8"/>
  <c r="AE155" i="8"/>
  <c r="AE264" i="8"/>
  <c r="AE391" i="8"/>
  <c r="AE154" i="8"/>
  <c r="AE184" i="8"/>
  <c r="AE138" i="8"/>
  <c r="AE163" i="8"/>
  <c r="AE343" i="8"/>
  <c r="AE288" i="8"/>
  <c r="AE422" i="8"/>
  <c r="AE177" i="8"/>
  <c r="AF165" i="8"/>
  <c r="AF370" i="8"/>
  <c r="AF353" i="8"/>
  <c r="AF434" i="8"/>
  <c r="AF267" i="8"/>
  <c r="AF285" i="8"/>
  <c r="AF363" i="8"/>
  <c r="AF215" i="8"/>
  <c r="AF277" i="8"/>
  <c r="AF242" i="8"/>
  <c r="AF395" i="8"/>
  <c r="AF322" i="8"/>
  <c r="AF82" i="8"/>
  <c r="AF426" i="8"/>
  <c r="AF147" i="8"/>
  <c r="AF377" i="8"/>
  <c r="AF378" i="8"/>
  <c r="AF11" i="8"/>
  <c r="AF373" i="8"/>
  <c r="AF213" i="8"/>
  <c r="AF439" i="8"/>
  <c r="AF253" i="8"/>
  <c r="AF114" i="8"/>
  <c r="AF331" i="8"/>
  <c r="AF418" i="8"/>
  <c r="AF440" i="8"/>
  <c r="AF416" i="8"/>
  <c r="AF429" i="8"/>
  <c r="AF441" i="8"/>
  <c r="AF219" i="8"/>
  <c r="AF194" i="8"/>
  <c r="AF24" i="8"/>
  <c r="AF229" i="8"/>
  <c r="AF51" i="8"/>
  <c r="AF281" i="8"/>
  <c r="AF129" i="8"/>
  <c r="AF85" i="8"/>
  <c r="AF100" i="8"/>
  <c r="AF30" i="8"/>
  <c r="AF65" i="8"/>
  <c r="AF386" i="8"/>
  <c r="AF193" i="8"/>
  <c r="AF158" i="8"/>
  <c r="AF210" i="8"/>
  <c r="AF160" i="8"/>
  <c r="AF231" i="8"/>
  <c r="AF10" i="8"/>
  <c r="AF374" i="8"/>
  <c r="AF5" i="8"/>
  <c r="AF460" i="8"/>
  <c r="AF212" i="8"/>
  <c r="AF77" i="8"/>
  <c r="AF183" i="8"/>
  <c r="AF258" i="8"/>
  <c r="AF252" i="8"/>
  <c r="AF117" i="8"/>
  <c r="AF430" i="8"/>
  <c r="AF302" i="8"/>
  <c r="AF411" i="8"/>
  <c r="AF438" i="8"/>
  <c r="AF201" i="8"/>
  <c r="AF319" i="8"/>
  <c r="AF326" i="8"/>
  <c r="AF203" i="8"/>
  <c r="AF151" i="8"/>
  <c r="AF173" i="8"/>
  <c r="AF102" i="8"/>
  <c r="AF209" i="8"/>
  <c r="AF250" i="8"/>
  <c r="AF205" i="8"/>
  <c r="AF207" i="8"/>
  <c r="AF313" i="8"/>
  <c r="AF305" i="8"/>
  <c r="AF221" i="8"/>
  <c r="AF128" i="8"/>
  <c r="AF69" i="8"/>
  <c r="AF149" i="8"/>
  <c r="AF113" i="8"/>
  <c r="AF59" i="8"/>
  <c r="AF3" i="8"/>
  <c r="AF2" i="8"/>
  <c r="AF6" i="8"/>
  <c r="AF19" i="8"/>
  <c r="AF55" i="8"/>
  <c r="AF296" i="8"/>
  <c r="AF31" i="8"/>
  <c r="AF34" i="8"/>
  <c r="AF20" i="8"/>
  <c r="AF13" i="8"/>
  <c r="AF48" i="8"/>
  <c r="AF15" i="8"/>
  <c r="AF365" i="8"/>
  <c r="AF424" i="8"/>
  <c r="AF7" i="8"/>
  <c r="AF392" i="8"/>
  <c r="AF228" i="8"/>
  <c r="AF76" i="8"/>
  <c r="AF355" i="8"/>
  <c r="AF379" i="8"/>
  <c r="AF45" i="8"/>
  <c r="AF396" i="8"/>
  <c r="AF49" i="8"/>
  <c r="AF337" i="8"/>
  <c r="AF293" i="8"/>
  <c r="AF364" i="8"/>
  <c r="AF283" i="8"/>
  <c r="AF192" i="8"/>
  <c r="AF208" i="8"/>
  <c r="AF328" i="8"/>
  <c r="AF325" i="8"/>
  <c r="AF383" i="8"/>
  <c r="AF309" i="8"/>
  <c r="AF327" i="8"/>
  <c r="AF91" i="8"/>
  <c r="AF32" i="8"/>
  <c r="AF8" i="8"/>
  <c r="AF126" i="8"/>
  <c r="AF324" i="8"/>
  <c r="AF333" i="8"/>
  <c r="AF388" i="8"/>
  <c r="AF33" i="8"/>
  <c r="AF244" i="8"/>
  <c r="AF269" i="8"/>
  <c r="AF63" i="8"/>
  <c r="AF109" i="8"/>
  <c r="AF280" i="8"/>
  <c r="AF437" i="8"/>
  <c r="AF204" i="8"/>
  <c r="AF371" i="8"/>
  <c r="AF249" i="8"/>
  <c r="AF352" i="8"/>
  <c r="AF449" i="8"/>
  <c r="AF380" i="8"/>
  <c r="AF222" i="8"/>
  <c r="AF4" i="8"/>
  <c r="AF53" i="8"/>
  <c r="AF18" i="8"/>
  <c r="AF397" i="8"/>
  <c r="AF433" i="8"/>
  <c r="AF282" i="8"/>
  <c r="AF181" i="8"/>
  <c r="AF342" i="8"/>
  <c r="AF171" i="8"/>
  <c r="AF340" i="8"/>
  <c r="AF25" i="8"/>
  <c r="AF334" i="8"/>
  <c r="AF39" i="8"/>
  <c r="AF451" i="8"/>
  <c r="AF297" i="8"/>
  <c r="AF362" i="8"/>
  <c r="AF359" i="8"/>
  <c r="AF80" i="8"/>
  <c r="AF385" i="8"/>
  <c r="AF148" i="8"/>
  <c r="AF455" i="8"/>
  <c r="AF369" i="8"/>
  <c r="AF268" i="8"/>
  <c r="AF164" i="8"/>
  <c r="AF435" i="8"/>
  <c r="AF246" i="8"/>
  <c r="AF284" i="8"/>
  <c r="AF415" i="8"/>
  <c r="AF407" i="8"/>
  <c r="AF368" i="8"/>
  <c r="AF111" i="8"/>
  <c r="AF22" i="8"/>
  <c r="AF122" i="8"/>
  <c r="AF152" i="8"/>
  <c r="AF70" i="8"/>
  <c r="AF131" i="8"/>
  <c r="AF35" i="8"/>
  <c r="AF79" i="8"/>
  <c r="AF99" i="8"/>
  <c r="AF106" i="8"/>
  <c r="AF42" i="8"/>
  <c r="AF14" i="8"/>
  <c r="AF86" i="8"/>
  <c r="AF88" i="8"/>
  <c r="AF74" i="8"/>
  <c r="AF75" i="8"/>
  <c r="AF256" i="8"/>
  <c r="AF73" i="8"/>
  <c r="AF95" i="8"/>
  <c r="AF26" i="8"/>
  <c r="AF312" i="8"/>
  <c r="AF238" i="8"/>
  <c r="AF56" i="8"/>
  <c r="AF227" i="8"/>
  <c r="AF413" i="8"/>
  <c r="AF452" i="8"/>
  <c r="AF315" i="8"/>
  <c r="AF101" i="8"/>
  <c r="AF389" i="8"/>
  <c r="AF344" i="8"/>
  <c r="AF348" i="8"/>
  <c r="AF321" i="8"/>
  <c r="AF196" i="8"/>
  <c r="AF394" i="8"/>
  <c r="AF220" i="8"/>
  <c r="AF108" i="8"/>
  <c r="AF178" i="8"/>
  <c r="AF180" i="8"/>
  <c r="AF200" i="8"/>
  <c r="AF409" i="8"/>
  <c r="AF361" i="8"/>
  <c r="AF150" i="8"/>
  <c r="AF419" i="8"/>
  <c r="AF306" i="8"/>
  <c r="AF354" i="8"/>
  <c r="AF159" i="8"/>
  <c r="AF390" i="8"/>
  <c r="AF157" i="8"/>
  <c r="AF351" i="8"/>
  <c r="AF50" i="8"/>
  <c r="AF98" i="8"/>
  <c r="AF28" i="8"/>
  <c r="AF78" i="8"/>
  <c r="AF46" i="8"/>
  <c r="AF64" i="8"/>
  <c r="AF112" i="8"/>
  <c r="AF66" i="8"/>
  <c r="AF38" i="8"/>
  <c r="AF295" i="8"/>
  <c r="AF116" i="8"/>
  <c r="AF454" i="8"/>
  <c r="AF226" i="8"/>
  <c r="AF308" i="8"/>
  <c r="AF266" i="8"/>
  <c r="AF176" i="8"/>
  <c r="AF167" i="8"/>
  <c r="AF428" i="8"/>
  <c r="AF360" i="8"/>
  <c r="AF166" i="8"/>
  <c r="AF442" i="8"/>
  <c r="AF9" i="8"/>
  <c r="AF89" i="8"/>
  <c r="AF90" i="8"/>
  <c r="AF338" i="8"/>
  <c r="AF287" i="8"/>
  <c r="AF273" i="8"/>
  <c r="AF60" i="8"/>
  <c r="AF134" i="8"/>
  <c r="AF235" i="8"/>
  <c r="AF335" i="8"/>
  <c r="AF417" i="8"/>
  <c r="AF223" i="8"/>
  <c r="AF168" i="8"/>
  <c r="AF141" i="8"/>
  <c r="AF450" i="8"/>
  <c r="AF300" i="8"/>
  <c r="AF278" i="8"/>
  <c r="AF17" i="8"/>
  <c r="AF36" i="8"/>
  <c r="AF347" i="8"/>
  <c r="AF318" i="8"/>
  <c r="AF262" i="8"/>
  <c r="AF376" i="8"/>
  <c r="AF140" i="8"/>
  <c r="AF136" i="8"/>
  <c r="AF272" i="8"/>
  <c r="AF292" i="8"/>
  <c r="AF410" i="8"/>
  <c r="AF345" i="8"/>
  <c r="AF241" i="8"/>
  <c r="AF316" i="8"/>
  <c r="AF357" i="8"/>
  <c r="AF447" i="8"/>
  <c r="AF125" i="8"/>
  <c r="AF291" i="8"/>
  <c r="AF225" i="8"/>
  <c r="AF103" i="8"/>
  <c r="AF274" i="8"/>
  <c r="AF346" i="8"/>
  <c r="AF16" i="8"/>
  <c r="AF83" i="8"/>
  <c r="AF255" i="8"/>
  <c r="AF299" i="8"/>
  <c r="AF44" i="8"/>
  <c r="AF393" i="8"/>
  <c r="AF399" i="8"/>
  <c r="AF191" i="8"/>
  <c r="AF265" i="8"/>
  <c r="AF237" i="8"/>
  <c r="AF251" i="8"/>
  <c r="AF406" i="8"/>
  <c r="AF84" i="8"/>
  <c r="AF408" i="8"/>
  <c r="AF372" i="8"/>
  <c r="AF257" i="8"/>
  <c r="AF232" i="8"/>
  <c r="AF320" i="8"/>
  <c r="AF202" i="8"/>
  <c r="AF119" i="8"/>
  <c r="AF458" i="8"/>
  <c r="AF459" i="8"/>
  <c r="AF339" i="8"/>
  <c r="AF124" i="8"/>
  <c r="AF29" i="8"/>
  <c r="AF23" i="8"/>
  <c r="AF130" i="8"/>
  <c r="AF189" i="8"/>
  <c r="AF402" i="8"/>
  <c r="AF276" i="8"/>
  <c r="AF311" i="8"/>
  <c r="AF174" i="8"/>
  <c r="AF121" i="8"/>
  <c r="AF115" i="8"/>
  <c r="AF214" i="8"/>
  <c r="AF367" i="8"/>
  <c r="AF279" i="8"/>
  <c r="AF233" i="8"/>
  <c r="AF179" i="8"/>
  <c r="AF336" i="8"/>
  <c r="AF68" i="8"/>
  <c r="AF216" i="8"/>
  <c r="AF143" i="8"/>
  <c r="AF453" i="8"/>
  <c r="AF247" i="8"/>
  <c r="AF298" i="8"/>
  <c r="AF40" i="8"/>
  <c r="AF245" i="8"/>
  <c r="AF403" i="8"/>
  <c r="AF146" i="8"/>
  <c r="AF155" i="8"/>
  <c r="AF104" i="8"/>
  <c r="AF264" i="8"/>
  <c r="AF286" i="8"/>
  <c r="AF142" i="8"/>
  <c r="AF391" i="8"/>
  <c r="AF271" i="8"/>
  <c r="AF154" i="8"/>
  <c r="AF304" i="8"/>
  <c r="AF382" i="8"/>
  <c r="AF184" i="8"/>
  <c r="AF138" i="8"/>
  <c r="AF263" i="8"/>
  <c r="AF163" i="8"/>
  <c r="AF120" i="8"/>
  <c r="AF414" i="8"/>
  <c r="AF343" i="8"/>
  <c r="AF288" i="8"/>
  <c r="AF422" i="8"/>
  <c r="AF177" i="8"/>
  <c r="AF27" i="8"/>
  <c r="AG165" i="8"/>
  <c r="AG370" i="8"/>
  <c r="AG353" i="8"/>
  <c r="AG434" i="8"/>
  <c r="AG267" i="8"/>
  <c r="AG285" i="8"/>
  <c r="AG363" i="8"/>
  <c r="AG215" i="8"/>
  <c r="AG242" i="8"/>
  <c r="AG395" i="8"/>
  <c r="AG97" i="8"/>
  <c r="AG322" i="8"/>
  <c r="AG82" i="8"/>
  <c r="AG426" i="8"/>
  <c r="AG147" i="8"/>
  <c r="AG377" i="8"/>
  <c r="AG378" i="8"/>
  <c r="AG11" i="8"/>
  <c r="AG373" i="8"/>
  <c r="AG439" i="8"/>
  <c r="AG253" i="8"/>
  <c r="AG445" i="8"/>
  <c r="AG114" i="8"/>
  <c r="AG331" i="8"/>
  <c r="AG418" i="8"/>
  <c r="AG440" i="8"/>
  <c r="AG416" i="8"/>
  <c r="AG429" i="8"/>
  <c r="AG441" i="8"/>
  <c r="AG219" i="8"/>
  <c r="AG24" i="8"/>
  <c r="AG229" i="8"/>
  <c r="AG199" i="8"/>
  <c r="AG51" i="8"/>
  <c r="AG281" i="8"/>
  <c r="AG129" i="8"/>
  <c r="AG85" i="8"/>
  <c r="AG100" i="8"/>
  <c r="AG30" i="8"/>
  <c r="AG65" i="8"/>
  <c r="AG386" i="8"/>
  <c r="AG158" i="8"/>
  <c r="AG210" i="8"/>
  <c r="AG72" i="8"/>
  <c r="AG160" i="8"/>
  <c r="AG231" i="8"/>
  <c r="AG10" i="8"/>
  <c r="AG374" i="8"/>
  <c r="AG5" i="8"/>
  <c r="AG460" i="8"/>
  <c r="AG212" i="8"/>
  <c r="AG77" i="8"/>
  <c r="AG258" i="8"/>
  <c r="AG252" i="8"/>
  <c r="AG144" i="8"/>
  <c r="AG117" i="8"/>
  <c r="AG430" i="8"/>
  <c r="AG302" i="8"/>
  <c r="AG411" i="8"/>
  <c r="AG438" i="8"/>
  <c r="AG201" i="8"/>
  <c r="AG319" i="8"/>
  <c r="AG326" i="8"/>
  <c r="AG151" i="8"/>
  <c r="AG173" i="8"/>
  <c r="AG290" i="8"/>
  <c r="AG102" i="8"/>
  <c r="AG209" i="8"/>
  <c r="AG250" i="8"/>
  <c r="AG205" i="8"/>
  <c r="AG207" i="8"/>
  <c r="AG313" i="8"/>
  <c r="AG305" i="8"/>
  <c r="AG221" i="8"/>
  <c r="AG69" i="8"/>
  <c r="AG149" i="8"/>
  <c r="AG67" i="8"/>
  <c r="AG113" i="8"/>
  <c r="AG59" i="8"/>
  <c r="AG3" i="8"/>
  <c r="AG2" i="8"/>
  <c r="AG6" i="8"/>
  <c r="AG19" i="8"/>
  <c r="AG55" i="8"/>
  <c r="AG296" i="8"/>
  <c r="AG34" i="8"/>
  <c r="AG20" i="8"/>
  <c r="AG41" i="8"/>
  <c r="AG13" i="8"/>
  <c r="AG48" i="8"/>
  <c r="AG15" i="8"/>
  <c r="AG365" i="8"/>
  <c r="AG424" i="8"/>
  <c r="AG7" i="8"/>
  <c r="AG392" i="8"/>
  <c r="AG228" i="8"/>
  <c r="AG355" i="8"/>
  <c r="AG379" i="8"/>
  <c r="AG195" i="8"/>
  <c r="AG45" i="8"/>
  <c r="AG396" i="8"/>
  <c r="AG49" i="8"/>
  <c r="AG337" i="8"/>
  <c r="AG293" i="8"/>
  <c r="AG364" i="8"/>
  <c r="AG283" i="8"/>
  <c r="AG192" i="8"/>
  <c r="AG328" i="8"/>
  <c r="AG325" i="8"/>
  <c r="AG358" i="8"/>
  <c r="AG383" i="8"/>
  <c r="AG309" i="8"/>
  <c r="AG327" i="8"/>
  <c r="AG91" i="8"/>
  <c r="AG32" i="8"/>
  <c r="AG8" i="8"/>
  <c r="AG126" i="8"/>
  <c r="AG324" i="8"/>
  <c r="AG388" i="8"/>
  <c r="AG33" i="8"/>
  <c r="AG314" i="8"/>
  <c r="AG244" i="8"/>
  <c r="AG269" i="8"/>
  <c r="AG63" i="8"/>
  <c r="AG109" i="8"/>
  <c r="AG280" i="8"/>
  <c r="AG437" i="8"/>
  <c r="AG204" i="8"/>
  <c r="AG371" i="8"/>
  <c r="AG352" i="8"/>
  <c r="AG449" i="8"/>
  <c r="AG172" i="8"/>
  <c r="AG380" i="8"/>
  <c r="AG222" i="8"/>
  <c r="AG4" i="8"/>
  <c r="AG53" i="8"/>
  <c r="AG18" i="8"/>
  <c r="AG397" i="8"/>
  <c r="AG433" i="8"/>
  <c r="AG282" i="8"/>
  <c r="AG342" i="8"/>
  <c r="AG171" i="8"/>
  <c r="AG239" i="8"/>
  <c r="AG340" i="8"/>
  <c r="AG25" i="8"/>
  <c r="AG334" i="8"/>
  <c r="AG39" i="8"/>
  <c r="AG451" i="8"/>
  <c r="AG297" i="8"/>
  <c r="AG362" i="8"/>
  <c r="AG359" i="8"/>
  <c r="AG385" i="8"/>
  <c r="AG148" i="8"/>
  <c r="AG356" i="8"/>
  <c r="AG455" i="8"/>
  <c r="AG369" i="8"/>
  <c r="AG268" i="8"/>
  <c r="AG164" i="8"/>
  <c r="AG435" i="8"/>
  <c r="AG246" i="8"/>
  <c r="AG284" i="8"/>
  <c r="AG415" i="8"/>
  <c r="AG368" i="8"/>
  <c r="AG111" i="8"/>
  <c r="AG206" i="8"/>
  <c r="AG22" i="8"/>
  <c r="AG122" i="8"/>
  <c r="AG152" i="8"/>
  <c r="AG70" i="8"/>
  <c r="AG131" i="8"/>
  <c r="AG35" i="8"/>
  <c r="AG79" i="8"/>
  <c r="AG99" i="8"/>
  <c r="AG42" i="8"/>
  <c r="AG14" i="8"/>
  <c r="AG87" i="8"/>
  <c r="AG86" i="8"/>
  <c r="AG88" i="8"/>
  <c r="AG74" i="8"/>
  <c r="AG75" i="8"/>
  <c r="AG256" i="8"/>
  <c r="AG73" i="8"/>
  <c r="AG95" i="8"/>
  <c r="AG26" i="8"/>
  <c r="AG238" i="8"/>
  <c r="AG56" i="8"/>
  <c r="AG92" i="8"/>
  <c r="AG227" i="8"/>
  <c r="AG413" i="8"/>
  <c r="AG452" i="8"/>
  <c r="AG315" i="8"/>
  <c r="AG101" i="8"/>
  <c r="AG389" i="8"/>
  <c r="AG344" i="8"/>
  <c r="AG348" i="8"/>
  <c r="AG196" i="8"/>
  <c r="AG394" i="8"/>
  <c r="AG310" i="8"/>
  <c r="AG220" i="8"/>
  <c r="AG108" i="8"/>
  <c r="AG178" i="8"/>
  <c r="AG180" i="8"/>
  <c r="AG200" i="8"/>
  <c r="AG409" i="8"/>
  <c r="AG361" i="8"/>
  <c r="AG150" i="8"/>
  <c r="AG306" i="8"/>
  <c r="AG354" i="8"/>
  <c r="AG248" i="8"/>
  <c r="AG159" i="8"/>
  <c r="AG390" i="8"/>
  <c r="AG157" i="8"/>
  <c r="AG351" i="8"/>
  <c r="AG50" i="8"/>
  <c r="AG98" i="8"/>
  <c r="AG28" i="8"/>
  <c r="AG78" i="8"/>
  <c r="AG64" i="8"/>
  <c r="AG112" i="8"/>
  <c r="AG294" i="8"/>
  <c r="AG66" i="8"/>
  <c r="AG38" i="8"/>
  <c r="AG295" i="8"/>
  <c r="AG116" i="8"/>
  <c r="AG454" i="8"/>
  <c r="AG226" i="8"/>
  <c r="AG308" i="8"/>
  <c r="AG266" i="8"/>
  <c r="AG167" i="8"/>
  <c r="AG428" i="8"/>
  <c r="AG384" i="8"/>
  <c r="AG360" i="8"/>
  <c r="AG166" i="8"/>
  <c r="AG442" i="8"/>
  <c r="AG9" i="8"/>
  <c r="AG89" i="8"/>
  <c r="AG90" i="8"/>
  <c r="AG338" i="8"/>
  <c r="AG287" i="8"/>
  <c r="AG60" i="8"/>
  <c r="AG134" i="8"/>
  <c r="AG259" i="8"/>
  <c r="AG235" i="8"/>
  <c r="AG335" i="8"/>
  <c r="AG417" i="8"/>
  <c r="AG223" i="8"/>
  <c r="AG168" i="8"/>
  <c r="AG141" i="8"/>
  <c r="AG450" i="8"/>
  <c r="AG300" i="8"/>
  <c r="AG17" i="8"/>
  <c r="AG36" i="8"/>
  <c r="AG224" i="8"/>
  <c r="AG347" i="8"/>
  <c r="AG318" i="8"/>
  <c r="AG262" i="8"/>
  <c r="AG376" i="8"/>
  <c r="AG140" i="8"/>
  <c r="AG136" i="8"/>
  <c r="AG272" i="8"/>
  <c r="AG292" i="8"/>
  <c r="AG345" i="8"/>
  <c r="AG241" i="8"/>
  <c r="AG190" i="8"/>
  <c r="AG316" i="8"/>
  <c r="AG357" i="8"/>
  <c r="AG447" i="8"/>
  <c r="AG125" i="8"/>
  <c r="AG291" i="8"/>
  <c r="AG225" i="8"/>
  <c r="AG103" i="8"/>
  <c r="AG274" i="8"/>
  <c r="AG16" i="8"/>
  <c r="AG83" i="8"/>
  <c r="AG218" i="8"/>
  <c r="AG255" i="8"/>
  <c r="AG299" i="8"/>
  <c r="AG44" i="8"/>
  <c r="AG393" i="8"/>
  <c r="AG399" i="8"/>
  <c r="AG191" i="8"/>
  <c r="AG265" i="8"/>
  <c r="AG237" i="8"/>
  <c r="AG406" i="8"/>
  <c r="AG84" i="8"/>
  <c r="AG448" i="8"/>
  <c r="AG408" i="8"/>
  <c r="AG372" i="8"/>
  <c r="AG257" i="8"/>
  <c r="AG232" i="8"/>
  <c r="AG320" i="8"/>
  <c r="AG202" i="8"/>
  <c r="AG119" i="8"/>
  <c r="AG458" i="8"/>
  <c r="AG339" i="8"/>
  <c r="AG124" i="8"/>
  <c r="AG182" i="8"/>
  <c r="AG29" i="8"/>
  <c r="AG23" i="8"/>
  <c r="AG130" i="8"/>
  <c r="AG189" i="8"/>
  <c r="AG402" i="8"/>
  <c r="AG276" i="8"/>
  <c r="AG311" i="8"/>
  <c r="AG174" i="8"/>
  <c r="AG115" i="8"/>
  <c r="AG214" i="8"/>
  <c r="AG127" i="8"/>
  <c r="AG367" i="8"/>
  <c r="AG279" i="8"/>
  <c r="AG233" i="8"/>
  <c r="AG179" i="8"/>
  <c r="AG336" i="8"/>
  <c r="AG68" i="8"/>
  <c r="AG216" i="8"/>
  <c r="AG143" i="8"/>
  <c r="AG247" i="8"/>
  <c r="AG298" i="8"/>
  <c r="AG145" i="8"/>
  <c r="AG40" i="8"/>
  <c r="AG245" i="8"/>
  <c r="AG403" i="8"/>
  <c r="AG146" i="8"/>
  <c r="AG155" i="8"/>
  <c r="AG104" i="8"/>
  <c r="AG264" i="8"/>
  <c r="AG286" i="8"/>
  <c r="AG391" i="8"/>
  <c r="AG271" i="8"/>
  <c r="AG217" i="8"/>
  <c r="AG154" i="8"/>
  <c r="AG304" i="8"/>
  <c r="AG382" i="8"/>
  <c r="AG184" i="8"/>
  <c r="AG138" i="8"/>
  <c r="AG263" i="8"/>
  <c r="AG163" i="8"/>
  <c r="AG120" i="8"/>
  <c r="AG343" i="8"/>
  <c r="AG288" i="8"/>
  <c r="AG427" i="8"/>
  <c r="AG422" i="8"/>
  <c r="AG177" i="8"/>
  <c r="AG27" i="8"/>
  <c r="AH165" i="8"/>
  <c r="AH370" i="8"/>
  <c r="AH353" i="8"/>
  <c r="AH434" i="8"/>
  <c r="AH267" i="8"/>
  <c r="AH363" i="8"/>
  <c r="AH215" i="8"/>
  <c r="AH277" i="8"/>
  <c r="AH242" i="8"/>
  <c r="AH395" i="8"/>
  <c r="AH97" i="8"/>
  <c r="AH322" i="8"/>
  <c r="AH82" i="8"/>
  <c r="AH426" i="8"/>
  <c r="AH147" i="8"/>
  <c r="AH377" i="8"/>
  <c r="AH11" i="8"/>
  <c r="AH373" i="8"/>
  <c r="AH213" i="8"/>
  <c r="AH439" i="8"/>
  <c r="AH253" i="8"/>
  <c r="AH445" i="8"/>
  <c r="AH114" i="8"/>
  <c r="AH331" i="8"/>
  <c r="AH418" i="8"/>
  <c r="AH440" i="8"/>
  <c r="AH416" i="8"/>
  <c r="AH441" i="8"/>
  <c r="AH219" i="8"/>
  <c r="AH194" i="8"/>
  <c r="AH24" i="8"/>
  <c r="AH229" i="8"/>
  <c r="AH199" i="8"/>
  <c r="AH51" i="8"/>
  <c r="AH281" i="8"/>
  <c r="AH129" i="8"/>
  <c r="AH85" i="8"/>
  <c r="AH100" i="8"/>
  <c r="AH65" i="8"/>
  <c r="AH386" i="8"/>
  <c r="AH193" i="8"/>
  <c r="AH158" i="8"/>
  <c r="AH210" i="8"/>
  <c r="AH72" i="8"/>
  <c r="AH160" i="8"/>
  <c r="AH231" i="8"/>
  <c r="AH10" i="8"/>
  <c r="AH374" i="8"/>
  <c r="AH5" i="8"/>
  <c r="AH212" i="8"/>
  <c r="AH77" i="8"/>
  <c r="AH183" i="8"/>
  <c r="AH258" i="8"/>
  <c r="AH252" i="8"/>
  <c r="AH144" i="8"/>
  <c r="AH117" i="8"/>
  <c r="AH430" i="8"/>
  <c r="AH302" i="8"/>
  <c r="AH411" i="8"/>
  <c r="AH438" i="8"/>
  <c r="AH319" i="8"/>
  <c r="AH326" i="8"/>
  <c r="AH203" i="8"/>
  <c r="AH151" i="8"/>
  <c r="AH173" i="8"/>
  <c r="AH290" i="8"/>
  <c r="AH102" i="8"/>
  <c r="AH209" i="8"/>
  <c r="AH250" i="8"/>
  <c r="AH205" i="8"/>
  <c r="AH207" i="8"/>
  <c r="AH305" i="8"/>
  <c r="AH221" i="8"/>
  <c r="AH128" i="8"/>
  <c r="AH69" i="8"/>
  <c r="AH149" i="8"/>
  <c r="AH67" i="8"/>
  <c r="AH113" i="8"/>
  <c r="AH59" i="8"/>
  <c r="AH3" i="8"/>
  <c r="AH2" i="8"/>
  <c r="AH6" i="8"/>
  <c r="AH55" i="8"/>
  <c r="AH296" i="8"/>
  <c r="AH31" i="8"/>
  <c r="AH34" i="8"/>
  <c r="AH20" i="8"/>
  <c r="AH41" i="8"/>
  <c r="AH13" i="8"/>
  <c r="AH48" i="8"/>
  <c r="AH15" i="8"/>
  <c r="AH365" i="8"/>
  <c r="AH424" i="8"/>
  <c r="AH392" i="8"/>
  <c r="AH228" i="8"/>
  <c r="AH76" i="8"/>
  <c r="AH355" i="8"/>
  <c r="AH379" i="8"/>
  <c r="AH195" i="8"/>
  <c r="AH45" i="8"/>
  <c r="AH396" i="8"/>
  <c r="AH49" i="8"/>
  <c r="AH337" i="8"/>
  <c r="AH293" i="8"/>
  <c r="AH283" i="8"/>
  <c r="AH192" i="8"/>
  <c r="AH208" i="8"/>
  <c r="AH328" i="8"/>
  <c r="AH325" i="8"/>
  <c r="AH358" i="8"/>
  <c r="AH383" i="8"/>
  <c r="AH309" i="8"/>
  <c r="AH327" i="8"/>
  <c r="AH91" i="8"/>
  <c r="AH32" i="8"/>
  <c r="AH126" i="8"/>
  <c r="AH324" i="8"/>
  <c r="AH333" i="8"/>
  <c r="AH388" i="8"/>
  <c r="AH33" i="8"/>
  <c r="AH314" i="8"/>
  <c r="AH244" i="8"/>
  <c r="AH269" i="8"/>
  <c r="AH63" i="8"/>
  <c r="AH109" i="8"/>
  <c r="AH280" i="8"/>
  <c r="AH204" i="8"/>
  <c r="AH371" i="8"/>
  <c r="AH249" i="8"/>
  <c r="AH352" i="8"/>
  <c r="AH449" i="8"/>
  <c r="AH172" i="8"/>
  <c r="AH380" i="8"/>
  <c r="AH222" i="8"/>
  <c r="AH4" i="8"/>
  <c r="AH53" i="8"/>
  <c r="AH18" i="8"/>
  <c r="AH433" i="8"/>
  <c r="AH282" i="8"/>
  <c r="AH181" i="8"/>
  <c r="AH342" i="8"/>
  <c r="AH171" i="8"/>
  <c r="AH239" i="8"/>
  <c r="AH340" i="8"/>
  <c r="AH25" i="8"/>
  <c r="AH334" i="8"/>
  <c r="AH39" i="8"/>
  <c r="AH451" i="8"/>
  <c r="AH362" i="8"/>
  <c r="AH359" i="8"/>
  <c r="AH80" i="8"/>
  <c r="AH385" i="8"/>
  <c r="AH148" i="8"/>
  <c r="AH356" i="8"/>
  <c r="AH455" i="8"/>
  <c r="AH369" i="8"/>
  <c r="AH268" i="8"/>
  <c r="AH164" i="8"/>
  <c r="AH435" i="8"/>
  <c r="AH284" i="8"/>
  <c r="AH415" i="8"/>
  <c r="AH407" i="8"/>
  <c r="AH368" i="8"/>
  <c r="AH111" i="8"/>
  <c r="AH206" i="8"/>
  <c r="AH22" i="8"/>
  <c r="AH122" i="8"/>
  <c r="AH152" i="8"/>
  <c r="AH70" i="8"/>
  <c r="AH131" i="8"/>
  <c r="AH79" i="8"/>
  <c r="AH99" i="8"/>
  <c r="AH106" i="8"/>
  <c r="AH42" i="8"/>
  <c r="AH14" i="8"/>
  <c r="AH87" i="8"/>
  <c r="AH86" i="8"/>
  <c r="AH88" i="8"/>
  <c r="AH74" i="8"/>
  <c r="AH75" i="8"/>
  <c r="AH256" i="8"/>
  <c r="AH95" i="8"/>
  <c r="AH26" i="8"/>
  <c r="AH312" i="8"/>
  <c r="AH238" i="8"/>
  <c r="AH56" i="8"/>
  <c r="AH92" i="8"/>
  <c r="AH227" i="8"/>
  <c r="AH413" i="8"/>
  <c r="AH452" i="8"/>
  <c r="AH315" i="8"/>
  <c r="AH101" i="8"/>
  <c r="AH344" i="8"/>
  <c r="AH348" i="8"/>
  <c r="AH321" i="8"/>
  <c r="AH196" i="8"/>
  <c r="AH394" i="8"/>
  <c r="AH310" i="8"/>
  <c r="AH220" i="8"/>
  <c r="AH108" i="8"/>
  <c r="AH178" i="8"/>
  <c r="AH180" i="8"/>
  <c r="AH200" i="8"/>
  <c r="AH361" i="8"/>
  <c r="AH150" i="8"/>
  <c r="AH419" i="8"/>
  <c r="AH306" i="8"/>
  <c r="AH354" i="8"/>
  <c r="AH248" i="8"/>
  <c r="AH159" i="8"/>
  <c r="AH390" i="8"/>
  <c r="AH157" i="8"/>
  <c r="AH351" i="8"/>
  <c r="AH50" i="8"/>
  <c r="AH28" i="8"/>
  <c r="AH78" i="8"/>
  <c r="AH46" i="8"/>
  <c r="AH64" i="8"/>
  <c r="AH112" i="8"/>
  <c r="AH294" i="8"/>
  <c r="AH66" i="8"/>
  <c r="AH38" i="8"/>
  <c r="AH295" i="8"/>
  <c r="AH116" i="8"/>
  <c r="AH454" i="8"/>
  <c r="AH308" i="8"/>
  <c r="AH266" i="8"/>
  <c r="AH176" i="8"/>
  <c r="AH167" i="8"/>
  <c r="AH428" i="8"/>
  <c r="AH384" i="8"/>
  <c r="AH360" i="8"/>
  <c r="AH166" i="8"/>
  <c r="AH442" i="8"/>
  <c r="AH9" i="8"/>
  <c r="AH89" i="8"/>
  <c r="AH338" i="8"/>
  <c r="AH287" i="8"/>
  <c r="AH273" i="8"/>
  <c r="AH60" i="8"/>
  <c r="AH134" i="8"/>
  <c r="AH259" i="8"/>
  <c r="AH235" i="8"/>
  <c r="AH335" i="8"/>
  <c r="AH417" i="8"/>
  <c r="AH223" i="8"/>
  <c r="AH168" i="8"/>
  <c r="AH450" i="8"/>
  <c r="AH300" i="8"/>
  <c r="AH278" i="8"/>
  <c r="AH17" i="8"/>
  <c r="AH36" i="8"/>
  <c r="AH224" i="8"/>
  <c r="AH347" i="8"/>
  <c r="AH318" i="8"/>
  <c r="AH262" i="8"/>
  <c r="AH376" i="8"/>
  <c r="AH140" i="8"/>
  <c r="AH272" i="8"/>
  <c r="AH292" i="8"/>
  <c r="AH410" i="8"/>
  <c r="AH345" i="8"/>
  <c r="AH241" i="8"/>
  <c r="AH190" i="8"/>
  <c r="AH316" i="8"/>
  <c r="AH357" i="8"/>
  <c r="AH447" i="8"/>
  <c r="AH125" i="8"/>
  <c r="AH291" i="8"/>
  <c r="AH103" i="8"/>
  <c r="AH274" i="8"/>
  <c r="AH346" i="8"/>
  <c r="AH16" i="8"/>
  <c r="AH83" i="8"/>
  <c r="AH218" i="8"/>
  <c r="AH255" i="8"/>
  <c r="AH299" i="8"/>
  <c r="AH44" i="8"/>
  <c r="AH393" i="8"/>
  <c r="AH399" i="8"/>
  <c r="AH265" i="8"/>
  <c r="AH237" i="8"/>
  <c r="AH251" i="8"/>
  <c r="AH406" i="8"/>
  <c r="AH84" i="8"/>
  <c r="AH448" i="8"/>
  <c r="AH408" i="8"/>
  <c r="AH372" i="8"/>
  <c r="AH257" i="8"/>
  <c r="AH232" i="8"/>
  <c r="AH320" i="8"/>
  <c r="AH119" i="8"/>
  <c r="AH458" i="8"/>
  <c r="AH459" i="8"/>
  <c r="AH339" i="8"/>
  <c r="AH124" i="8"/>
  <c r="AH182" i="8"/>
  <c r="AH29" i="8"/>
  <c r="AH23" i="8"/>
  <c r="AH130" i="8"/>
  <c r="AH189" i="8"/>
  <c r="AH402" i="8"/>
  <c r="AH311" i="8"/>
  <c r="AH174" i="8"/>
  <c r="AH121" i="8"/>
  <c r="AH115" i="8"/>
  <c r="AH214" i="8"/>
  <c r="AH127" i="8"/>
  <c r="AH367" i="8"/>
  <c r="AH279" i="8"/>
  <c r="AH233" i="8"/>
  <c r="AH179" i="8"/>
  <c r="AH336" i="8"/>
  <c r="AH216" i="8"/>
  <c r="AH143" i="8"/>
  <c r="AH453" i="8"/>
  <c r="AH247" i="8"/>
  <c r="AH298" i="8"/>
  <c r="AH145" i="8"/>
  <c r="AH40" i="8"/>
  <c r="AH245" i="8"/>
  <c r="AH403" i="8"/>
  <c r="AH146" i="8"/>
  <c r="AH155" i="8"/>
  <c r="AH264" i="8"/>
  <c r="AH286" i="8"/>
  <c r="AH142" i="8"/>
  <c r="AH391" i="8"/>
  <c r="AH271" i="8"/>
  <c r="AH217" i="8"/>
  <c r="AH154" i="8"/>
  <c r="AH304" i="8"/>
  <c r="AH382" i="8"/>
  <c r="AH184" i="8"/>
  <c r="AH138" i="8"/>
  <c r="AH163" i="8"/>
  <c r="AH120" i="8"/>
  <c r="AH414" i="8"/>
  <c r="AH343" i="8"/>
  <c r="AH288" i="8"/>
  <c r="AH427" i="8"/>
  <c r="AH422" i="8"/>
  <c r="AH177" i="8"/>
  <c r="AH27" i="8"/>
  <c r="AI165" i="8"/>
  <c r="AI370" i="8"/>
  <c r="AI434" i="8"/>
  <c r="AI267" i="8"/>
  <c r="AI285" i="8"/>
  <c r="AI363" i="8"/>
  <c r="AI215" i="8"/>
  <c r="AI277" i="8"/>
  <c r="AI242" i="8"/>
  <c r="AI395" i="8"/>
  <c r="AI97" i="8"/>
  <c r="AI322" i="8"/>
  <c r="AI82" i="8"/>
  <c r="AI147" i="8"/>
  <c r="AI377" i="8"/>
  <c r="AI378" i="8"/>
  <c r="AI11" i="8"/>
  <c r="AI373" i="8"/>
  <c r="AI213" i="8"/>
  <c r="AI439" i="8"/>
  <c r="AI253" i="8"/>
  <c r="AI445" i="8"/>
  <c r="AI114" i="8"/>
  <c r="AI331" i="8"/>
  <c r="AI440" i="8"/>
  <c r="AI416" i="8"/>
  <c r="AI429" i="8"/>
  <c r="AI441" i="8"/>
  <c r="AI219" i="8"/>
  <c r="AI194" i="8"/>
  <c r="AI24" i="8"/>
  <c r="AI229" i="8"/>
  <c r="AI199" i="8"/>
  <c r="AI51" i="8"/>
  <c r="AI281" i="8"/>
  <c r="AI85" i="8"/>
  <c r="AI100" i="8"/>
  <c r="AI30" i="8"/>
  <c r="AI65" i="8"/>
  <c r="AI386" i="8"/>
  <c r="AI193" i="8"/>
  <c r="AI158" i="8"/>
  <c r="AI210" i="8"/>
  <c r="AI72" i="8"/>
  <c r="AI160" i="8"/>
  <c r="AI231" i="8"/>
  <c r="AI374" i="8"/>
  <c r="AI5" i="8"/>
  <c r="AI460" i="8"/>
  <c r="AI212" i="8"/>
  <c r="AI77" i="8"/>
  <c r="AI183" i="8"/>
  <c r="AI258" i="8"/>
  <c r="AI252" i="8"/>
  <c r="AI144" i="8"/>
  <c r="AI117" i="8"/>
  <c r="AI430" i="8"/>
  <c r="AI411" i="8"/>
  <c r="AI438" i="8"/>
  <c r="AI201" i="8"/>
  <c r="AI319" i="8"/>
  <c r="AI326" i="8"/>
  <c r="AI203" i="8"/>
  <c r="AI151" i="8"/>
  <c r="AI173" i="8"/>
  <c r="AI290" i="8"/>
  <c r="AI102" i="8"/>
  <c r="AI209" i="8"/>
  <c r="AI205" i="8"/>
  <c r="AI207" i="8"/>
  <c r="AI313" i="8"/>
  <c r="AI305" i="8"/>
  <c r="AI221" i="8"/>
  <c r="AI128" i="8"/>
  <c r="AI69" i="8"/>
  <c r="AI149" i="8"/>
  <c r="AI67" i="8"/>
  <c r="AI113" i="8"/>
  <c r="AI59" i="8"/>
  <c r="AI2" i="8"/>
  <c r="AI6" i="8"/>
  <c r="AI19" i="8"/>
  <c r="AI55" i="8"/>
  <c r="AI296" i="8"/>
  <c r="AI31" i="8"/>
  <c r="AI34" i="8"/>
  <c r="AI20" i="8"/>
  <c r="AI41" i="8"/>
  <c r="AI13" i="8"/>
  <c r="AI48" i="8"/>
  <c r="AI365" i="8"/>
  <c r="AI424" i="8"/>
  <c r="AI7" i="8"/>
  <c r="AI392" i="8"/>
  <c r="AI228" i="8"/>
  <c r="AI76" i="8"/>
  <c r="AI355" i="8"/>
  <c r="AI379" i="8"/>
  <c r="AI195" i="8"/>
  <c r="AI45" i="8"/>
  <c r="AI396" i="8"/>
  <c r="AI337" i="8"/>
  <c r="AI293" i="8"/>
  <c r="AI364" i="8"/>
  <c r="AI283" i="8"/>
  <c r="AI192" i="8"/>
  <c r="AI208" i="8"/>
  <c r="AI328" i="8"/>
  <c r="AI325" i="8"/>
  <c r="AI358" i="8"/>
  <c r="AI383" i="8"/>
  <c r="AI309" i="8"/>
  <c r="AI91" i="8"/>
  <c r="AI32" i="8"/>
  <c r="AI8" i="8"/>
  <c r="AI126" i="8"/>
  <c r="AI324" i="8"/>
  <c r="AI333" i="8"/>
  <c r="AI388" i="8"/>
  <c r="AI33" i="8"/>
  <c r="AI314" i="8"/>
  <c r="AI244" i="8"/>
  <c r="AI269" i="8"/>
  <c r="AI109" i="8"/>
  <c r="AI280" i="8"/>
  <c r="AI437" i="8"/>
  <c r="AI204" i="8"/>
  <c r="AI371" i="8"/>
  <c r="AI249" i="8"/>
  <c r="AI352" i="8"/>
  <c r="AI449" i="8"/>
  <c r="AI172" i="8"/>
  <c r="AI380" i="8"/>
  <c r="AI222" i="8"/>
  <c r="AI53" i="8"/>
  <c r="AI18" i="8"/>
  <c r="AI397" i="8"/>
  <c r="AI433" i="8"/>
  <c r="AI282" i="8"/>
  <c r="AI181" i="8"/>
  <c r="AI342" i="8"/>
  <c r="AI171" i="8"/>
  <c r="AI239" i="8"/>
  <c r="AI340" i="8"/>
  <c r="AI25" i="8"/>
  <c r="AI39" i="8"/>
  <c r="AI451" i="8"/>
  <c r="AI297" i="8"/>
  <c r="AI362" i="8"/>
  <c r="AI359" i="8"/>
  <c r="AI80" i="8"/>
  <c r="AI385" i="8"/>
  <c r="AI148" i="8"/>
  <c r="AI356" i="8"/>
  <c r="AI455" i="8"/>
  <c r="AI369" i="8"/>
  <c r="AI164" i="8"/>
  <c r="AI435" i="8"/>
  <c r="AI246" i="8"/>
  <c r="AI284" i="8"/>
  <c r="AI415" i="8"/>
  <c r="AI407" i="8"/>
  <c r="AI368" i="8"/>
  <c r="AI111" i="8"/>
  <c r="AI206" i="8"/>
  <c r="AI22" i="8"/>
  <c r="AI122" i="8"/>
  <c r="AI70" i="8"/>
  <c r="AI131" i="8"/>
  <c r="AI35" i="8"/>
  <c r="AI79" i="8"/>
  <c r="AI99" i="8"/>
  <c r="AI106" i="8"/>
  <c r="AI42" i="8"/>
  <c r="AI14" i="8"/>
  <c r="AI87" i="8"/>
  <c r="AI86" i="8"/>
  <c r="AI88" i="8"/>
  <c r="AI75" i="8"/>
  <c r="AI256" i="8"/>
  <c r="AI73" i="8"/>
  <c r="AI95" i="8"/>
  <c r="AI26" i="8"/>
  <c r="AI312" i="8"/>
  <c r="AI238" i="8"/>
  <c r="AI56" i="8"/>
  <c r="AI92" i="8"/>
  <c r="AI227" i="8"/>
  <c r="AI413" i="8"/>
  <c r="AI315" i="8"/>
  <c r="AI101" i="8"/>
  <c r="AI389" i="8"/>
  <c r="AI344" i="8"/>
  <c r="AI348" i="8"/>
  <c r="AI321" i="8"/>
  <c r="AI196" i="8"/>
  <c r="AI394" i="8"/>
  <c r="AI310" i="8"/>
  <c r="AI220" i="8"/>
  <c r="AI108" i="8"/>
  <c r="AI180" i="8"/>
  <c r="AI200" i="8"/>
  <c r="AI409" i="8"/>
  <c r="AI361" i="8"/>
  <c r="AI150" i="8"/>
  <c r="AI419" i="8"/>
  <c r="AI306" i="8"/>
  <c r="AI354" i="8"/>
  <c r="AI248" i="8"/>
  <c r="AI159" i="8"/>
  <c r="AI390" i="8"/>
  <c r="AI351" i="8"/>
  <c r="AI50" i="8"/>
  <c r="AI98" i="8"/>
  <c r="AI28" i="8"/>
  <c r="AI78" i="8"/>
  <c r="AI46" i="8"/>
  <c r="AI64" i="8"/>
  <c r="AI112" i="8"/>
  <c r="AI294" i="8"/>
  <c r="AI66" i="8"/>
  <c r="AI38" i="8"/>
  <c r="AI116" i="8"/>
  <c r="AI454" i="8"/>
  <c r="AI226" i="8"/>
  <c r="AI308" i="8"/>
  <c r="AI266" i="8"/>
  <c r="AI176" i="8"/>
  <c r="AI167" i="8"/>
  <c r="AI428" i="8"/>
  <c r="AI384" i="8"/>
  <c r="AI360" i="8"/>
  <c r="AI166" i="8"/>
  <c r="AI9" i="8"/>
  <c r="AI89" i="8"/>
  <c r="AI90" i="8"/>
  <c r="AI338" i="8"/>
  <c r="AI287" i="8"/>
  <c r="AI273" i="8"/>
  <c r="AI60" i="8"/>
  <c r="AI134" i="8"/>
  <c r="AI259" i="8"/>
  <c r="AI235" i="8"/>
  <c r="AI335" i="8"/>
  <c r="AI223" i="8"/>
  <c r="AI168" i="8"/>
  <c r="AI141" i="8"/>
  <c r="AI450" i="8"/>
  <c r="AI300" i="8"/>
  <c r="AI278" i="8"/>
  <c r="AI17" i="8"/>
  <c r="AI36" i="8"/>
  <c r="AI224" i="8"/>
  <c r="AI347" i="8"/>
  <c r="AI318" i="8"/>
  <c r="AI376" i="8"/>
  <c r="AI140" i="8"/>
  <c r="AI136" i="8"/>
  <c r="AI272" i="8"/>
  <c r="AI292" i="8"/>
  <c r="AI410" i="8"/>
  <c r="AI345" i="8"/>
  <c r="AI241" i="8"/>
  <c r="AI190" i="8"/>
  <c r="AI316" i="8"/>
  <c r="AI357" i="8"/>
  <c r="AI125" i="8"/>
  <c r="AI291" i="8"/>
  <c r="AI225" i="8"/>
  <c r="AI103" i="8"/>
  <c r="AI274" i="8"/>
  <c r="AI346" i="8"/>
  <c r="AI16" i="8"/>
  <c r="AI83" i="8"/>
  <c r="AI218" i="8"/>
  <c r="AI255" i="8"/>
  <c r="AI299" i="8"/>
  <c r="AI393" i="8"/>
  <c r="AI399" i="8"/>
  <c r="AI191" i="8"/>
  <c r="AI265" i="8"/>
  <c r="AI237" i="8"/>
  <c r="AI251" i="8"/>
  <c r="AI406" i="8"/>
  <c r="AI84" i="8"/>
  <c r="AI448" i="8"/>
  <c r="AI408" i="8"/>
  <c r="AI372" i="8"/>
  <c r="AI232" i="8"/>
  <c r="AI320" i="8"/>
  <c r="AI202" i="8"/>
  <c r="AI119" i="8"/>
  <c r="AI458" i="8"/>
  <c r="AI459" i="8"/>
  <c r="AI339" i="8"/>
  <c r="AI124" i="8"/>
  <c r="AI182" i="8"/>
  <c r="AI29" i="8"/>
  <c r="AI23" i="8"/>
  <c r="AI189" i="8"/>
  <c r="AI402" i="8"/>
  <c r="AI276" i="8"/>
  <c r="AI311" i="8"/>
  <c r="AI174" i="8"/>
  <c r="AI121" i="8"/>
  <c r="AI115" i="8"/>
  <c r="AI214" i="8"/>
  <c r="AI127" i="8"/>
  <c r="AI367" i="8"/>
  <c r="AI279" i="8"/>
  <c r="AI179" i="8"/>
  <c r="AI336" i="8"/>
  <c r="AI68" i="8"/>
  <c r="AI216" i="8"/>
  <c r="AI143" i="8"/>
  <c r="AI453" i="8"/>
  <c r="AI247" i="8"/>
  <c r="AI298" i="8"/>
  <c r="AI145" i="8"/>
  <c r="AI40" i="8"/>
  <c r="AI245" i="8"/>
  <c r="AI146" i="8"/>
  <c r="AI155" i="8"/>
  <c r="AI104" i="8"/>
  <c r="AI264" i="8"/>
  <c r="AI286" i="8"/>
  <c r="AI142" i="8"/>
  <c r="AI391" i="8"/>
  <c r="AI271" i="8"/>
  <c r="AI217" i="8"/>
  <c r="AI154" i="8"/>
  <c r="AI304" i="8"/>
  <c r="AI184" i="8"/>
  <c r="AI138" i="8"/>
  <c r="AI263" i="8"/>
  <c r="AI163" i="8"/>
  <c r="AI120" i="8"/>
  <c r="AI414" i="8"/>
  <c r="AI343" i="8"/>
  <c r="AI288" i="8"/>
  <c r="AI427" i="8"/>
  <c r="AI422" i="8"/>
  <c r="AI177" i="8"/>
  <c r="AJ165" i="8"/>
  <c r="AJ370" i="8"/>
  <c r="AJ353" i="8"/>
  <c r="AJ434" i="8"/>
  <c r="AJ267" i="8"/>
  <c r="AJ285" i="8"/>
  <c r="AJ363" i="8"/>
  <c r="AJ215" i="8"/>
  <c r="AJ277" i="8"/>
  <c r="AJ242" i="8"/>
  <c r="AJ395" i="8"/>
  <c r="AJ322" i="8"/>
  <c r="AJ82" i="8"/>
  <c r="AJ426" i="8"/>
  <c r="AJ147" i="8"/>
  <c r="AJ377" i="8"/>
  <c r="AJ378" i="8"/>
  <c r="AJ11" i="8"/>
  <c r="AJ373" i="8"/>
  <c r="AJ213" i="8"/>
  <c r="AJ439" i="8"/>
  <c r="AJ253" i="8"/>
  <c r="AJ114" i="8"/>
  <c r="AJ331" i="8"/>
  <c r="AJ418" i="8"/>
  <c r="AJ440" i="8"/>
  <c r="AJ416" i="8"/>
  <c r="AJ429" i="8"/>
  <c r="AJ441" i="8"/>
  <c r="AJ219" i="8"/>
  <c r="AJ194" i="8"/>
  <c r="AJ24" i="8"/>
  <c r="AJ229" i="8"/>
  <c r="AJ51" i="8"/>
  <c r="AJ281" i="8"/>
  <c r="AJ129" i="8"/>
  <c r="AJ85" i="8"/>
  <c r="AJ100" i="8"/>
  <c r="AJ30" i="8"/>
  <c r="AJ65" i="8"/>
  <c r="AJ386" i="8"/>
  <c r="AJ193" i="8"/>
  <c r="AJ158" i="8"/>
  <c r="AJ210" i="8"/>
  <c r="AJ160" i="8"/>
  <c r="AJ231" i="8"/>
  <c r="AJ10" i="8"/>
  <c r="AJ374" i="8"/>
  <c r="AJ5" i="8"/>
  <c r="AJ460" i="8"/>
  <c r="AJ212" i="8"/>
  <c r="AJ77" i="8"/>
  <c r="AJ183" i="8"/>
  <c r="AJ258" i="8"/>
  <c r="AJ252" i="8"/>
  <c r="AJ117" i="8"/>
  <c r="AJ430" i="8"/>
  <c r="AJ302" i="8"/>
  <c r="AJ411" i="8"/>
  <c r="AJ438" i="8"/>
  <c r="AJ201" i="8"/>
  <c r="AJ319" i="8"/>
  <c r="AJ326" i="8"/>
  <c r="AJ203" i="8"/>
  <c r="AJ151" i="8"/>
  <c r="AJ173" i="8"/>
  <c r="AJ102" i="8"/>
  <c r="AJ209" i="8"/>
  <c r="AJ250" i="8"/>
  <c r="AJ205" i="8"/>
  <c r="AJ207" i="8"/>
  <c r="AJ313" i="8"/>
  <c r="AJ305" i="8"/>
  <c r="AJ221" i="8"/>
  <c r="AJ128" i="8"/>
  <c r="AJ69" i="8"/>
  <c r="AJ149" i="8"/>
  <c r="AJ113" i="8"/>
  <c r="AJ59" i="8"/>
  <c r="AJ3" i="8"/>
  <c r="AJ2" i="8"/>
  <c r="AJ6" i="8"/>
  <c r="AJ19" i="8"/>
  <c r="AJ55" i="8"/>
  <c r="AJ296" i="8"/>
  <c r="AJ31" i="8"/>
  <c r="AJ34" i="8"/>
  <c r="AJ20" i="8"/>
  <c r="AJ13" i="8"/>
  <c r="AJ48" i="8"/>
  <c r="AJ15" i="8"/>
  <c r="AJ365" i="8"/>
  <c r="AJ424" i="8"/>
  <c r="AJ7" i="8"/>
  <c r="AJ392" i="8"/>
  <c r="AJ228" i="8"/>
  <c r="AJ76" i="8"/>
  <c r="AJ355" i="8"/>
  <c r="AJ379" i="8"/>
  <c r="AJ45" i="8"/>
  <c r="AJ396" i="8"/>
  <c r="AJ49" i="8"/>
  <c r="AJ337" i="8"/>
  <c r="AJ293" i="8"/>
  <c r="AJ364" i="8"/>
  <c r="AJ283" i="8"/>
  <c r="AJ192" i="8"/>
  <c r="AJ208" i="8"/>
  <c r="AJ328" i="8"/>
  <c r="AJ325" i="8"/>
  <c r="AJ383" i="8"/>
  <c r="AJ309" i="8"/>
  <c r="AJ327" i="8"/>
  <c r="AJ91" i="8"/>
  <c r="AJ32" i="8"/>
  <c r="AJ8" i="8"/>
  <c r="AJ126" i="8"/>
  <c r="AJ324" i="8"/>
  <c r="AJ333" i="8"/>
  <c r="AJ388" i="8"/>
  <c r="AJ33" i="8"/>
  <c r="AJ244" i="8"/>
  <c r="AJ269" i="8"/>
  <c r="AJ63" i="8"/>
  <c r="AJ109" i="8"/>
  <c r="AJ280" i="8"/>
  <c r="AJ437" i="8"/>
  <c r="AJ204" i="8"/>
  <c r="AJ371" i="8"/>
  <c r="AJ249" i="8"/>
  <c r="AJ352" i="8"/>
  <c r="AJ449" i="8"/>
  <c r="AJ380" i="8"/>
  <c r="AJ222" i="8"/>
  <c r="AJ4" i="8"/>
  <c r="AJ53" i="8"/>
  <c r="AJ18" i="8"/>
  <c r="AJ397" i="8"/>
  <c r="AJ433" i="8"/>
  <c r="AJ282" i="8"/>
  <c r="AJ181" i="8"/>
  <c r="AJ342" i="8"/>
  <c r="AJ171" i="8"/>
  <c r="AJ340" i="8"/>
  <c r="AJ25" i="8"/>
  <c r="AJ334" i="8"/>
  <c r="AJ39" i="8"/>
  <c r="AJ451" i="8"/>
  <c r="AJ297" i="8"/>
  <c r="AJ362" i="8"/>
  <c r="AJ359" i="8"/>
  <c r="AJ80" i="8"/>
  <c r="AJ385" i="8"/>
  <c r="AJ148" i="8"/>
  <c r="AJ455" i="8"/>
  <c r="AJ369" i="8"/>
  <c r="AJ268" i="8"/>
  <c r="AJ164" i="8"/>
  <c r="AJ435" i="8"/>
  <c r="AJ246" i="8"/>
  <c r="AJ284" i="8"/>
  <c r="AJ415" i="8"/>
  <c r="AJ407" i="8"/>
  <c r="AJ368" i="8"/>
  <c r="AJ111" i="8"/>
  <c r="AJ22" i="8"/>
  <c r="AJ122" i="8"/>
  <c r="AJ152" i="8"/>
  <c r="AJ70" i="8"/>
  <c r="AJ131" i="8"/>
  <c r="AJ35" i="8"/>
  <c r="AJ79" i="8"/>
  <c r="AJ99" i="8"/>
  <c r="AJ106" i="8"/>
  <c r="AJ42" i="8"/>
  <c r="AJ14" i="8"/>
  <c r="AJ86" i="8"/>
  <c r="AJ88" i="8"/>
  <c r="AJ74" i="8"/>
  <c r="AJ75" i="8"/>
  <c r="AJ256" i="8"/>
  <c r="AJ73" i="8"/>
  <c r="AJ95" i="8"/>
  <c r="AJ26" i="8"/>
  <c r="AJ312" i="8"/>
  <c r="AJ238" i="8"/>
  <c r="AJ56" i="8"/>
  <c r="AJ227" i="8"/>
  <c r="AJ413" i="8"/>
  <c r="AJ452" i="8"/>
  <c r="AJ315" i="8"/>
  <c r="AJ101" i="8"/>
  <c r="AJ389" i="8"/>
  <c r="AJ344" i="8"/>
  <c r="AJ348" i="8"/>
  <c r="AJ321" i="8"/>
  <c r="AJ196" i="8"/>
  <c r="AJ394" i="8"/>
  <c r="AJ220" i="8"/>
  <c r="AJ108" i="8"/>
  <c r="AJ178" i="8"/>
  <c r="AJ180" i="8"/>
  <c r="AJ200" i="8"/>
  <c r="AJ409" i="8"/>
  <c r="AJ361" i="8"/>
  <c r="AJ150" i="8"/>
  <c r="AJ419" i="8"/>
  <c r="AJ306" i="8"/>
  <c r="AJ354" i="8"/>
  <c r="AJ159" i="8"/>
  <c r="AJ390" i="8"/>
  <c r="AJ157" i="8"/>
  <c r="AJ351" i="8"/>
  <c r="AJ50" i="8"/>
  <c r="AJ98" i="8"/>
  <c r="AJ28" i="8"/>
  <c r="AJ78" i="8"/>
  <c r="AJ46" i="8"/>
  <c r="AJ64" i="8"/>
  <c r="AJ112" i="8"/>
  <c r="AJ66" i="8"/>
  <c r="AJ38" i="8"/>
  <c r="AJ295" i="8"/>
  <c r="AJ116" i="8"/>
  <c r="AJ454" i="8"/>
  <c r="AJ226" i="8"/>
  <c r="AJ308" i="8"/>
  <c r="AJ266" i="8"/>
  <c r="AJ176" i="8"/>
  <c r="AJ167" i="8"/>
  <c r="AJ428" i="8"/>
  <c r="AJ360" i="8"/>
  <c r="AJ166" i="8"/>
  <c r="AJ442" i="8"/>
  <c r="AJ9" i="8"/>
  <c r="AJ89" i="8"/>
  <c r="AJ90" i="8"/>
  <c r="AJ338" i="8"/>
  <c r="AJ287" i="8"/>
  <c r="AJ273" i="8"/>
  <c r="AJ60" i="8"/>
  <c r="AJ134" i="8"/>
  <c r="AJ235" i="8"/>
  <c r="AJ335" i="8"/>
  <c r="AJ417" i="8"/>
  <c r="AJ223" i="8"/>
  <c r="AJ168" i="8"/>
  <c r="AJ141" i="8"/>
  <c r="AJ450" i="8"/>
  <c r="AJ300" i="8"/>
  <c r="AJ278" i="8"/>
  <c r="AJ17" i="8"/>
  <c r="AJ36" i="8"/>
  <c r="AJ347" i="8"/>
  <c r="AJ318" i="8"/>
  <c r="AJ262" i="8"/>
  <c r="AJ376" i="8"/>
  <c r="AJ140" i="8"/>
  <c r="AJ136" i="8"/>
  <c r="AJ272" i="8"/>
  <c r="AJ292" i="8"/>
  <c r="AJ410" i="8"/>
  <c r="AJ345" i="8"/>
  <c r="AJ241" i="8"/>
  <c r="AJ316" i="8"/>
  <c r="AJ357" i="8"/>
  <c r="AJ447" i="8"/>
  <c r="AJ125" i="8"/>
  <c r="AJ291" i="8"/>
  <c r="AJ225" i="8"/>
  <c r="AJ103" i="8"/>
  <c r="AJ274" i="8"/>
  <c r="AJ346" i="8"/>
  <c r="AJ16" i="8"/>
  <c r="AJ83" i="8"/>
  <c r="AJ255" i="8"/>
  <c r="AJ299" i="8"/>
  <c r="AJ44" i="8"/>
  <c r="AJ393" i="8"/>
  <c r="AJ399" i="8"/>
  <c r="AJ191" i="8"/>
  <c r="AJ265" i="8"/>
  <c r="AJ237" i="8"/>
  <c r="AJ251" i="8"/>
  <c r="AJ406" i="8"/>
  <c r="AJ84" i="8"/>
  <c r="AJ408" i="8"/>
  <c r="AJ372" i="8"/>
  <c r="AJ257" i="8"/>
  <c r="AJ232" i="8"/>
  <c r="AJ320" i="8"/>
  <c r="AJ202" i="8"/>
  <c r="AJ119" i="8"/>
  <c r="AJ458" i="8"/>
  <c r="AJ459" i="8"/>
  <c r="AJ339" i="8"/>
  <c r="AJ124" i="8"/>
  <c r="AJ29" i="8"/>
  <c r="AJ23" i="8"/>
  <c r="AJ130" i="8"/>
  <c r="AJ189" i="8"/>
  <c r="AJ402" i="8"/>
  <c r="AJ276" i="8"/>
  <c r="AJ311" i="8"/>
  <c r="AJ174" i="8"/>
  <c r="AJ121" i="8"/>
  <c r="AJ115" i="8"/>
  <c r="AJ214" i="8"/>
  <c r="AJ367" i="8"/>
  <c r="AJ279" i="8"/>
  <c r="AJ233" i="8"/>
  <c r="AJ179" i="8"/>
  <c r="AJ336" i="8"/>
  <c r="AJ68" i="8"/>
  <c r="AJ216" i="8"/>
  <c r="AJ143" i="8"/>
  <c r="AJ453" i="8"/>
  <c r="AJ247" i="8"/>
  <c r="AJ298" i="8"/>
  <c r="AJ40" i="8"/>
  <c r="AJ245" i="8"/>
  <c r="AJ403" i="8"/>
  <c r="AJ146" i="8"/>
  <c r="AJ155" i="8"/>
  <c r="AJ104" i="8"/>
  <c r="AJ264" i="8"/>
  <c r="AJ286" i="8"/>
  <c r="AJ142" i="8"/>
  <c r="AJ391" i="8"/>
  <c r="AJ271" i="8"/>
  <c r="AJ154" i="8"/>
  <c r="AJ304" i="8"/>
  <c r="AJ382" i="8"/>
  <c r="AJ184" i="8"/>
  <c r="AJ138" i="8"/>
  <c r="AJ263" i="8"/>
  <c r="AJ163" i="8"/>
  <c r="AJ120" i="8"/>
  <c r="AJ414" i="8"/>
  <c r="AJ343" i="8"/>
  <c r="AJ288" i="8"/>
  <c r="AJ422" i="8"/>
  <c r="AJ177" i="8"/>
  <c r="AJ27" i="8"/>
  <c r="AK165" i="8"/>
  <c r="AK370" i="8"/>
  <c r="AK353" i="8"/>
  <c r="AK434" i="8"/>
  <c r="AK267" i="8"/>
  <c r="AK285" i="8"/>
  <c r="AK363" i="8"/>
  <c r="AK215" i="8"/>
  <c r="AK242" i="8"/>
  <c r="AK395" i="8"/>
  <c r="AK97" i="8"/>
  <c r="AK322" i="8"/>
  <c r="AK82" i="8"/>
  <c r="AK426" i="8"/>
  <c r="AK147" i="8"/>
  <c r="AK377" i="8"/>
  <c r="AK378" i="8"/>
  <c r="AK11" i="8"/>
  <c r="AK373" i="8"/>
  <c r="AK439" i="8"/>
  <c r="AK253" i="8"/>
  <c r="AK445" i="8"/>
  <c r="AK114" i="8"/>
  <c r="AK331" i="8"/>
  <c r="AK418" i="8"/>
  <c r="AK440" i="8"/>
  <c r="AK416" i="8"/>
  <c r="AK429" i="8"/>
  <c r="AK441" i="8"/>
  <c r="AK219" i="8"/>
  <c r="AK24" i="8"/>
  <c r="AK229" i="8"/>
  <c r="AK199" i="8"/>
  <c r="AK51" i="8"/>
  <c r="AK281" i="8"/>
  <c r="AK129" i="8"/>
  <c r="AK85" i="8"/>
  <c r="AK100" i="8"/>
  <c r="AK30" i="8"/>
  <c r="AK65" i="8"/>
  <c r="AK386" i="8"/>
  <c r="AK158" i="8"/>
  <c r="AK210" i="8"/>
  <c r="AK72" i="8"/>
  <c r="AK160" i="8"/>
  <c r="AK231" i="8"/>
  <c r="AK10" i="8"/>
  <c r="AK374" i="8"/>
  <c r="AK5" i="8"/>
  <c r="AK460" i="8"/>
  <c r="AK212" i="8"/>
  <c r="AK77" i="8"/>
  <c r="AK258" i="8"/>
  <c r="AK252" i="8"/>
  <c r="AK144" i="8"/>
  <c r="AK117" i="8"/>
  <c r="AK430" i="8"/>
  <c r="AK302" i="8"/>
  <c r="AK411" i="8"/>
  <c r="AK438" i="8"/>
  <c r="AK201" i="8"/>
  <c r="AK319" i="8"/>
  <c r="AK326" i="8"/>
  <c r="AK151" i="8"/>
  <c r="AK173" i="8"/>
  <c r="AK290" i="8"/>
  <c r="AK102" i="8"/>
  <c r="AK209" i="8"/>
  <c r="AK250" i="8"/>
  <c r="AK205" i="8"/>
  <c r="AK207" i="8"/>
  <c r="AK313" i="8"/>
  <c r="AK305" i="8"/>
  <c r="AK221" i="8"/>
  <c r="AK69" i="8"/>
  <c r="AK149" i="8"/>
  <c r="AK67" i="8"/>
  <c r="AK113" i="8"/>
  <c r="AK59" i="8"/>
  <c r="AK3" i="8"/>
  <c r="AK2" i="8"/>
  <c r="AK6" i="8"/>
  <c r="AK19" i="8"/>
  <c r="AK55" i="8"/>
  <c r="AK296" i="8"/>
  <c r="AK34" i="8"/>
  <c r="AK20" i="8"/>
  <c r="AK41" i="8"/>
  <c r="AK13" i="8"/>
  <c r="AK48" i="8"/>
  <c r="AK15" i="8"/>
  <c r="AK365" i="8"/>
  <c r="AK424" i="8"/>
  <c r="AK7" i="8"/>
  <c r="AK392" i="8"/>
  <c r="AK228" i="8"/>
  <c r="AK355" i="8"/>
  <c r="AK379" i="8"/>
  <c r="AK195" i="8"/>
  <c r="AK45" i="8"/>
  <c r="AK396" i="8"/>
  <c r="AK49" i="8"/>
  <c r="AK337" i="8"/>
  <c r="AK293" i="8"/>
  <c r="AK364" i="8"/>
  <c r="AK283" i="8"/>
  <c r="AK192" i="8"/>
  <c r="AK328" i="8"/>
  <c r="AK325" i="8"/>
  <c r="AK358" i="8"/>
  <c r="AK383" i="8"/>
  <c r="AK309" i="8"/>
  <c r="AK327" i="8"/>
  <c r="AK91" i="8"/>
  <c r="AK32" i="8"/>
  <c r="AK8" i="8"/>
  <c r="AK126" i="8"/>
  <c r="AK324" i="8"/>
  <c r="AK388" i="8"/>
  <c r="AK33" i="8"/>
  <c r="AK314" i="8"/>
  <c r="AK244" i="8"/>
  <c r="AK269" i="8"/>
  <c r="AK63" i="8"/>
  <c r="AK109" i="8"/>
  <c r="AK280" i="8"/>
  <c r="AK437" i="8"/>
  <c r="AK204" i="8"/>
  <c r="AK371" i="8"/>
  <c r="AK352" i="8"/>
  <c r="AK449" i="8"/>
  <c r="AK172" i="8"/>
  <c r="AK380" i="8"/>
  <c r="AK222" i="8"/>
  <c r="AK4" i="8"/>
  <c r="AK53" i="8"/>
  <c r="AK18" i="8"/>
  <c r="AK397" i="8"/>
  <c r="AK433" i="8"/>
  <c r="AK282" i="8"/>
  <c r="AK342" i="8"/>
  <c r="AK171" i="8"/>
  <c r="AK239" i="8"/>
  <c r="AK340" i="8"/>
  <c r="AK25" i="8"/>
  <c r="AK334" i="8"/>
  <c r="AK39" i="8"/>
  <c r="AK451" i="8"/>
  <c r="AK297" i="8"/>
  <c r="AK362" i="8"/>
  <c r="AK359" i="8"/>
  <c r="AK385" i="8"/>
  <c r="AK148" i="8"/>
  <c r="AK356" i="8"/>
  <c r="AK455" i="8"/>
  <c r="AK369" i="8"/>
  <c r="AK268" i="8"/>
  <c r="AK164" i="8"/>
  <c r="AK435" i="8"/>
  <c r="AK246" i="8"/>
  <c r="AK284" i="8"/>
  <c r="AK415" i="8"/>
  <c r="AK368" i="8"/>
  <c r="AK111" i="8"/>
  <c r="AK206" i="8"/>
  <c r="AK22" i="8"/>
  <c r="AK122" i="8"/>
  <c r="AK152" i="8"/>
  <c r="AK70" i="8"/>
  <c r="AK131" i="8"/>
  <c r="AK35" i="8"/>
  <c r="AK79" i="8"/>
  <c r="AK99" i="8"/>
  <c r="AK42" i="8"/>
  <c r="AK14" i="8"/>
  <c r="AK87" i="8"/>
  <c r="AK86" i="8"/>
  <c r="AK88" i="8"/>
  <c r="AK74" i="8"/>
  <c r="AK75" i="8"/>
  <c r="AK256" i="8"/>
  <c r="AK73" i="8"/>
  <c r="AK95" i="8"/>
  <c r="AK26" i="8"/>
  <c r="AK238" i="8"/>
  <c r="AK56" i="8"/>
  <c r="AK92" i="8"/>
  <c r="AK227" i="8"/>
  <c r="AK413" i="8"/>
  <c r="AK452" i="8"/>
  <c r="AK315" i="8"/>
  <c r="AK101" i="8"/>
  <c r="AK389" i="8"/>
  <c r="AK344" i="8"/>
  <c r="AK348" i="8"/>
  <c r="AK196" i="8"/>
  <c r="AK394" i="8"/>
  <c r="AK310" i="8"/>
  <c r="AK220" i="8"/>
  <c r="AK108" i="8"/>
  <c r="AK178" i="8"/>
  <c r="AK180" i="8"/>
  <c r="AK200" i="8"/>
  <c r="AK409" i="8"/>
  <c r="AK361" i="8"/>
  <c r="AK150" i="8"/>
  <c r="AK306" i="8"/>
  <c r="AK354" i="8"/>
  <c r="AK248" i="8"/>
  <c r="AK159" i="8"/>
  <c r="AK390" i="8"/>
  <c r="AK157" i="8"/>
  <c r="AK351" i="8"/>
  <c r="AK50" i="8"/>
  <c r="AK98" i="8"/>
  <c r="AK28" i="8"/>
  <c r="AK78" i="8"/>
  <c r="AK64" i="8"/>
  <c r="AK112" i="8"/>
  <c r="AK294" i="8"/>
  <c r="AK66" i="8"/>
  <c r="AK38" i="8"/>
  <c r="AK295" i="8"/>
  <c r="AK116" i="8"/>
  <c r="AK454" i="8"/>
  <c r="AK226" i="8"/>
  <c r="AK308" i="8"/>
  <c r="AK266" i="8"/>
  <c r="AK167" i="8"/>
  <c r="AK428" i="8"/>
  <c r="AK384" i="8"/>
  <c r="AK360" i="8"/>
  <c r="AK166" i="8"/>
  <c r="AK442" i="8"/>
  <c r="AK9" i="8"/>
  <c r="AK89" i="8"/>
  <c r="AK90" i="8"/>
  <c r="AK338" i="8"/>
  <c r="AK287" i="8"/>
  <c r="AK60" i="8"/>
  <c r="AK134" i="8"/>
  <c r="AK259" i="8"/>
  <c r="AK235" i="8"/>
  <c r="AK335" i="8"/>
  <c r="AK417" i="8"/>
  <c r="AK223" i="8"/>
  <c r="AK168" i="8"/>
  <c r="AK141" i="8"/>
  <c r="AK450" i="8"/>
  <c r="AK300" i="8"/>
  <c r="AK17" i="8"/>
  <c r="AK36" i="8"/>
  <c r="AK224" i="8"/>
  <c r="AK347" i="8"/>
  <c r="AK318" i="8"/>
  <c r="AK262" i="8"/>
  <c r="AK376" i="8"/>
  <c r="AK140" i="8"/>
  <c r="AK136" i="8"/>
  <c r="AK272" i="8"/>
  <c r="AK292" i="8"/>
  <c r="AK345" i="8"/>
  <c r="AK241" i="8"/>
  <c r="AK190" i="8"/>
  <c r="AK316" i="8"/>
  <c r="AK357" i="8"/>
  <c r="AK447" i="8"/>
  <c r="AK125" i="8"/>
  <c r="AK291" i="8"/>
  <c r="AK225" i="8"/>
  <c r="AK103" i="8"/>
  <c r="AK274" i="8"/>
  <c r="AK16" i="8"/>
  <c r="AK83" i="8"/>
  <c r="AK218" i="8"/>
  <c r="AK255" i="8"/>
  <c r="AK299" i="8"/>
  <c r="AK44" i="8"/>
  <c r="AK393" i="8"/>
  <c r="AK399" i="8"/>
  <c r="AK191" i="8"/>
  <c r="AK265" i="8"/>
  <c r="AK237" i="8"/>
  <c r="AK406" i="8"/>
  <c r="AK84" i="8"/>
  <c r="AK448" i="8"/>
  <c r="AK408" i="8"/>
  <c r="AK372" i="8"/>
  <c r="AK257" i="8"/>
  <c r="AK232" i="8"/>
  <c r="AK320" i="8"/>
  <c r="AK202" i="8"/>
  <c r="AK119" i="8"/>
  <c r="AK458" i="8"/>
  <c r="AK339" i="8"/>
  <c r="AK124" i="8"/>
  <c r="AK182" i="8"/>
  <c r="AK29" i="8"/>
  <c r="AK23" i="8"/>
  <c r="AK130" i="8"/>
  <c r="AK189" i="8"/>
  <c r="AK402" i="8"/>
  <c r="AK276" i="8"/>
  <c r="AK311" i="8"/>
  <c r="AK174" i="8"/>
  <c r="AK115" i="8"/>
  <c r="AK214" i="8"/>
  <c r="AK127" i="8"/>
  <c r="AK367" i="8"/>
  <c r="AK279" i="8"/>
  <c r="AK233" i="8"/>
  <c r="AK179" i="8"/>
  <c r="AK336" i="8"/>
  <c r="AK68" i="8"/>
  <c r="AK216" i="8"/>
  <c r="AK143" i="8"/>
  <c r="AK247" i="8"/>
  <c r="AK298" i="8"/>
  <c r="AK145" i="8"/>
  <c r="AK40" i="8"/>
  <c r="AK245" i="8"/>
  <c r="AK403" i="8"/>
  <c r="AK146" i="8"/>
  <c r="AK155" i="8"/>
  <c r="AK104" i="8"/>
  <c r="AK264" i="8"/>
  <c r="AK286" i="8"/>
  <c r="AK391" i="8"/>
  <c r="AK271" i="8"/>
  <c r="AK217" i="8"/>
  <c r="AK154" i="8"/>
  <c r="AK304" i="8"/>
  <c r="AK382" i="8"/>
  <c r="AK184" i="8"/>
  <c r="AK138" i="8"/>
  <c r="AK263" i="8"/>
  <c r="AK163" i="8"/>
  <c r="AK120" i="8"/>
  <c r="AK343" i="8"/>
  <c r="AK288" i="8"/>
  <c r="AK427" i="8"/>
  <c r="AK422" i="8"/>
  <c r="AK177" i="8"/>
  <c r="AK27" i="8"/>
  <c r="AL165" i="8"/>
  <c r="AL370" i="8"/>
  <c r="AL353" i="8"/>
  <c r="AL434" i="8"/>
  <c r="AL267" i="8"/>
  <c r="AL363" i="8"/>
  <c r="AL215" i="8"/>
  <c r="AL277" i="8"/>
  <c r="AL242" i="8"/>
  <c r="AL395" i="8"/>
  <c r="AL97" i="8"/>
  <c r="AL322" i="8"/>
  <c r="AL82" i="8"/>
  <c r="AL426" i="8"/>
  <c r="AL147" i="8"/>
  <c r="AL377" i="8"/>
  <c r="AL11" i="8"/>
  <c r="AL373" i="8"/>
  <c r="AL213" i="8"/>
  <c r="AL439" i="8"/>
  <c r="AL253" i="8"/>
  <c r="AL445" i="8"/>
  <c r="AL114" i="8"/>
  <c r="AL331" i="8"/>
  <c r="AL418" i="8"/>
  <c r="AL440" i="8"/>
  <c r="AL416" i="8"/>
  <c r="AL441" i="8"/>
  <c r="AL219" i="8"/>
  <c r="AL194" i="8"/>
  <c r="AL24" i="8"/>
  <c r="AL229" i="8"/>
  <c r="AL199" i="8"/>
  <c r="AL51" i="8"/>
  <c r="AL281" i="8"/>
  <c r="AL129" i="8"/>
  <c r="AL85" i="8"/>
  <c r="AL100" i="8"/>
  <c r="AL65" i="8"/>
  <c r="AL386" i="8"/>
  <c r="AL193" i="8"/>
  <c r="AL158" i="8"/>
  <c r="AL210" i="8"/>
  <c r="AL72" i="8"/>
  <c r="AL160" i="8"/>
  <c r="AL231" i="8"/>
  <c r="AL10" i="8"/>
  <c r="AL374" i="8"/>
  <c r="AL5" i="8"/>
  <c r="AL212" i="8"/>
  <c r="AL77" i="8"/>
  <c r="AL183" i="8"/>
  <c r="AL258" i="8"/>
  <c r="AL252" i="8"/>
  <c r="AL144" i="8"/>
  <c r="AL117" i="8"/>
  <c r="AL430" i="8"/>
  <c r="AL302" i="8"/>
  <c r="AL411" i="8"/>
  <c r="AL438" i="8"/>
  <c r="AL319" i="8"/>
  <c r="AL326" i="8"/>
  <c r="AL203" i="8"/>
  <c r="AL151" i="8"/>
  <c r="AL173" i="8"/>
  <c r="AL290" i="8"/>
  <c r="AL102" i="8"/>
  <c r="AL209" i="8"/>
  <c r="AL250" i="8"/>
  <c r="AL205" i="8"/>
  <c r="AL207" i="8"/>
  <c r="AL305" i="8"/>
  <c r="AL221" i="8"/>
  <c r="AL128" i="8"/>
  <c r="AL69" i="8"/>
  <c r="AL149" i="8"/>
  <c r="AL67" i="8"/>
  <c r="AL113" i="8"/>
  <c r="AL59" i="8"/>
  <c r="AL3" i="8"/>
  <c r="AL2" i="8"/>
  <c r="AL6" i="8"/>
  <c r="AL55" i="8"/>
  <c r="AL296" i="8"/>
  <c r="AL31" i="8"/>
  <c r="AL34" i="8"/>
  <c r="AL20" i="8"/>
  <c r="AL41" i="8"/>
  <c r="AL13" i="8"/>
  <c r="AL48" i="8"/>
  <c r="AL15" i="8"/>
  <c r="AL365" i="8"/>
  <c r="AL424" i="8"/>
  <c r="AL392" i="8"/>
  <c r="AL228" i="8"/>
  <c r="AL76" i="8"/>
  <c r="AL355" i="8"/>
  <c r="AL379" i="8"/>
  <c r="AL195" i="8"/>
  <c r="AL45" i="8"/>
  <c r="AL396" i="8"/>
  <c r="AL49" i="8"/>
  <c r="AL337" i="8"/>
  <c r="AL293" i="8"/>
  <c r="AL283" i="8"/>
  <c r="AL192" i="8"/>
  <c r="AL208" i="8"/>
  <c r="AL328" i="8"/>
  <c r="AL325" i="8"/>
  <c r="AL358" i="8"/>
  <c r="AL383" i="8"/>
  <c r="AL309" i="8"/>
  <c r="AL327" i="8"/>
  <c r="AL91" i="8"/>
  <c r="AL32" i="8"/>
  <c r="AL126" i="8"/>
  <c r="AL324" i="8"/>
  <c r="AL333" i="8"/>
  <c r="AL388" i="8"/>
  <c r="AL33" i="8"/>
  <c r="AL314" i="8"/>
  <c r="AL244" i="8"/>
  <c r="AL269" i="8"/>
  <c r="AL63" i="8"/>
  <c r="AL109" i="8"/>
  <c r="AL280" i="8"/>
  <c r="AL204" i="8"/>
  <c r="AL371" i="8"/>
  <c r="AL249" i="8"/>
  <c r="AL352" i="8"/>
  <c r="AL449" i="8"/>
  <c r="AL172" i="8"/>
  <c r="AL380" i="8"/>
  <c r="AL222" i="8"/>
  <c r="AL4" i="8"/>
  <c r="AL53" i="8"/>
  <c r="AL18" i="8"/>
  <c r="AL433" i="8"/>
  <c r="AL282" i="8"/>
  <c r="AL181" i="8"/>
  <c r="AL342" i="8"/>
  <c r="AL171" i="8"/>
  <c r="AL239" i="8"/>
  <c r="AL340" i="8"/>
  <c r="AL25" i="8"/>
  <c r="AL334" i="8"/>
  <c r="AL39" i="8"/>
  <c r="AL451" i="8"/>
  <c r="AL362" i="8"/>
  <c r="AL359" i="8"/>
  <c r="AL80" i="8"/>
  <c r="AL385" i="8"/>
  <c r="AL148" i="8"/>
  <c r="AL356" i="8"/>
  <c r="AL455" i="8"/>
  <c r="AL369" i="8"/>
  <c r="AL268" i="8"/>
  <c r="AL164" i="8"/>
  <c r="AL435" i="8"/>
  <c r="AL284" i="8"/>
  <c r="AL415" i="8"/>
  <c r="AL407" i="8"/>
  <c r="AL368" i="8"/>
  <c r="AL111" i="8"/>
  <c r="AL206" i="8"/>
  <c r="AL22" i="8"/>
  <c r="AL122" i="8"/>
  <c r="AL152" i="8"/>
  <c r="AL70" i="8"/>
  <c r="AL131" i="8"/>
  <c r="AL79" i="8"/>
  <c r="AL99" i="8"/>
  <c r="AL106" i="8"/>
  <c r="AL42" i="8"/>
  <c r="AL14" i="8"/>
  <c r="AL87" i="8"/>
  <c r="AL86" i="8"/>
  <c r="AL88" i="8"/>
  <c r="AL74" i="8"/>
  <c r="AL75" i="8"/>
  <c r="AL256" i="8"/>
  <c r="AL95" i="8"/>
  <c r="AL26" i="8"/>
  <c r="AL312" i="8"/>
  <c r="AL238" i="8"/>
  <c r="AL56" i="8"/>
  <c r="AL92" i="8"/>
  <c r="AL227" i="8"/>
  <c r="AL413" i="8"/>
  <c r="AL452" i="8"/>
  <c r="AL315" i="8"/>
  <c r="AL101" i="8"/>
  <c r="AL344" i="8"/>
  <c r="AL348" i="8"/>
  <c r="AL321" i="8"/>
  <c r="AL196" i="8"/>
  <c r="AL394" i="8"/>
  <c r="AL310" i="8"/>
  <c r="AL220" i="8"/>
  <c r="AL108" i="8"/>
  <c r="AL178" i="8"/>
  <c r="AL180" i="8"/>
  <c r="AL200" i="8"/>
  <c r="AL361" i="8"/>
  <c r="AL150" i="8"/>
  <c r="AL419" i="8"/>
  <c r="AL306" i="8"/>
  <c r="AL354" i="8"/>
  <c r="AL248" i="8"/>
  <c r="AL159" i="8"/>
  <c r="AL390" i="8"/>
  <c r="AL157" i="8"/>
  <c r="AL351" i="8"/>
  <c r="AL50" i="8"/>
  <c r="AL28" i="8"/>
  <c r="AL78" i="8"/>
  <c r="AL46" i="8"/>
  <c r="AL64" i="8"/>
  <c r="AL112" i="8"/>
  <c r="AL294" i="8"/>
  <c r="AL66" i="8"/>
  <c r="AL38" i="8"/>
  <c r="AL295" i="8"/>
  <c r="AL116" i="8"/>
  <c r="AL454" i="8"/>
  <c r="AL308" i="8"/>
  <c r="AL266" i="8"/>
  <c r="AL176" i="8"/>
  <c r="AL167" i="8"/>
  <c r="AL428" i="8"/>
  <c r="AL384" i="8"/>
  <c r="AL360" i="8"/>
  <c r="AL166" i="8"/>
  <c r="AL442" i="8"/>
  <c r="AL9" i="8"/>
  <c r="AL89" i="8"/>
  <c r="AL338" i="8"/>
  <c r="AL287" i="8"/>
  <c r="AL273" i="8"/>
  <c r="AL60" i="8"/>
  <c r="AL134" i="8"/>
  <c r="AL259" i="8"/>
  <c r="AL235" i="8"/>
  <c r="AL335" i="8"/>
  <c r="AL417" i="8"/>
  <c r="AL223" i="8"/>
  <c r="AL168" i="8"/>
  <c r="AL450" i="8"/>
  <c r="AL300" i="8"/>
  <c r="AL278" i="8"/>
  <c r="AL17" i="8"/>
  <c r="AL36" i="8"/>
  <c r="AL224" i="8"/>
  <c r="AL347" i="8"/>
  <c r="AL318" i="8"/>
  <c r="AL262" i="8"/>
  <c r="AL376" i="8"/>
  <c r="AL140" i="8"/>
  <c r="AL272" i="8"/>
  <c r="AL292" i="8"/>
  <c r="AL410" i="8"/>
  <c r="AL345" i="8"/>
  <c r="AL241" i="8"/>
  <c r="AL190" i="8"/>
  <c r="AL316" i="8"/>
  <c r="AL357" i="8"/>
  <c r="AL447" i="8"/>
  <c r="AL125" i="8"/>
  <c r="AL291" i="8"/>
  <c r="AL103" i="8"/>
  <c r="AL274" i="8"/>
  <c r="AL346" i="8"/>
  <c r="AL16" i="8"/>
  <c r="AL83" i="8"/>
  <c r="AL218" i="8"/>
  <c r="AL255" i="8"/>
  <c r="AL299" i="8"/>
  <c r="AL44" i="8"/>
  <c r="AL393" i="8"/>
  <c r="AL399" i="8"/>
  <c r="AL265" i="8"/>
  <c r="AL237" i="8"/>
  <c r="AL251" i="8"/>
  <c r="AL406" i="8"/>
  <c r="AL84" i="8"/>
  <c r="AL448" i="8"/>
  <c r="AL408" i="8"/>
  <c r="AL372" i="8"/>
  <c r="AL257" i="8"/>
  <c r="AL232" i="8"/>
  <c r="AL320" i="8"/>
  <c r="AL119" i="8"/>
  <c r="AL458" i="8"/>
  <c r="AL459" i="8"/>
  <c r="AL339" i="8"/>
  <c r="AL124" i="8"/>
  <c r="AL182" i="8"/>
  <c r="AL29" i="8"/>
  <c r="AL23" i="8"/>
  <c r="AL130" i="8"/>
  <c r="AL189" i="8"/>
  <c r="AL402" i="8"/>
  <c r="AL311" i="8"/>
  <c r="AL174" i="8"/>
  <c r="AL121" i="8"/>
  <c r="AL115" i="8"/>
  <c r="AL214" i="8"/>
  <c r="AL127" i="8"/>
  <c r="AL367" i="8"/>
  <c r="AL279" i="8"/>
  <c r="AL233" i="8"/>
  <c r="AL179" i="8"/>
  <c r="AL336" i="8"/>
  <c r="AL216" i="8"/>
  <c r="AL143" i="8"/>
  <c r="AL453" i="8"/>
  <c r="AL247" i="8"/>
  <c r="AL298" i="8"/>
  <c r="AL145" i="8"/>
  <c r="AL40" i="8"/>
  <c r="AL245" i="8"/>
  <c r="AL403" i="8"/>
  <c r="AL146" i="8"/>
  <c r="AL155" i="8"/>
  <c r="AL264" i="8"/>
  <c r="AL286" i="8"/>
  <c r="AL142" i="8"/>
  <c r="AL391" i="8"/>
  <c r="AL271" i="8"/>
  <c r="AL217" i="8"/>
  <c r="AL154" i="8"/>
  <c r="AL304" i="8"/>
  <c r="AL382" i="8"/>
  <c r="AL184" i="8"/>
  <c r="AL138" i="8"/>
  <c r="AL163" i="8"/>
  <c r="AL120" i="8"/>
  <c r="AL414" i="8"/>
  <c r="AL343" i="8"/>
  <c r="AL288" i="8"/>
  <c r="AL427" i="8"/>
  <c r="AL422" i="8"/>
  <c r="AL177" i="8"/>
  <c r="AL27" i="8"/>
  <c r="AM165" i="8"/>
  <c r="AM370" i="8"/>
  <c r="AM434" i="8"/>
  <c r="AM267" i="8"/>
  <c r="AM285" i="8"/>
  <c r="AM363" i="8"/>
  <c r="AM215" i="8"/>
  <c r="AM277" i="8"/>
  <c r="AM242" i="8"/>
  <c r="AM395" i="8"/>
  <c r="AM97" i="8"/>
  <c r="AM322" i="8"/>
  <c r="AM82" i="8"/>
  <c r="AM147" i="8"/>
  <c r="AM377" i="8"/>
  <c r="AM378" i="8"/>
  <c r="AM11" i="8"/>
  <c r="AM373" i="8"/>
  <c r="AM213" i="8"/>
  <c r="AM439" i="8"/>
  <c r="AM253" i="8"/>
  <c r="AM445" i="8"/>
  <c r="AM114" i="8"/>
  <c r="AM331" i="8"/>
  <c r="AM440" i="8"/>
  <c r="AM416" i="8"/>
  <c r="AM429" i="8"/>
  <c r="AM441" i="8"/>
  <c r="AM219" i="8"/>
  <c r="AM194" i="8"/>
  <c r="AM24" i="8"/>
  <c r="AM229" i="8"/>
  <c r="AM199" i="8"/>
  <c r="AM51" i="8"/>
  <c r="AM281" i="8"/>
  <c r="AM85" i="8"/>
  <c r="AM100" i="8"/>
  <c r="AM30" i="8"/>
  <c r="AM65" i="8"/>
  <c r="AM386" i="8"/>
  <c r="AM193" i="8"/>
  <c r="AM158" i="8"/>
  <c r="AM210" i="8"/>
  <c r="AM72" i="8"/>
  <c r="AM160" i="8"/>
  <c r="AM231" i="8"/>
  <c r="AM374" i="8"/>
  <c r="AM5" i="8"/>
  <c r="AM460" i="8"/>
  <c r="AM212" i="8"/>
  <c r="AM77" i="8"/>
  <c r="AM183" i="8"/>
  <c r="AM258" i="8"/>
  <c r="AM252" i="8"/>
  <c r="AM144" i="8"/>
  <c r="AM117" i="8"/>
  <c r="AM430" i="8"/>
  <c r="AM411" i="8"/>
  <c r="AM438" i="8"/>
  <c r="AM201" i="8"/>
  <c r="AM319" i="8"/>
  <c r="AM326" i="8"/>
  <c r="AM203" i="8"/>
  <c r="AM151" i="8"/>
  <c r="AM173" i="8"/>
  <c r="AM290" i="8"/>
  <c r="AM102" i="8"/>
  <c r="AM209" i="8"/>
  <c r="AM205" i="8"/>
  <c r="AM207" i="8"/>
  <c r="AM313" i="8"/>
  <c r="AM305" i="8"/>
  <c r="AM221" i="8"/>
  <c r="AM128" i="8"/>
  <c r="AM69" i="8"/>
  <c r="AM149" i="8"/>
  <c r="AM67" i="8"/>
  <c r="AM113" i="8"/>
  <c r="AM59" i="8"/>
  <c r="AM2" i="8"/>
  <c r="AM6" i="8"/>
  <c r="AM19" i="8"/>
  <c r="AM55" i="8"/>
  <c r="AM296" i="8"/>
  <c r="AM31" i="8"/>
  <c r="AM34" i="8"/>
  <c r="AM20" i="8"/>
  <c r="AM41" i="8"/>
  <c r="AM13" i="8"/>
  <c r="AM48" i="8"/>
  <c r="AM365" i="8"/>
  <c r="AM424" i="8"/>
  <c r="AM7" i="8"/>
  <c r="AM392" i="8"/>
  <c r="AM228" i="8"/>
  <c r="AM76" i="8"/>
  <c r="AM355" i="8"/>
  <c r="AM379" i="8"/>
  <c r="AM195" i="8"/>
  <c r="AM45" i="8"/>
  <c r="AM396" i="8"/>
  <c r="AM337" i="8"/>
  <c r="AM293" i="8"/>
  <c r="AM364" i="8"/>
  <c r="AM283" i="8"/>
  <c r="AM192" i="8"/>
  <c r="AM208" i="8"/>
  <c r="AM328" i="8"/>
  <c r="AM325" i="8"/>
  <c r="AM358" i="8"/>
  <c r="AM383" i="8"/>
  <c r="AM309" i="8"/>
  <c r="AM91" i="8"/>
  <c r="AM32" i="8"/>
  <c r="AM8" i="8"/>
  <c r="AM126" i="8"/>
  <c r="AM324" i="8"/>
  <c r="AM333" i="8"/>
  <c r="AM388" i="8"/>
  <c r="AM33" i="8"/>
  <c r="AM314" i="8"/>
  <c r="AM244" i="8"/>
  <c r="AM269" i="8"/>
  <c r="AM109" i="8"/>
  <c r="AM280" i="8"/>
  <c r="AM437" i="8"/>
  <c r="AM204" i="8"/>
  <c r="AM371" i="8"/>
  <c r="AM249" i="8"/>
  <c r="AM352" i="8"/>
  <c r="AM449" i="8"/>
  <c r="AM172" i="8"/>
  <c r="AM380" i="8"/>
  <c r="AM222" i="8"/>
  <c r="AM53" i="8"/>
  <c r="AM18" i="8"/>
  <c r="AM397" i="8"/>
  <c r="AM433" i="8"/>
  <c r="AM282" i="8"/>
  <c r="AM181" i="8"/>
  <c r="AM342" i="8"/>
  <c r="AM171" i="8"/>
  <c r="AM239" i="8"/>
  <c r="AM340" i="8"/>
  <c r="AM25" i="8"/>
  <c r="AM39" i="8"/>
  <c r="AM451" i="8"/>
  <c r="AM297" i="8"/>
  <c r="AM362" i="8"/>
  <c r="AM359" i="8"/>
  <c r="AM80" i="8"/>
  <c r="AM385" i="8"/>
  <c r="AM148" i="8"/>
  <c r="AM356" i="8"/>
  <c r="AM455" i="8"/>
  <c r="AM369" i="8"/>
  <c r="AM164" i="8"/>
  <c r="AM435" i="8"/>
  <c r="AM246" i="8"/>
  <c r="AM284" i="8"/>
  <c r="AM415" i="8"/>
  <c r="AM407" i="8"/>
  <c r="AM368" i="8"/>
  <c r="AM111" i="8"/>
  <c r="AM206" i="8"/>
  <c r="AM22" i="8"/>
  <c r="AM122" i="8"/>
  <c r="AM70" i="8"/>
  <c r="AM131" i="8"/>
  <c r="AM35" i="8"/>
  <c r="AM79" i="8"/>
  <c r="AM99" i="8"/>
  <c r="AM106" i="8"/>
  <c r="AM42" i="8"/>
  <c r="AM14" i="8"/>
  <c r="AM87" i="8"/>
  <c r="AM86" i="8"/>
  <c r="AM88" i="8"/>
  <c r="AM75" i="8"/>
  <c r="AM256" i="8"/>
  <c r="AM73" i="8"/>
  <c r="AM95" i="8"/>
  <c r="AM26" i="8"/>
  <c r="AM312" i="8"/>
  <c r="AM238" i="8"/>
  <c r="AM56" i="8"/>
  <c r="AM92" i="8"/>
  <c r="AM227" i="8"/>
  <c r="AM413" i="8"/>
  <c r="AM315" i="8"/>
  <c r="AM101" i="8"/>
  <c r="AM389" i="8"/>
  <c r="AM344" i="8"/>
  <c r="AM348" i="8"/>
  <c r="AM321" i="8"/>
  <c r="AM196" i="8"/>
  <c r="AM394" i="8"/>
  <c r="AM310" i="8"/>
  <c r="AM220" i="8"/>
  <c r="AM108" i="8"/>
  <c r="AM180" i="8"/>
  <c r="AM200" i="8"/>
  <c r="AM409" i="8"/>
  <c r="AM361" i="8"/>
  <c r="AM150" i="8"/>
  <c r="AM419" i="8"/>
  <c r="AM306" i="8"/>
  <c r="AM354" i="8"/>
  <c r="AM248" i="8"/>
  <c r="AM159" i="8"/>
  <c r="AM390" i="8"/>
  <c r="AM351" i="8"/>
  <c r="AM50" i="8"/>
  <c r="AM98" i="8"/>
  <c r="AM28" i="8"/>
  <c r="AM78" i="8"/>
  <c r="AM46" i="8"/>
  <c r="AM64" i="8"/>
  <c r="AM112" i="8"/>
  <c r="AM294" i="8"/>
  <c r="AM66" i="8"/>
  <c r="AM38" i="8"/>
  <c r="AM116" i="8"/>
  <c r="AM454" i="8"/>
  <c r="AM226" i="8"/>
  <c r="AM308" i="8"/>
  <c r="AM266" i="8"/>
  <c r="AM176" i="8"/>
  <c r="AM167" i="8"/>
  <c r="AM428" i="8"/>
  <c r="AM384" i="8"/>
  <c r="AM360" i="8"/>
  <c r="AM166" i="8"/>
  <c r="AM9" i="8"/>
  <c r="AM89" i="8"/>
  <c r="AM90" i="8"/>
  <c r="AM338" i="8"/>
  <c r="AM287" i="8"/>
  <c r="AM273" i="8"/>
  <c r="AM60" i="8"/>
  <c r="AM134" i="8"/>
  <c r="AM259" i="8"/>
  <c r="AM235" i="8"/>
  <c r="AM335" i="8"/>
  <c r="AM223" i="8"/>
  <c r="AM168" i="8"/>
  <c r="AM141" i="8"/>
  <c r="AM450" i="8"/>
  <c r="AM300" i="8"/>
  <c r="AM278" i="8"/>
  <c r="AM17" i="8"/>
  <c r="AM36" i="8"/>
  <c r="AM224" i="8"/>
  <c r="AM347" i="8"/>
  <c r="AM318" i="8"/>
  <c r="AM376" i="8"/>
  <c r="AM140" i="8"/>
  <c r="AM136" i="8"/>
  <c r="AM272" i="8"/>
  <c r="AM292" i="8"/>
  <c r="AM410" i="8"/>
  <c r="AM345" i="8"/>
  <c r="AM241" i="8"/>
  <c r="AM190" i="8"/>
  <c r="AM316" i="8"/>
  <c r="AM357" i="8"/>
  <c r="AM125" i="8"/>
  <c r="AM291" i="8"/>
  <c r="AM225" i="8"/>
  <c r="AM103" i="8"/>
  <c r="AM274" i="8"/>
  <c r="AM346" i="8"/>
  <c r="AM16" i="8"/>
  <c r="AM83" i="8"/>
  <c r="AM218" i="8"/>
  <c r="AM255" i="8"/>
  <c r="AM299" i="8"/>
  <c r="AM393" i="8"/>
  <c r="AM399" i="8"/>
  <c r="AM191" i="8"/>
  <c r="AM265" i="8"/>
  <c r="AM237" i="8"/>
  <c r="AM251" i="8"/>
  <c r="AM406" i="8"/>
  <c r="AM84" i="8"/>
  <c r="AM448" i="8"/>
  <c r="AM408" i="8"/>
  <c r="AM372" i="8"/>
  <c r="AM232" i="8"/>
  <c r="AM320" i="8"/>
  <c r="AM202" i="8"/>
  <c r="AM119" i="8"/>
  <c r="AM458" i="8"/>
  <c r="AM459" i="8"/>
  <c r="AM339" i="8"/>
  <c r="AM124" i="8"/>
  <c r="AM182" i="8"/>
  <c r="AM29" i="8"/>
  <c r="AM23" i="8"/>
  <c r="AM189" i="8"/>
  <c r="AM402" i="8"/>
  <c r="AM276" i="8"/>
  <c r="AM311" i="8"/>
  <c r="AM174" i="8"/>
  <c r="AM121" i="8"/>
  <c r="AM115" i="8"/>
  <c r="AM214" i="8"/>
  <c r="AM127" i="8"/>
  <c r="AM367" i="8"/>
  <c r="AM279" i="8"/>
  <c r="AM179" i="8"/>
  <c r="AM336" i="8"/>
  <c r="AM68" i="8"/>
  <c r="AM216" i="8"/>
  <c r="AM143" i="8"/>
  <c r="AM453" i="8"/>
  <c r="AM247" i="8"/>
  <c r="AM298" i="8"/>
  <c r="AM145" i="8"/>
  <c r="AM40" i="8"/>
  <c r="AM245" i="8"/>
  <c r="AM146" i="8"/>
  <c r="AM155" i="8"/>
  <c r="AM104" i="8"/>
  <c r="AM264" i="8"/>
  <c r="AM286" i="8"/>
  <c r="AM142" i="8"/>
  <c r="AM391" i="8"/>
  <c r="AM271" i="8"/>
  <c r="AM217" i="8"/>
  <c r="AM154" i="8"/>
  <c r="AM304" i="8"/>
  <c r="AM184" i="8"/>
  <c r="AM138" i="8"/>
  <c r="AM263" i="8"/>
  <c r="AM163" i="8"/>
  <c r="AM120" i="8"/>
  <c r="AM414" i="8"/>
  <c r="AM343" i="8"/>
  <c r="AM288" i="8"/>
  <c r="AM427" i="8"/>
  <c r="AM422" i="8"/>
  <c r="AM177" i="8"/>
  <c r="AN165" i="8"/>
  <c r="AN370" i="8"/>
  <c r="AN353" i="8"/>
  <c r="AN434" i="8"/>
  <c r="AN267" i="8"/>
  <c r="AN285" i="8"/>
  <c r="AN363" i="8"/>
  <c r="AN215" i="8"/>
  <c r="AN277" i="8"/>
  <c r="AN242" i="8"/>
  <c r="AN395" i="8"/>
  <c r="AN322" i="8"/>
  <c r="AN82" i="8"/>
  <c r="AN426" i="8"/>
  <c r="AN147" i="8"/>
  <c r="AN377" i="8"/>
  <c r="AN378" i="8"/>
  <c r="AN11" i="8"/>
  <c r="AN373" i="8"/>
  <c r="AN213" i="8"/>
  <c r="AN439" i="8"/>
  <c r="AN253" i="8"/>
  <c r="AN114" i="8"/>
  <c r="AN331" i="8"/>
  <c r="AN418" i="8"/>
  <c r="AN440" i="8"/>
  <c r="AN416" i="8"/>
  <c r="AN429" i="8"/>
  <c r="AN441" i="8"/>
  <c r="AN219" i="8"/>
  <c r="AN194" i="8"/>
  <c r="AN24" i="8"/>
  <c r="AN229" i="8"/>
  <c r="AN51" i="8"/>
  <c r="AN281" i="8"/>
  <c r="AN129" i="8"/>
  <c r="AN85" i="8"/>
  <c r="AN100" i="8"/>
  <c r="AN30" i="8"/>
  <c r="AN65" i="8"/>
  <c r="AN386" i="8"/>
  <c r="AN193" i="8"/>
  <c r="AN158" i="8"/>
  <c r="AN210" i="8"/>
  <c r="AN160" i="8"/>
  <c r="AN231" i="8"/>
  <c r="AN10" i="8"/>
  <c r="AN374" i="8"/>
  <c r="AN5" i="8"/>
  <c r="AN460" i="8"/>
  <c r="AN212" i="8"/>
  <c r="AN77" i="8"/>
  <c r="AN183" i="8"/>
  <c r="AN258" i="8"/>
  <c r="AN252" i="8"/>
  <c r="AN117" i="8"/>
  <c r="AN430" i="8"/>
  <c r="AN302" i="8"/>
  <c r="AN411" i="8"/>
  <c r="AN438" i="8"/>
  <c r="AN201" i="8"/>
  <c r="AN319" i="8"/>
  <c r="AN326" i="8"/>
  <c r="AN203" i="8"/>
  <c r="AN151" i="8"/>
  <c r="AN173" i="8"/>
  <c r="AN102" i="8"/>
  <c r="AN209" i="8"/>
  <c r="AN250" i="8"/>
  <c r="AN205" i="8"/>
  <c r="AN207" i="8"/>
  <c r="AN313" i="8"/>
  <c r="AN305" i="8"/>
  <c r="AN221" i="8"/>
  <c r="AN128" i="8"/>
  <c r="AN69" i="8"/>
  <c r="AN149" i="8"/>
  <c r="AN113" i="8"/>
  <c r="AN59" i="8"/>
  <c r="AN3" i="8"/>
  <c r="AN2" i="8"/>
  <c r="AN6" i="8"/>
  <c r="AN19" i="8"/>
  <c r="AN55" i="8"/>
  <c r="AN296" i="8"/>
  <c r="AN31" i="8"/>
  <c r="AN34" i="8"/>
  <c r="AN20" i="8"/>
  <c r="AN13" i="8"/>
  <c r="AN48" i="8"/>
  <c r="AN15" i="8"/>
  <c r="AN365" i="8"/>
  <c r="AN424" i="8"/>
  <c r="AN7" i="8"/>
  <c r="AN392" i="8"/>
  <c r="AN228" i="8"/>
  <c r="AN76" i="8"/>
  <c r="AN355" i="8"/>
  <c r="AN379" i="8"/>
  <c r="AN45" i="8"/>
  <c r="AN396" i="8"/>
  <c r="AN49" i="8"/>
  <c r="AN337" i="8"/>
  <c r="AN293" i="8"/>
  <c r="AN364" i="8"/>
  <c r="AN283" i="8"/>
  <c r="AN192" i="8"/>
  <c r="AN208" i="8"/>
  <c r="AN328" i="8"/>
  <c r="AN325" i="8"/>
  <c r="AN383" i="8"/>
  <c r="AN309" i="8"/>
  <c r="AN327" i="8"/>
  <c r="AN91" i="8"/>
  <c r="AN32" i="8"/>
  <c r="AN8" i="8"/>
  <c r="AN126" i="8"/>
  <c r="AN324" i="8"/>
  <c r="AN333" i="8"/>
  <c r="AN388" i="8"/>
  <c r="AN33" i="8"/>
  <c r="AN244" i="8"/>
  <c r="AN269" i="8"/>
  <c r="AN63" i="8"/>
  <c r="AN109" i="8"/>
  <c r="AN280" i="8"/>
  <c r="AN437" i="8"/>
  <c r="AN204" i="8"/>
  <c r="AN371" i="8"/>
  <c r="AN249" i="8"/>
  <c r="AN352" i="8"/>
  <c r="AN449" i="8"/>
  <c r="AN380" i="8"/>
  <c r="AN222" i="8"/>
  <c r="AN4" i="8"/>
  <c r="AN53" i="8"/>
  <c r="AN18" i="8"/>
  <c r="AN397" i="8"/>
  <c r="AN433" i="8"/>
  <c r="AN282" i="8"/>
  <c r="AN181" i="8"/>
  <c r="AN342" i="8"/>
  <c r="AN171" i="8"/>
  <c r="AN340" i="8"/>
  <c r="AN25" i="8"/>
  <c r="AN334" i="8"/>
  <c r="AN39" i="8"/>
  <c r="AN451" i="8"/>
  <c r="AN297" i="8"/>
  <c r="AN362" i="8"/>
  <c r="AN359" i="8"/>
  <c r="AN80" i="8"/>
  <c r="AN385" i="8"/>
  <c r="AN148" i="8"/>
  <c r="AN455" i="8"/>
  <c r="AN369" i="8"/>
  <c r="AN268" i="8"/>
  <c r="AN164" i="8"/>
  <c r="AN435" i="8"/>
  <c r="AN246" i="8"/>
  <c r="AN284" i="8"/>
  <c r="AN415" i="8"/>
  <c r="AN407" i="8"/>
  <c r="AN368" i="8"/>
  <c r="AN111" i="8"/>
  <c r="AN22" i="8"/>
  <c r="AN122" i="8"/>
  <c r="AN152" i="8"/>
  <c r="AN70" i="8"/>
  <c r="AN131" i="8"/>
  <c r="AN35" i="8"/>
  <c r="AN79" i="8"/>
  <c r="AN99" i="8"/>
  <c r="AN106" i="8"/>
  <c r="AN42" i="8"/>
  <c r="AN14" i="8"/>
  <c r="AN86" i="8"/>
  <c r="AN88" i="8"/>
  <c r="AN74" i="8"/>
  <c r="AN75" i="8"/>
  <c r="AN256" i="8"/>
  <c r="AN73" i="8"/>
  <c r="AN95" i="8"/>
  <c r="AN26" i="8"/>
  <c r="AN312" i="8"/>
  <c r="AN238" i="8"/>
  <c r="AN56" i="8"/>
  <c r="AN227" i="8"/>
  <c r="AN413" i="8"/>
  <c r="AN452" i="8"/>
  <c r="AN315" i="8"/>
  <c r="AN101" i="8"/>
  <c r="AN389" i="8"/>
  <c r="AN344" i="8"/>
  <c r="AN348" i="8"/>
  <c r="AN321" i="8"/>
  <c r="AN196" i="8"/>
  <c r="AN394" i="8"/>
  <c r="AN220" i="8"/>
  <c r="AN108" i="8"/>
  <c r="AN178" i="8"/>
  <c r="AN180" i="8"/>
  <c r="AN200" i="8"/>
  <c r="AN409" i="8"/>
  <c r="AN361" i="8"/>
  <c r="AN150" i="8"/>
  <c r="AN419" i="8"/>
  <c r="AN306" i="8"/>
  <c r="AN354" i="8"/>
  <c r="AN159" i="8"/>
  <c r="AN390" i="8"/>
  <c r="AN157" i="8"/>
  <c r="AN351" i="8"/>
  <c r="AN50" i="8"/>
  <c r="AN98" i="8"/>
  <c r="AN28" i="8"/>
  <c r="AN78" i="8"/>
  <c r="AN46" i="8"/>
  <c r="AN64" i="8"/>
  <c r="AN112" i="8"/>
  <c r="AN66" i="8"/>
  <c r="AN38" i="8"/>
  <c r="AN295" i="8"/>
  <c r="AN116" i="8"/>
  <c r="AN454" i="8"/>
  <c r="AN226" i="8"/>
  <c r="AN308" i="8"/>
  <c r="AN266" i="8"/>
  <c r="AN176" i="8"/>
  <c r="AN167" i="8"/>
  <c r="AN428" i="8"/>
  <c r="AN360" i="8"/>
  <c r="AN166" i="8"/>
  <c r="AN442" i="8"/>
  <c r="AN9" i="8"/>
  <c r="AN89" i="8"/>
  <c r="AN90" i="8"/>
  <c r="AN338" i="8"/>
  <c r="AN287" i="8"/>
  <c r="AN273" i="8"/>
  <c r="AN60" i="8"/>
  <c r="AN134" i="8"/>
  <c r="AN235" i="8"/>
  <c r="AN335" i="8"/>
  <c r="AN417" i="8"/>
  <c r="AN223" i="8"/>
  <c r="AN168" i="8"/>
  <c r="AN141" i="8"/>
  <c r="AN450" i="8"/>
  <c r="AN300" i="8"/>
  <c r="AN278" i="8"/>
  <c r="AN17" i="8"/>
  <c r="AN36" i="8"/>
  <c r="AN347" i="8"/>
  <c r="AN318" i="8"/>
  <c r="AN262" i="8"/>
  <c r="AN376" i="8"/>
  <c r="AN140" i="8"/>
  <c r="AN136" i="8"/>
  <c r="AN272" i="8"/>
  <c r="AN292" i="8"/>
  <c r="AN410" i="8"/>
  <c r="AN345" i="8"/>
  <c r="AN241" i="8"/>
  <c r="AN316" i="8"/>
  <c r="AN357" i="8"/>
  <c r="AN447" i="8"/>
  <c r="AN125" i="8"/>
  <c r="AN291" i="8"/>
  <c r="AN225" i="8"/>
  <c r="AN103" i="8"/>
  <c r="AN274" i="8"/>
  <c r="AN346" i="8"/>
  <c r="AN16" i="8"/>
  <c r="AN83" i="8"/>
  <c r="AN255" i="8"/>
  <c r="AN299" i="8"/>
  <c r="AN44" i="8"/>
  <c r="AN393" i="8"/>
  <c r="AN399" i="8"/>
  <c r="AN191" i="8"/>
  <c r="AN265" i="8"/>
  <c r="AN237" i="8"/>
  <c r="AN251" i="8"/>
  <c r="AN406" i="8"/>
  <c r="AN84" i="8"/>
  <c r="AN408" i="8"/>
  <c r="AN372" i="8"/>
  <c r="AN257" i="8"/>
  <c r="AN232" i="8"/>
  <c r="AN320" i="8"/>
  <c r="AN202" i="8"/>
  <c r="AN119" i="8"/>
  <c r="AN458" i="8"/>
  <c r="AN459" i="8"/>
  <c r="AN339" i="8"/>
  <c r="AN124" i="8"/>
  <c r="AN29" i="8"/>
  <c r="AN23" i="8"/>
  <c r="AN130" i="8"/>
  <c r="AN189" i="8"/>
  <c r="AN402" i="8"/>
  <c r="AN276" i="8"/>
  <c r="AN311" i="8"/>
  <c r="AN174" i="8"/>
  <c r="AN121" i="8"/>
  <c r="AN115" i="8"/>
  <c r="AN214" i="8"/>
  <c r="AN367" i="8"/>
  <c r="AN279" i="8"/>
  <c r="AN233" i="8"/>
  <c r="AN179" i="8"/>
  <c r="AN336" i="8"/>
  <c r="AN68" i="8"/>
  <c r="AN216" i="8"/>
  <c r="AN143" i="8"/>
  <c r="AN453" i="8"/>
  <c r="AN247" i="8"/>
  <c r="AN298" i="8"/>
  <c r="AN40" i="8"/>
  <c r="AN245" i="8"/>
  <c r="AN403" i="8"/>
  <c r="AN146" i="8"/>
  <c r="AN155" i="8"/>
  <c r="AN104" i="8"/>
  <c r="AN264" i="8"/>
  <c r="AN286" i="8"/>
  <c r="AN142" i="8"/>
  <c r="AN391" i="8"/>
  <c r="AN271" i="8"/>
  <c r="AN154" i="8"/>
  <c r="AN304" i="8"/>
  <c r="AN382" i="8"/>
  <c r="AN184" i="8"/>
  <c r="AN138" i="8"/>
  <c r="AN263" i="8"/>
  <c r="AN163" i="8"/>
  <c r="AN120" i="8"/>
  <c r="AN414" i="8"/>
  <c r="AN343" i="8"/>
  <c r="AN288" i="8"/>
  <c r="AN422" i="8"/>
  <c r="AN177" i="8"/>
  <c r="AN27" i="8"/>
  <c r="Q3" i="7"/>
  <c r="U10" i="7"/>
  <c r="T10" i="7"/>
  <c r="U9" i="7"/>
  <c r="T9" i="7"/>
  <c r="S9" i="7"/>
  <c r="R9" i="7"/>
  <c r="Q9" i="7"/>
  <c r="T8" i="7"/>
  <c r="U8" i="7"/>
  <c r="U3" i="7"/>
  <c r="T3" i="7"/>
  <c r="R3" i="7"/>
  <c r="U7" i="1"/>
  <c r="V7" i="1"/>
  <c r="W7" i="1"/>
  <c r="X7" i="1"/>
  <c r="Y7" i="1"/>
  <c r="Z7" i="1"/>
  <c r="AA7" i="1"/>
  <c r="AB7" i="1"/>
  <c r="AC7" i="1"/>
  <c r="AD7" i="1"/>
  <c r="U11" i="1"/>
  <c r="V11" i="1"/>
  <c r="W11" i="1"/>
  <c r="X11" i="1"/>
  <c r="Y11" i="1"/>
  <c r="Z11" i="1"/>
  <c r="AA11" i="1"/>
  <c r="AB11" i="1"/>
  <c r="AC11" i="1"/>
  <c r="AD11" i="1"/>
  <c r="AF8" i="1" l="1"/>
  <c r="W189" i="8"/>
  <c r="V147" i="8"/>
  <c r="V163" i="8"/>
  <c r="Z264" i="8"/>
  <c r="X216" i="8"/>
  <c r="V311" i="8"/>
  <c r="Z119" i="8"/>
  <c r="V265" i="8"/>
  <c r="V103" i="8"/>
  <c r="V272" i="8"/>
  <c r="V450" i="8"/>
  <c r="V338" i="8"/>
  <c r="V308" i="8"/>
  <c r="V28" i="8"/>
  <c r="V361" i="8"/>
  <c r="Z344" i="8"/>
  <c r="V95" i="8"/>
  <c r="V79" i="8"/>
  <c r="X284" i="8"/>
  <c r="X204" i="8"/>
  <c r="Y411" i="8"/>
  <c r="X205" i="8"/>
  <c r="Y147" i="8"/>
  <c r="X411" i="8"/>
  <c r="W146" i="8"/>
  <c r="W362" i="8"/>
  <c r="Z2" i="8"/>
  <c r="Y2" i="8"/>
  <c r="Y374" i="8"/>
  <c r="X179" i="8"/>
  <c r="X393" i="8"/>
  <c r="W338" i="8"/>
  <c r="X147" i="8"/>
  <c r="AE41" i="8"/>
  <c r="AE67" i="8"/>
  <c r="AE290" i="8"/>
  <c r="AE144" i="8"/>
  <c r="AE72" i="8"/>
  <c r="AE199" i="8"/>
  <c r="AE445" i="8"/>
  <c r="X374" i="8"/>
  <c r="W205" i="8"/>
  <c r="Y85" i="8"/>
  <c r="W179" i="8"/>
  <c r="W308" i="8"/>
  <c r="Z205" i="8"/>
  <c r="Y205" i="8"/>
  <c r="X2" i="8"/>
  <c r="X434" i="8"/>
  <c r="W440" i="8"/>
  <c r="AD20" i="8"/>
  <c r="X149" i="8"/>
  <c r="AE173" i="8"/>
  <c r="AD252" i="8"/>
  <c r="AE210" i="8"/>
  <c r="AE229" i="8"/>
  <c r="X395" i="8"/>
  <c r="AC177" i="8"/>
  <c r="AE304" i="8"/>
  <c r="AB245" i="8"/>
  <c r="AC23" i="8"/>
  <c r="AC372" i="8"/>
  <c r="V318" i="8"/>
  <c r="X85" i="8"/>
  <c r="AD296" i="8"/>
  <c r="AD221" i="8"/>
  <c r="AC326" i="8"/>
  <c r="AB77" i="8"/>
  <c r="AD386" i="8"/>
  <c r="Z219" i="8"/>
  <c r="Z373" i="8"/>
  <c r="AD215" i="8"/>
  <c r="Z288" i="8"/>
  <c r="AD271" i="8"/>
  <c r="AC298" i="8"/>
  <c r="X214" i="8"/>
  <c r="AD124" i="8"/>
  <c r="AC84" i="8"/>
  <c r="X83" i="8"/>
  <c r="AD241" i="8"/>
  <c r="AC36" i="8"/>
  <c r="AC134" i="8"/>
  <c r="X428" i="8"/>
  <c r="AC112" i="8"/>
  <c r="AE354" i="8"/>
  <c r="Y394" i="8"/>
  <c r="AC56" i="8"/>
  <c r="AE14" i="8"/>
  <c r="AD111" i="8"/>
  <c r="AD148" i="8"/>
  <c r="AB171" i="8"/>
  <c r="X449" i="8"/>
  <c r="AD33" i="8"/>
  <c r="X325" i="8"/>
  <c r="AE379" i="8"/>
  <c r="W411" i="8"/>
  <c r="AD324" i="8"/>
  <c r="AC228" i="8"/>
  <c r="X376" i="8"/>
  <c r="X315" i="8"/>
  <c r="W39" i="8"/>
  <c r="V75" i="8"/>
  <c r="X146" i="8"/>
  <c r="X116" i="8"/>
  <c r="W434" i="8"/>
  <c r="W393" i="8"/>
  <c r="W223" i="8"/>
  <c r="W351" i="8"/>
  <c r="W85" i="8"/>
  <c r="V126" i="8"/>
  <c r="V283" i="8"/>
  <c r="Z55" i="8"/>
  <c r="Z319" i="8"/>
  <c r="X212" i="8"/>
  <c r="X65" i="8"/>
  <c r="X11" i="8"/>
  <c r="X363" i="8"/>
  <c r="W125" i="8"/>
  <c r="W9" i="8"/>
  <c r="W180" i="8"/>
  <c r="X184" i="8"/>
  <c r="X125" i="8"/>
  <c r="X9" i="8"/>
  <c r="X180" i="8"/>
  <c r="W184" i="8"/>
  <c r="W164" i="8"/>
  <c r="W315" i="8"/>
  <c r="X164" i="8"/>
  <c r="W232" i="8"/>
  <c r="W376" i="8"/>
  <c r="W116" i="8"/>
  <c r="W374" i="8"/>
  <c r="AA335" i="8"/>
  <c r="AD166" i="8"/>
  <c r="V38" i="8"/>
  <c r="AA390" i="8"/>
  <c r="AD108" i="8"/>
  <c r="AC413" i="8"/>
  <c r="AC88" i="8"/>
  <c r="AC122" i="8"/>
  <c r="AC369" i="8"/>
  <c r="AC25" i="8"/>
  <c r="AC222" i="8"/>
  <c r="V269" i="8"/>
  <c r="AD233" i="8"/>
  <c r="AM233" i="8"/>
  <c r="AD452" i="8"/>
  <c r="AM452" i="8"/>
  <c r="AD3" i="8"/>
  <c r="AM3" i="8"/>
  <c r="AC68" i="8"/>
  <c r="AL68" i="8"/>
  <c r="AC407" i="8"/>
  <c r="AG407" i="8"/>
  <c r="AC429" i="8"/>
  <c r="AL429" i="8"/>
  <c r="AB407" i="8"/>
  <c r="AK407" i="8"/>
  <c r="AB183" i="8"/>
  <c r="AK183" i="8"/>
  <c r="AD447" i="8"/>
  <c r="AM447" i="8"/>
  <c r="AD334" i="8"/>
  <c r="AM334" i="8"/>
  <c r="AD418" i="8"/>
  <c r="AM418" i="8"/>
  <c r="AC98" i="8"/>
  <c r="AL98" i="8"/>
  <c r="AC378" i="8"/>
  <c r="AL378" i="8"/>
  <c r="AB193" i="8"/>
  <c r="AK193" i="8"/>
  <c r="AD98" i="8"/>
  <c r="AH98" i="8"/>
  <c r="Z453" i="8"/>
  <c r="AG453" i="8"/>
  <c r="AD333" i="8"/>
  <c r="AG333" i="8"/>
  <c r="AD130" i="8"/>
  <c r="AM130" i="8"/>
  <c r="AD268" i="8"/>
  <c r="AM268" i="8"/>
  <c r="AD10" i="8"/>
  <c r="AM10" i="8"/>
  <c r="AC141" i="8"/>
  <c r="AL141" i="8"/>
  <c r="AD178" i="8"/>
  <c r="AM178" i="8"/>
  <c r="AD353" i="8"/>
  <c r="AM353" i="8"/>
  <c r="AC409" i="8"/>
  <c r="AL409" i="8"/>
  <c r="AE447" i="8"/>
  <c r="AI447" i="8"/>
  <c r="AD382" i="8"/>
  <c r="AM382" i="8"/>
  <c r="AD44" i="8"/>
  <c r="AM44" i="8"/>
  <c r="AD295" i="8"/>
  <c r="AM295" i="8"/>
  <c r="AD152" i="8"/>
  <c r="AM152" i="8"/>
  <c r="AD327" i="8"/>
  <c r="AM327" i="8"/>
  <c r="AD302" i="8"/>
  <c r="AM302" i="8"/>
  <c r="AC104" i="8"/>
  <c r="AL104" i="8"/>
  <c r="AC202" i="8"/>
  <c r="AL202" i="8"/>
  <c r="AC226" i="8"/>
  <c r="AL226" i="8"/>
  <c r="AB346" i="8"/>
  <c r="AK346" i="8"/>
  <c r="AB419" i="8"/>
  <c r="AK419" i="8"/>
  <c r="AB333" i="8"/>
  <c r="AK333" i="8"/>
  <c r="AD403" i="8"/>
  <c r="AM403" i="8"/>
  <c r="AD157" i="8"/>
  <c r="AM157" i="8"/>
  <c r="AD49" i="8"/>
  <c r="AM49" i="8"/>
  <c r="AC263" i="8"/>
  <c r="AL263" i="8"/>
  <c r="AC90" i="8"/>
  <c r="AL90" i="8"/>
  <c r="AB414" i="8"/>
  <c r="AK414" i="8"/>
  <c r="AB410" i="8"/>
  <c r="AK410" i="8"/>
  <c r="AB106" i="8"/>
  <c r="AK106" i="8"/>
  <c r="AB203" i="8"/>
  <c r="AK203" i="8"/>
  <c r="AD27" i="8"/>
  <c r="AM27" i="8"/>
  <c r="AD257" i="8"/>
  <c r="AM257" i="8"/>
  <c r="AD417" i="8"/>
  <c r="AM417" i="8"/>
  <c r="AD74" i="8"/>
  <c r="AM74" i="8"/>
  <c r="AD63" i="8"/>
  <c r="AM63" i="8"/>
  <c r="AD250" i="8"/>
  <c r="AM250" i="8"/>
  <c r="AD426" i="8"/>
  <c r="AM426" i="8"/>
  <c r="AC276" i="8"/>
  <c r="AL276" i="8"/>
  <c r="AC136" i="8"/>
  <c r="AL136" i="8"/>
  <c r="AC313" i="8"/>
  <c r="AL313" i="8"/>
  <c r="AB453" i="8"/>
  <c r="AK453" i="8"/>
  <c r="AB208" i="8"/>
  <c r="AK208" i="8"/>
  <c r="AE27" i="8"/>
  <c r="AI27" i="8"/>
  <c r="AN427" i="8"/>
  <c r="AN145" i="8"/>
  <c r="AN182" i="8"/>
  <c r="AN218" i="8"/>
  <c r="AN190" i="8"/>
  <c r="AN259" i="8"/>
  <c r="AN384" i="8"/>
  <c r="AN248" i="8"/>
  <c r="AN310" i="8"/>
  <c r="AN92" i="8"/>
  <c r="AN87" i="8"/>
  <c r="AN206" i="8"/>
  <c r="AN356" i="8"/>
  <c r="AN172" i="8"/>
  <c r="AN358" i="8"/>
  <c r="AN195" i="8"/>
  <c r="AN41" i="8"/>
  <c r="AN67" i="8"/>
  <c r="AN290" i="8"/>
  <c r="AN144" i="8"/>
  <c r="AN72" i="8"/>
  <c r="AN199" i="8"/>
  <c r="AN445" i="8"/>
  <c r="AE97" i="8"/>
  <c r="AN97" i="8"/>
  <c r="AD442" i="8"/>
  <c r="AM442" i="8"/>
  <c r="AD4" i="8"/>
  <c r="AM4" i="8"/>
  <c r="AD129" i="8"/>
  <c r="AM129" i="8"/>
  <c r="AC191" i="8"/>
  <c r="AL191" i="8"/>
  <c r="AC389" i="8"/>
  <c r="AL389" i="8"/>
  <c r="AC437" i="8"/>
  <c r="AL437" i="8"/>
  <c r="AE382" i="8"/>
  <c r="AI382" i="8"/>
  <c r="AN217" i="8"/>
  <c r="AN127" i="8"/>
  <c r="AN448" i="8"/>
  <c r="AN224" i="8"/>
  <c r="AN294" i="8"/>
  <c r="AN239" i="8"/>
  <c r="AD262" i="8"/>
  <c r="AM262" i="8"/>
  <c r="AD15" i="8"/>
  <c r="AM15" i="8"/>
  <c r="AC225" i="8"/>
  <c r="AL225" i="8"/>
  <c r="AC297" i="8"/>
  <c r="AL297" i="8"/>
  <c r="AB128" i="8"/>
  <c r="AK128" i="8"/>
  <c r="AA427" i="8"/>
  <c r="AJ427" i="8"/>
  <c r="AE403" i="8"/>
  <c r="AI403" i="8"/>
  <c r="AE353" i="8"/>
  <c r="AI353" i="8"/>
  <c r="AC309" i="8"/>
  <c r="AC396" i="8"/>
  <c r="AC48" i="8"/>
  <c r="AD430" i="8"/>
  <c r="AC331" i="8"/>
  <c r="AC370" i="8"/>
  <c r="AB402" i="8"/>
  <c r="AB320" i="8"/>
  <c r="AB454" i="8"/>
  <c r="AB435" i="8"/>
  <c r="X451" i="8"/>
  <c r="Y214" i="8"/>
  <c r="AA78" i="8"/>
  <c r="AC73" i="8"/>
  <c r="AC35" i="8"/>
  <c r="AC246" i="8"/>
  <c r="AC397" i="8"/>
  <c r="AC8" i="8"/>
  <c r="AC364" i="8"/>
  <c r="AC7" i="8"/>
  <c r="AC19" i="8"/>
  <c r="AC201" i="8"/>
  <c r="AC460" i="8"/>
  <c r="AC30" i="8"/>
  <c r="AC285" i="8"/>
  <c r="AB142" i="8"/>
  <c r="AB121" i="8"/>
  <c r="AB459" i="8"/>
  <c r="AB251" i="8"/>
  <c r="AB278" i="8"/>
  <c r="AB273" i="8"/>
  <c r="AB176" i="8"/>
  <c r="AB46" i="8"/>
  <c r="AB321" i="8"/>
  <c r="AB312" i="8"/>
  <c r="AB80" i="8"/>
  <c r="AB181" i="8"/>
  <c r="AB249" i="8"/>
  <c r="AB76" i="8"/>
  <c r="AB31" i="8"/>
  <c r="AB194" i="8"/>
  <c r="AB213" i="8"/>
  <c r="AB277" i="8"/>
  <c r="AA239" i="8"/>
  <c r="AE233" i="8"/>
  <c r="AE130" i="8"/>
  <c r="AE257" i="8"/>
  <c r="AE44" i="8"/>
  <c r="Y74" i="8"/>
  <c r="AE4" i="8"/>
  <c r="X104" i="8"/>
  <c r="AE35" i="8"/>
  <c r="AD19" i="8"/>
  <c r="W201" i="8"/>
  <c r="AE30" i="8"/>
  <c r="AC459" i="8"/>
  <c r="AD278" i="8"/>
  <c r="AC217" i="8"/>
  <c r="AC310" i="8"/>
  <c r="Y163" i="8"/>
  <c r="Y450" i="8"/>
  <c r="X163" i="8"/>
  <c r="X28" i="8"/>
  <c r="W212" i="8"/>
  <c r="V319" i="8"/>
  <c r="Z216" i="8"/>
  <c r="Z450" i="8"/>
  <c r="Z28" i="8"/>
  <c r="Z95" i="8"/>
  <c r="Z126" i="8"/>
  <c r="Z212" i="8"/>
  <c r="Z11" i="8"/>
  <c r="X311" i="8"/>
  <c r="X95" i="8"/>
  <c r="X319" i="8"/>
  <c r="W11" i="8"/>
  <c r="Y28" i="8"/>
  <c r="V264" i="8"/>
  <c r="V119" i="8"/>
  <c r="V344" i="8"/>
  <c r="V284" i="8"/>
  <c r="V204" i="8"/>
  <c r="V11" i="8"/>
  <c r="AE59" i="8"/>
  <c r="AC209" i="8"/>
  <c r="AC231" i="8"/>
  <c r="AC281" i="8"/>
  <c r="AC82" i="8"/>
  <c r="AB138" i="8"/>
  <c r="AB155" i="8"/>
  <c r="AB336" i="8"/>
  <c r="AB399" i="8"/>
  <c r="AB291" i="8"/>
  <c r="AB140" i="8"/>
  <c r="AB168" i="8"/>
  <c r="AB89" i="8"/>
  <c r="AB50" i="8"/>
  <c r="AB200" i="8"/>
  <c r="AC101" i="8"/>
  <c r="Y256" i="8"/>
  <c r="AB131" i="8"/>
  <c r="AB18" i="8"/>
  <c r="Z311" i="8"/>
  <c r="Z103" i="8"/>
  <c r="Z361" i="8"/>
  <c r="Z79" i="8"/>
  <c r="Z283" i="8"/>
  <c r="Z65" i="8"/>
  <c r="X119" i="8"/>
  <c r="W363" i="8"/>
  <c r="Z363" i="8"/>
  <c r="X79" i="8"/>
  <c r="V216" i="8"/>
  <c r="V65" i="8"/>
  <c r="V363" i="8"/>
  <c r="Y119" i="8"/>
  <c r="Y361" i="8"/>
  <c r="Y79" i="8"/>
  <c r="Y283" i="8"/>
  <c r="Y65" i="8"/>
  <c r="Y363" i="8"/>
  <c r="X283" i="8"/>
  <c r="W264" i="8"/>
  <c r="W119" i="8"/>
  <c r="W344" i="8"/>
  <c r="W284" i="8"/>
  <c r="W204" i="8"/>
  <c r="W319" i="8"/>
  <c r="X344" i="8"/>
  <c r="Z284" i="8"/>
  <c r="Z204" i="8"/>
  <c r="Y216" i="8"/>
  <c r="AB326" i="8"/>
  <c r="AD99" i="8"/>
  <c r="AC78" i="8"/>
  <c r="AB280" i="8"/>
  <c r="AB32" i="8"/>
  <c r="AB293" i="8"/>
  <c r="AB424" i="8"/>
  <c r="AB6" i="8"/>
  <c r="AB207" i="8"/>
  <c r="AB438" i="8"/>
  <c r="AB5" i="8"/>
  <c r="AB100" i="8"/>
  <c r="AB416" i="8"/>
  <c r="AB377" i="8"/>
  <c r="AB267" i="8"/>
  <c r="AC143" i="8"/>
  <c r="V174" i="8"/>
  <c r="AB458" i="8"/>
  <c r="V274" i="8"/>
  <c r="AA300" i="8"/>
  <c r="AC287" i="8"/>
  <c r="AC150" i="8"/>
  <c r="AA359" i="8"/>
  <c r="AC192" i="8"/>
  <c r="V221" i="8"/>
  <c r="Y288" i="8"/>
  <c r="X241" i="8"/>
  <c r="Y134" i="8"/>
  <c r="X111" i="8"/>
  <c r="X173" i="8"/>
  <c r="V287" i="8"/>
  <c r="AD237" i="8"/>
  <c r="V386" i="8"/>
  <c r="AD120" i="8"/>
  <c r="AD287" i="8"/>
  <c r="Z271" i="8"/>
  <c r="AE314" i="8"/>
  <c r="AD143" i="8"/>
  <c r="Y354" i="8"/>
  <c r="AD348" i="8"/>
  <c r="AC300" i="8"/>
  <c r="AD458" i="8"/>
  <c r="AE271" i="8"/>
  <c r="AE84" i="8"/>
  <c r="AE318" i="8"/>
  <c r="AE435" i="8"/>
  <c r="AE171" i="8"/>
  <c r="AE228" i="8"/>
  <c r="AE326" i="8"/>
  <c r="AE231" i="8"/>
  <c r="AD177" i="8"/>
  <c r="AD286" i="8"/>
  <c r="AD168" i="8"/>
  <c r="AD428" i="8"/>
  <c r="AD122" i="8"/>
  <c r="AD222" i="8"/>
  <c r="AD207" i="8"/>
  <c r="AC402" i="8"/>
  <c r="AC318" i="8"/>
  <c r="AC38" i="8"/>
  <c r="AB256" i="8"/>
  <c r="AB449" i="8"/>
  <c r="AB231" i="8"/>
  <c r="AA108" i="8"/>
  <c r="Y320" i="8"/>
  <c r="Y101" i="8"/>
  <c r="V192" i="8"/>
  <c r="AD292" i="8"/>
  <c r="AB373" i="8"/>
  <c r="Y241" i="8"/>
  <c r="X134" i="8"/>
  <c r="X171" i="8"/>
  <c r="X210" i="8"/>
  <c r="W210" i="8"/>
  <c r="V413" i="8"/>
  <c r="Z177" i="8"/>
  <c r="AE286" i="8"/>
  <c r="AE237" i="8"/>
  <c r="AE36" i="8"/>
  <c r="AE89" i="8"/>
  <c r="AE369" i="8"/>
  <c r="AE149" i="8"/>
  <c r="AD288" i="8"/>
  <c r="AD155" i="8"/>
  <c r="AD335" i="8"/>
  <c r="AD266" i="8"/>
  <c r="AD451" i="8"/>
  <c r="AD449" i="8"/>
  <c r="AD209" i="8"/>
  <c r="AD77" i="8"/>
  <c r="AC89" i="8"/>
  <c r="AC200" i="8"/>
  <c r="AC430" i="8"/>
  <c r="X336" i="8"/>
  <c r="X50" i="8"/>
  <c r="X32" i="8"/>
  <c r="X377" i="8"/>
  <c r="AC26" i="8"/>
  <c r="AB14" i="8"/>
  <c r="W395" i="8"/>
  <c r="V369" i="8"/>
  <c r="AA120" i="8"/>
  <c r="AA286" i="8"/>
  <c r="AA143" i="8"/>
  <c r="AA174" i="8"/>
  <c r="AA458" i="8"/>
  <c r="AA237" i="8"/>
  <c r="AA274" i="8"/>
  <c r="AA287" i="8"/>
  <c r="AA150" i="8"/>
  <c r="AA99" i="8"/>
  <c r="AA282" i="8"/>
  <c r="AA371" i="8"/>
  <c r="AA324" i="8"/>
  <c r="AA192" i="8"/>
  <c r="AA228" i="8"/>
  <c r="AA296" i="8"/>
  <c r="AA221" i="8"/>
  <c r="AA326" i="8"/>
  <c r="AA77" i="8"/>
  <c r="AA386" i="8"/>
  <c r="AA219" i="8"/>
  <c r="AA373" i="8"/>
  <c r="AA215" i="8"/>
  <c r="W288" i="8"/>
  <c r="X288" i="8"/>
  <c r="V288" i="8"/>
  <c r="AB288" i="8"/>
  <c r="AA288" i="8"/>
  <c r="AA271" i="8"/>
  <c r="W271" i="8"/>
  <c r="X271" i="8"/>
  <c r="V271" i="8"/>
  <c r="AB271" i="8"/>
  <c r="AA298" i="8"/>
  <c r="X298" i="8"/>
  <c r="Y298" i="8"/>
  <c r="Z298" i="8"/>
  <c r="W298" i="8"/>
  <c r="V298" i="8"/>
  <c r="AB298" i="8"/>
  <c r="W214" i="8"/>
  <c r="V214" i="8"/>
  <c r="AB214" i="8"/>
  <c r="Z214" i="8"/>
  <c r="AA214" i="8"/>
  <c r="Z124" i="8"/>
  <c r="AA124" i="8"/>
  <c r="W124" i="8"/>
  <c r="V124" i="8"/>
  <c r="AB124" i="8"/>
  <c r="Z84" i="8"/>
  <c r="AA84" i="8"/>
  <c r="X84" i="8"/>
  <c r="Y84" i="8"/>
  <c r="W84" i="8"/>
  <c r="V84" i="8"/>
  <c r="AB84" i="8"/>
  <c r="W83" i="8"/>
  <c r="V83" i="8"/>
  <c r="AB83" i="8"/>
  <c r="AA83" i="8"/>
  <c r="Z83" i="8"/>
  <c r="AA241" i="8"/>
  <c r="Z241" i="8"/>
  <c r="W241" i="8"/>
  <c r="V241" i="8"/>
  <c r="AB241" i="8"/>
  <c r="AA36" i="8"/>
  <c r="Z36" i="8"/>
  <c r="X36" i="8"/>
  <c r="Y36" i="8"/>
  <c r="W36" i="8"/>
  <c r="AB36" i="8"/>
  <c r="V36" i="8"/>
  <c r="W134" i="8"/>
  <c r="AB134" i="8"/>
  <c r="V134" i="8"/>
  <c r="AA134" i="8"/>
  <c r="Z134" i="8"/>
  <c r="AA428" i="8"/>
  <c r="Z428" i="8"/>
  <c r="W428" i="8"/>
  <c r="AB428" i="8"/>
  <c r="V428" i="8"/>
  <c r="AA112" i="8"/>
  <c r="Z112" i="8"/>
  <c r="X112" i="8"/>
  <c r="Y112" i="8"/>
  <c r="W112" i="8"/>
  <c r="AB112" i="8"/>
  <c r="V112" i="8"/>
  <c r="W354" i="8"/>
  <c r="AB354" i="8"/>
  <c r="V354" i="8"/>
  <c r="AA354" i="8"/>
  <c r="Z354" i="8"/>
  <c r="AA394" i="8"/>
  <c r="Z394" i="8"/>
  <c r="W394" i="8"/>
  <c r="AB394" i="8"/>
  <c r="V394" i="8"/>
  <c r="AA56" i="8"/>
  <c r="Z56" i="8"/>
  <c r="X56" i="8"/>
  <c r="Y56" i="8"/>
  <c r="AB56" i="8"/>
  <c r="W56" i="8"/>
  <c r="V56" i="8"/>
  <c r="W14" i="8"/>
  <c r="V14" i="8"/>
  <c r="AA14" i="8"/>
  <c r="Y14" i="8"/>
  <c r="Z14" i="8"/>
  <c r="AA111" i="8"/>
  <c r="Y111" i="8"/>
  <c r="Z111" i="8"/>
  <c r="W111" i="8"/>
  <c r="V111" i="8"/>
  <c r="AC111" i="8"/>
  <c r="AA148" i="8"/>
  <c r="Y148" i="8"/>
  <c r="Z148" i="8"/>
  <c r="X148" i="8"/>
  <c r="AB148" i="8"/>
  <c r="W148" i="8"/>
  <c r="V148" i="8"/>
  <c r="AC148" i="8"/>
  <c r="W171" i="8"/>
  <c r="V171" i="8"/>
  <c r="AC171" i="8"/>
  <c r="AA171" i="8"/>
  <c r="Y171" i="8"/>
  <c r="Z171" i="8"/>
  <c r="AA449" i="8"/>
  <c r="Y449" i="8"/>
  <c r="Z449" i="8"/>
  <c r="W449" i="8"/>
  <c r="V449" i="8"/>
  <c r="AC449" i="8"/>
  <c r="AA33" i="8"/>
  <c r="Y33" i="8"/>
  <c r="Z33" i="8"/>
  <c r="AB33" i="8"/>
  <c r="X33" i="8"/>
  <c r="W33" i="8"/>
  <c r="V33" i="8"/>
  <c r="AC33" i="8"/>
  <c r="W325" i="8"/>
  <c r="V325" i="8"/>
  <c r="AC325" i="8"/>
  <c r="AA325" i="8"/>
  <c r="Y325" i="8"/>
  <c r="Z325" i="8"/>
  <c r="AB325" i="8"/>
  <c r="AA379" i="8"/>
  <c r="Y379" i="8"/>
  <c r="Z379" i="8"/>
  <c r="AB379" i="8"/>
  <c r="W379" i="8"/>
  <c r="V379" i="8"/>
  <c r="AC379" i="8"/>
  <c r="AA20" i="8"/>
  <c r="Y20" i="8"/>
  <c r="Z20" i="8"/>
  <c r="AB20" i="8"/>
  <c r="X20" i="8"/>
  <c r="W20" i="8"/>
  <c r="V20" i="8"/>
  <c r="AC20" i="8"/>
  <c r="W149" i="8"/>
  <c r="V149" i="8"/>
  <c r="AC149" i="8"/>
  <c r="AA149" i="8"/>
  <c r="Y149" i="8"/>
  <c r="Z149" i="8"/>
  <c r="AB149" i="8"/>
  <c r="AA173" i="8"/>
  <c r="Y173" i="8"/>
  <c r="Z173" i="8"/>
  <c r="AB173" i="8"/>
  <c r="W173" i="8"/>
  <c r="V173" i="8"/>
  <c r="AC173" i="8"/>
  <c r="AA252" i="8"/>
  <c r="AB252" i="8"/>
  <c r="Y252" i="8"/>
  <c r="Z252" i="8"/>
  <c r="W252" i="8"/>
  <c r="X252" i="8"/>
  <c r="V252" i="8"/>
  <c r="AC252" i="8"/>
  <c r="AC210" i="8"/>
  <c r="V210" i="8"/>
  <c r="AA210" i="8"/>
  <c r="AB210" i="8"/>
  <c r="Y210" i="8"/>
  <c r="Z210" i="8"/>
  <c r="AA229" i="8"/>
  <c r="Z229" i="8"/>
  <c r="AB229" i="8"/>
  <c r="Y229" i="8"/>
  <c r="W229" i="8"/>
  <c r="AC229" i="8"/>
  <c r="V229" i="8"/>
  <c r="AA253" i="8"/>
  <c r="Z253" i="8"/>
  <c r="AB253" i="8"/>
  <c r="Y253" i="8"/>
  <c r="W253" i="8"/>
  <c r="X253" i="8"/>
  <c r="AC253" i="8"/>
  <c r="V253" i="8"/>
  <c r="AC395" i="8"/>
  <c r="V395" i="8"/>
  <c r="AA395" i="8"/>
  <c r="Z395" i="8"/>
  <c r="AB395" i="8"/>
  <c r="Y395" i="8"/>
  <c r="Y177" i="8"/>
  <c r="AA177" i="8"/>
  <c r="W177" i="8"/>
  <c r="X177" i="8"/>
  <c r="V177" i="8"/>
  <c r="AB177" i="8"/>
  <c r="AA304" i="8"/>
  <c r="Y304" i="8"/>
  <c r="Z304" i="8"/>
  <c r="W304" i="8"/>
  <c r="X304" i="8"/>
  <c r="V304" i="8"/>
  <c r="AB304" i="8"/>
  <c r="AA245" i="8"/>
  <c r="X245" i="8"/>
  <c r="Y245" i="8"/>
  <c r="Z245" i="8"/>
  <c r="W245" i="8"/>
  <c r="Z279" i="8"/>
  <c r="AA279" i="8"/>
  <c r="X279" i="8"/>
  <c r="Y279" i="8"/>
  <c r="W279" i="8"/>
  <c r="V279" i="8"/>
  <c r="Z23" i="8"/>
  <c r="AA23" i="8"/>
  <c r="X23" i="8"/>
  <c r="Y23" i="8"/>
  <c r="W23" i="8"/>
  <c r="V23" i="8"/>
  <c r="AB23" i="8"/>
  <c r="Z372" i="8"/>
  <c r="AA372" i="8"/>
  <c r="X372" i="8"/>
  <c r="Y372" i="8"/>
  <c r="W372" i="8"/>
  <c r="Z299" i="8"/>
  <c r="AA299" i="8"/>
  <c r="X299" i="8"/>
  <c r="Y299" i="8"/>
  <c r="W299" i="8"/>
  <c r="V299" i="8"/>
  <c r="Z357" i="8"/>
  <c r="X357" i="8"/>
  <c r="Y357" i="8"/>
  <c r="W357" i="8"/>
  <c r="V357" i="8"/>
  <c r="AB357" i="8"/>
  <c r="AA318" i="8"/>
  <c r="Z318" i="8"/>
  <c r="X318" i="8"/>
  <c r="Y318" i="8"/>
  <c r="W318" i="8"/>
  <c r="AB318" i="8"/>
  <c r="Z335" i="8"/>
  <c r="X335" i="8"/>
  <c r="Y335" i="8"/>
  <c r="W335" i="8"/>
  <c r="AB335" i="8"/>
  <c r="V335" i="8"/>
  <c r="Z166" i="8"/>
  <c r="X166" i="8"/>
  <c r="Y166" i="8"/>
  <c r="W166" i="8"/>
  <c r="AB166" i="8"/>
  <c r="V166" i="8"/>
  <c r="AA38" i="8"/>
  <c r="Z38" i="8"/>
  <c r="X38" i="8"/>
  <c r="Y38" i="8"/>
  <c r="W38" i="8"/>
  <c r="AB38" i="8"/>
  <c r="Z390" i="8"/>
  <c r="X390" i="8"/>
  <c r="Y390" i="8"/>
  <c r="W390" i="8"/>
  <c r="AB390" i="8"/>
  <c r="V390" i="8"/>
  <c r="Z108" i="8"/>
  <c r="X108" i="8"/>
  <c r="Y108" i="8"/>
  <c r="W108" i="8"/>
  <c r="AB108" i="8"/>
  <c r="V108" i="8"/>
  <c r="AA413" i="8"/>
  <c r="Z413" i="8"/>
  <c r="X413" i="8"/>
  <c r="Y413" i="8"/>
  <c r="AB413" i="8"/>
  <c r="W413" i="8"/>
  <c r="Y88" i="8"/>
  <c r="Z88" i="8"/>
  <c r="X88" i="8"/>
  <c r="AB88" i="8"/>
  <c r="W88" i="8"/>
  <c r="V88" i="8"/>
  <c r="Y122" i="8"/>
  <c r="Z122" i="8"/>
  <c r="X122" i="8"/>
  <c r="AB122" i="8"/>
  <c r="W122" i="8"/>
  <c r="V122" i="8"/>
  <c r="AA369" i="8"/>
  <c r="Y369" i="8"/>
  <c r="Z369" i="8"/>
  <c r="X369" i="8"/>
  <c r="AB369" i="8"/>
  <c r="W369" i="8"/>
  <c r="Y25" i="8"/>
  <c r="Z25" i="8"/>
  <c r="X25" i="8"/>
  <c r="AB25" i="8"/>
  <c r="W25" i="8"/>
  <c r="V25" i="8"/>
  <c r="AA222" i="8"/>
  <c r="Y222" i="8"/>
  <c r="Z222" i="8"/>
  <c r="X222" i="8"/>
  <c r="AB222" i="8"/>
  <c r="W222" i="8"/>
  <c r="V222" i="8"/>
  <c r="AA269" i="8"/>
  <c r="Y269" i="8"/>
  <c r="Z269" i="8"/>
  <c r="AB269" i="8"/>
  <c r="X269" i="8"/>
  <c r="W269" i="8"/>
  <c r="Y309" i="8"/>
  <c r="Z309" i="8"/>
  <c r="AB309" i="8"/>
  <c r="X309" i="8"/>
  <c r="W309" i="8"/>
  <c r="V309" i="8"/>
  <c r="AA309" i="8"/>
  <c r="AA396" i="8"/>
  <c r="Y396" i="8"/>
  <c r="Z396" i="8"/>
  <c r="AB396" i="8"/>
  <c r="X396" i="8"/>
  <c r="W396" i="8"/>
  <c r="V396" i="8"/>
  <c r="AA48" i="8"/>
  <c r="Y48" i="8"/>
  <c r="Z48" i="8"/>
  <c r="AB48" i="8"/>
  <c r="X48" i="8"/>
  <c r="W48" i="8"/>
  <c r="Y59" i="8"/>
  <c r="Z59" i="8"/>
  <c r="AB59" i="8"/>
  <c r="X59" i="8"/>
  <c r="W59" i="8"/>
  <c r="V59" i="8"/>
  <c r="AA59" i="8"/>
  <c r="AA209" i="8"/>
  <c r="Y209" i="8"/>
  <c r="Z209" i="8"/>
  <c r="AB209" i="8"/>
  <c r="X209" i="8"/>
  <c r="W209" i="8"/>
  <c r="V209" i="8"/>
  <c r="AA430" i="8"/>
  <c r="AB430" i="8"/>
  <c r="Y430" i="8"/>
  <c r="Z430" i="8"/>
  <c r="W430" i="8"/>
  <c r="X430" i="8"/>
  <c r="Y231" i="8"/>
  <c r="Z231" i="8"/>
  <c r="W231" i="8"/>
  <c r="X231" i="8"/>
  <c r="V231" i="8"/>
  <c r="AA231" i="8"/>
  <c r="AA281" i="8"/>
  <c r="Y281" i="8"/>
  <c r="Z281" i="8"/>
  <c r="W281" i="8"/>
  <c r="X281" i="8"/>
  <c r="V281" i="8"/>
  <c r="AA331" i="8"/>
  <c r="Z331" i="8"/>
  <c r="AB331" i="8"/>
  <c r="Y331" i="8"/>
  <c r="W331" i="8"/>
  <c r="X331" i="8"/>
  <c r="Y82" i="8"/>
  <c r="W82" i="8"/>
  <c r="X82" i="8"/>
  <c r="V82" i="8"/>
  <c r="AA82" i="8"/>
  <c r="AA370" i="8"/>
  <c r="X370" i="8"/>
  <c r="Y370" i="8"/>
  <c r="W370" i="8"/>
  <c r="V370" i="8"/>
  <c r="AA138" i="8"/>
  <c r="Y138" i="8"/>
  <c r="Z138" i="8"/>
  <c r="W138" i="8"/>
  <c r="X138" i="8"/>
  <c r="V138" i="8"/>
  <c r="W155" i="8"/>
  <c r="V155" i="8"/>
  <c r="AA155" i="8"/>
  <c r="Z336" i="8"/>
  <c r="AA336" i="8"/>
  <c r="W336" i="8"/>
  <c r="V336" i="8"/>
  <c r="Z402" i="8"/>
  <c r="AA402" i="8"/>
  <c r="X402" i="8"/>
  <c r="Y402" i="8"/>
  <c r="W402" i="8"/>
  <c r="V402" i="8"/>
  <c r="W320" i="8"/>
  <c r="V320" i="8"/>
  <c r="Z320" i="8"/>
  <c r="AA320" i="8"/>
  <c r="Z399" i="8"/>
  <c r="AA399" i="8"/>
  <c r="W399" i="8"/>
  <c r="V399" i="8"/>
  <c r="AA291" i="8"/>
  <c r="Z291" i="8"/>
  <c r="X291" i="8"/>
  <c r="Y291" i="8"/>
  <c r="W291" i="8"/>
  <c r="V291" i="8"/>
  <c r="W140" i="8"/>
  <c r="V140" i="8"/>
  <c r="AA140" i="8"/>
  <c r="Z140" i="8"/>
  <c r="AA168" i="8"/>
  <c r="Z168" i="8"/>
  <c r="W168" i="8"/>
  <c r="V168" i="8"/>
  <c r="AA89" i="8"/>
  <c r="Z89" i="8"/>
  <c r="X89" i="8"/>
  <c r="Y89" i="8"/>
  <c r="W89" i="8"/>
  <c r="V89" i="8"/>
  <c r="W454" i="8"/>
  <c r="V454" i="8"/>
  <c r="AA454" i="8"/>
  <c r="Z454" i="8"/>
  <c r="AA50" i="8"/>
  <c r="Z50" i="8"/>
  <c r="W50" i="8"/>
  <c r="V50" i="8"/>
  <c r="AA200" i="8"/>
  <c r="Z200" i="8"/>
  <c r="X200" i="8"/>
  <c r="Y200" i="8"/>
  <c r="W200" i="8"/>
  <c r="V200" i="8"/>
  <c r="W101" i="8"/>
  <c r="V101" i="8"/>
  <c r="AA101" i="8"/>
  <c r="Z101" i="8"/>
  <c r="AA256" i="8"/>
  <c r="Z256" i="8"/>
  <c r="W256" i="8"/>
  <c r="V256" i="8"/>
  <c r="AC256" i="8"/>
  <c r="AA131" i="8"/>
  <c r="Y131" i="8"/>
  <c r="Z131" i="8"/>
  <c r="X131" i="8"/>
  <c r="W131" i="8"/>
  <c r="V131" i="8"/>
  <c r="W435" i="8"/>
  <c r="V435" i="8"/>
  <c r="AC435" i="8"/>
  <c r="AA435" i="8"/>
  <c r="Y435" i="8"/>
  <c r="Z435" i="8"/>
  <c r="AA451" i="8"/>
  <c r="Y451" i="8"/>
  <c r="Z451" i="8"/>
  <c r="W451" i="8"/>
  <c r="V451" i="8"/>
  <c r="AC451" i="8"/>
  <c r="AA18" i="8"/>
  <c r="Y18" i="8"/>
  <c r="Z18" i="8"/>
  <c r="X18" i="8"/>
  <c r="W18" i="8"/>
  <c r="V18" i="8"/>
  <c r="AC18" i="8"/>
  <c r="W280" i="8"/>
  <c r="V280" i="8"/>
  <c r="AC280" i="8"/>
  <c r="AA280" i="8"/>
  <c r="Y280" i="8"/>
  <c r="Z280" i="8"/>
  <c r="AA32" i="8"/>
  <c r="Y32" i="8"/>
  <c r="Z32" i="8"/>
  <c r="W32" i="8"/>
  <c r="V32" i="8"/>
  <c r="AC32" i="8"/>
  <c r="AA293" i="8"/>
  <c r="Y293" i="8"/>
  <c r="Z293" i="8"/>
  <c r="X293" i="8"/>
  <c r="W293" i="8"/>
  <c r="V293" i="8"/>
  <c r="AC293" i="8"/>
  <c r="W424" i="8"/>
  <c r="V424" i="8"/>
  <c r="AC424" i="8"/>
  <c r="AA424" i="8"/>
  <c r="Y424" i="8"/>
  <c r="Z424" i="8"/>
  <c r="AA6" i="8"/>
  <c r="Y6" i="8"/>
  <c r="Z6" i="8"/>
  <c r="W6" i="8"/>
  <c r="V6" i="8"/>
  <c r="AC6" i="8"/>
  <c r="AA207" i="8"/>
  <c r="Y207" i="8"/>
  <c r="Z207" i="8"/>
  <c r="X207" i="8"/>
  <c r="W207" i="8"/>
  <c r="V207" i="8"/>
  <c r="AC207" i="8"/>
  <c r="V438" i="8"/>
  <c r="AC438" i="8"/>
  <c r="AA438" i="8"/>
  <c r="Y438" i="8"/>
  <c r="Z438" i="8"/>
  <c r="AA5" i="8"/>
  <c r="Y5" i="8"/>
  <c r="Z5" i="8"/>
  <c r="W5" i="8"/>
  <c r="AC5" i="8"/>
  <c r="V5" i="8"/>
  <c r="AA100" i="8"/>
  <c r="Y100" i="8"/>
  <c r="Z100" i="8"/>
  <c r="W100" i="8"/>
  <c r="X100" i="8"/>
  <c r="AC100" i="8"/>
  <c r="V100" i="8"/>
  <c r="AC416" i="8"/>
  <c r="V416" i="8"/>
  <c r="AA416" i="8"/>
  <c r="Z416" i="8"/>
  <c r="Y416" i="8"/>
  <c r="AA377" i="8"/>
  <c r="Z377" i="8"/>
  <c r="Y377" i="8"/>
  <c r="W377" i="8"/>
  <c r="AC377" i="8"/>
  <c r="V377" i="8"/>
  <c r="AA267" i="8"/>
  <c r="Z267" i="8"/>
  <c r="Y267" i="8"/>
  <c r="W267" i="8"/>
  <c r="X267" i="8"/>
  <c r="AC267" i="8"/>
  <c r="V267" i="8"/>
  <c r="AB120" i="8"/>
  <c r="Y120" i="8"/>
  <c r="Z120" i="8"/>
  <c r="W120" i="8"/>
  <c r="X120" i="8"/>
  <c r="Y286" i="8"/>
  <c r="Z286" i="8"/>
  <c r="W286" i="8"/>
  <c r="X286" i="8"/>
  <c r="V286" i="8"/>
  <c r="Z143" i="8"/>
  <c r="X143" i="8"/>
  <c r="Y143" i="8"/>
  <c r="W143" i="8"/>
  <c r="V143" i="8"/>
  <c r="AB143" i="8"/>
  <c r="Z174" i="8"/>
  <c r="X174" i="8"/>
  <c r="Y174" i="8"/>
  <c r="W174" i="8"/>
  <c r="Z458" i="8"/>
  <c r="X458" i="8"/>
  <c r="Y458" i="8"/>
  <c r="W458" i="8"/>
  <c r="V458" i="8"/>
  <c r="Z237" i="8"/>
  <c r="X237" i="8"/>
  <c r="Y237" i="8"/>
  <c r="W237" i="8"/>
  <c r="V237" i="8"/>
  <c r="AB237" i="8"/>
  <c r="Z274" i="8"/>
  <c r="X274" i="8"/>
  <c r="Y274" i="8"/>
  <c r="W274" i="8"/>
  <c r="Z292" i="8"/>
  <c r="X292" i="8"/>
  <c r="Y292" i="8"/>
  <c r="W292" i="8"/>
  <c r="AB292" i="8"/>
  <c r="V292" i="8"/>
  <c r="Z300" i="8"/>
  <c r="X300" i="8"/>
  <c r="Y300" i="8"/>
  <c r="W300" i="8"/>
  <c r="AB300" i="8"/>
  <c r="V300" i="8"/>
  <c r="Z287" i="8"/>
  <c r="X287" i="8"/>
  <c r="Y287" i="8"/>
  <c r="W287" i="8"/>
  <c r="AB287" i="8"/>
  <c r="Z266" i="8"/>
  <c r="X266" i="8"/>
  <c r="Y266" i="8"/>
  <c r="W266" i="8"/>
  <c r="AB266" i="8"/>
  <c r="V266" i="8"/>
  <c r="Z78" i="8"/>
  <c r="X78" i="8"/>
  <c r="Y78" i="8"/>
  <c r="W78" i="8"/>
  <c r="AB78" i="8"/>
  <c r="V78" i="8"/>
  <c r="Z150" i="8"/>
  <c r="X150" i="8"/>
  <c r="Y150" i="8"/>
  <c r="W150" i="8"/>
  <c r="AB150" i="8"/>
  <c r="Z348" i="8"/>
  <c r="X348" i="8"/>
  <c r="Y348" i="8"/>
  <c r="AB348" i="8"/>
  <c r="W348" i="8"/>
  <c r="V348" i="8"/>
  <c r="AC348" i="8"/>
  <c r="Z26" i="8"/>
  <c r="X26" i="8"/>
  <c r="Y26" i="8"/>
  <c r="AB26" i="8"/>
  <c r="W26" i="8"/>
  <c r="V26" i="8"/>
  <c r="AC99" i="8"/>
  <c r="Y99" i="8"/>
  <c r="Z99" i="8"/>
  <c r="X99" i="8"/>
  <c r="AB99" i="8"/>
  <c r="W99" i="8"/>
  <c r="Y415" i="8"/>
  <c r="Z415" i="8"/>
  <c r="X415" i="8"/>
  <c r="AB415" i="8"/>
  <c r="W415" i="8"/>
  <c r="V415" i="8"/>
  <c r="AC415" i="8"/>
  <c r="Y359" i="8"/>
  <c r="Z359" i="8"/>
  <c r="X359" i="8"/>
  <c r="AB359" i="8"/>
  <c r="W359" i="8"/>
  <c r="V359" i="8"/>
  <c r="AC359" i="8"/>
  <c r="AC282" i="8"/>
  <c r="Y282" i="8"/>
  <c r="Z282" i="8"/>
  <c r="X282" i="8"/>
  <c r="AB282" i="8"/>
  <c r="W282" i="8"/>
  <c r="Y371" i="8"/>
  <c r="Z371" i="8"/>
  <c r="AB371" i="8"/>
  <c r="X371" i="8"/>
  <c r="W371" i="8"/>
  <c r="V371" i="8"/>
  <c r="AC371" i="8"/>
  <c r="Y324" i="8"/>
  <c r="Z324" i="8"/>
  <c r="AB324" i="8"/>
  <c r="X324" i="8"/>
  <c r="W324" i="8"/>
  <c r="V324" i="8"/>
  <c r="AC324" i="8"/>
  <c r="Y192" i="8"/>
  <c r="Z192" i="8"/>
  <c r="AB192" i="8"/>
  <c r="X192" i="8"/>
  <c r="W192" i="8"/>
  <c r="Y228" i="8"/>
  <c r="Z228" i="8"/>
  <c r="AB228" i="8"/>
  <c r="X228" i="8"/>
  <c r="W228" i="8"/>
  <c r="V228" i="8"/>
  <c r="Y296" i="8"/>
  <c r="Z296" i="8"/>
  <c r="AB296" i="8"/>
  <c r="X296" i="8"/>
  <c r="W296" i="8"/>
  <c r="V296" i="8"/>
  <c r="AC296" i="8"/>
  <c r="Y221" i="8"/>
  <c r="Z221" i="8"/>
  <c r="AB221" i="8"/>
  <c r="X221" i="8"/>
  <c r="W221" i="8"/>
  <c r="Y326" i="8"/>
  <c r="Z326" i="8"/>
  <c r="X326" i="8"/>
  <c r="W326" i="8"/>
  <c r="V326" i="8"/>
  <c r="Y77" i="8"/>
  <c r="Z77" i="8"/>
  <c r="W77" i="8"/>
  <c r="X77" i="8"/>
  <c r="V77" i="8"/>
  <c r="AC77" i="8"/>
  <c r="AB386" i="8"/>
  <c r="Y386" i="8"/>
  <c r="Z386" i="8"/>
  <c r="W386" i="8"/>
  <c r="X386" i="8"/>
  <c r="AC386" i="8"/>
  <c r="Y219" i="8"/>
  <c r="W219" i="8"/>
  <c r="X219" i="8"/>
  <c r="AC219" i="8"/>
  <c r="V219" i="8"/>
  <c r="Y373" i="8"/>
  <c r="W373" i="8"/>
  <c r="X373" i="8"/>
  <c r="AC373" i="8"/>
  <c r="V373" i="8"/>
  <c r="Z215" i="8"/>
  <c r="AB215" i="8"/>
  <c r="Y215" i="8"/>
  <c r="W215" i="8"/>
  <c r="X215" i="8"/>
  <c r="AC215" i="8"/>
  <c r="AE120" i="8"/>
  <c r="AE458" i="8"/>
  <c r="AE78" i="8"/>
  <c r="AE26" i="8"/>
  <c r="AE33" i="8"/>
  <c r="AE215" i="8"/>
  <c r="AD174" i="8"/>
  <c r="AD372" i="8"/>
  <c r="AD274" i="8"/>
  <c r="AD318" i="8"/>
  <c r="AD354" i="8"/>
  <c r="AD309" i="8"/>
  <c r="AD228" i="8"/>
  <c r="AD229" i="8"/>
  <c r="AC399" i="8"/>
  <c r="AC241" i="8"/>
  <c r="AB281" i="8"/>
  <c r="Y271" i="8"/>
  <c r="Y399" i="8"/>
  <c r="Y428" i="8"/>
  <c r="X140" i="8"/>
  <c r="X354" i="8"/>
  <c r="X435" i="8"/>
  <c r="X438" i="8"/>
  <c r="V245" i="8"/>
  <c r="AC286" i="8"/>
  <c r="AC221" i="8"/>
  <c r="X229" i="8"/>
  <c r="V150" i="8"/>
  <c r="V215" i="8"/>
  <c r="AD219" i="8"/>
  <c r="AC288" i="8"/>
  <c r="AC292" i="8"/>
  <c r="AC394" i="8"/>
  <c r="AC14" i="8"/>
  <c r="AA415" i="8"/>
  <c r="V372" i="8"/>
  <c r="V48" i="8"/>
  <c r="AC266" i="8"/>
  <c r="AB219" i="8"/>
  <c r="AA26" i="8"/>
  <c r="Y83" i="8"/>
  <c r="Y124" i="8"/>
  <c r="X14" i="8"/>
  <c r="V430" i="8"/>
  <c r="AE402" i="8"/>
  <c r="AE372" i="8"/>
  <c r="AE140" i="8"/>
  <c r="AE134" i="8"/>
  <c r="AE25" i="8"/>
  <c r="AE6" i="8"/>
  <c r="AE5" i="8"/>
  <c r="AE370" i="8"/>
  <c r="AD336" i="8"/>
  <c r="AD131" i="8"/>
  <c r="AD18" i="8"/>
  <c r="AC245" i="8"/>
  <c r="AC174" i="8"/>
  <c r="AC140" i="8"/>
  <c r="AC454" i="8"/>
  <c r="AC354" i="8"/>
  <c r="AC131" i="8"/>
  <c r="X124" i="8"/>
  <c r="X168" i="8"/>
  <c r="X394" i="8"/>
  <c r="X379" i="8"/>
  <c r="X5" i="8"/>
  <c r="V120" i="8"/>
  <c r="V282" i="8"/>
  <c r="AE274" i="8"/>
  <c r="AD331" i="8"/>
  <c r="AC138" i="8"/>
  <c r="AC274" i="8"/>
  <c r="AA88" i="8"/>
  <c r="V331" i="8"/>
  <c r="AA218" i="8"/>
  <c r="X353" i="8"/>
  <c r="AA217" i="8"/>
  <c r="AA145" i="8"/>
  <c r="AA127" i="8"/>
  <c r="AA182" i="8"/>
  <c r="AA448" i="8"/>
  <c r="AA190" i="8"/>
  <c r="AA224" i="8"/>
  <c r="AA259" i="8"/>
  <c r="AA384" i="8"/>
  <c r="AA294" i="8"/>
  <c r="AA310" i="8"/>
  <c r="AA92" i="8"/>
  <c r="AA87" i="8"/>
  <c r="AA206" i="8"/>
  <c r="AA356" i="8"/>
  <c r="AA172" i="8"/>
  <c r="AA314" i="8"/>
  <c r="AA358" i="8"/>
  <c r="AA195" i="8"/>
  <c r="AA442" i="8"/>
  <c r="Y295" i="8"/>
  <c r="AA152" i="8"/>
  <c r="AE268" i="8"/>
  <c r="AE334" i="8"/>
  <c r="AA49" i="8"/>
  <c r="AE426" i="8"/>
  <c r="AD90" i="8"/>
  <c r="AD7" i="8"/>
  <c r="AE201" i="8"/>
  <c r="AE460" i="8"/>
  <c r="AA429" i="8"/>
  <c r="AC453" i="8"/>
  <c r="AC121" i="8"/>
  <c r="AD410" i="8"/>
  <c r="AC106" i="8"/>
  <c r="AC128" i="8"/>
  <c r="AC277" i="8"/>
  <c r="AC427" i="8"/>
  <c r="AB448" i="8"/>
  <c r="X218" i="8"/>
  <c r="AC294" i="8"/>
  <c r="AC248" i="8"/>
  <c r="AB356" i="8"/>
  <c r="AB314" i="8"/>
  <c r="AB358" i="8"/>
  <c r="AB195" i="8"/>
  <c r="AB41" i="8"/>
  <c r="Z67" i="8"/>
  <c r="AB144" i="8"/>
  <c r="AB445" i="8"/>
  <c r="Z199" i="8"/>
  <c r="AA290" i="8"/>
  <c r="AA199" i="8"/>
  <c r="V27" i="8"/>
  <c r="W27" i="8"/>
  <c r="Z27" i="8"/>
  <c r="X27" i="8"/>
  <c r="Y27" i="8"/>
  <c r="AB27" i="8"/>
  <c r="AC27" i="8"/>
  <c r="V130" i="8"/>
  <c r="W130" i="8"/>
  <c r="Z130" i="8"/>
  <c r="X130" i="8"/>
  <c r="AB130" i="8"/>
  <c r="AC130" i="8"/>
  <c r="Y130" i="8"/>
  <c r="V262" i="8"/>
  <c r="W262" i="8"/>
  <c r="Z262" i="8"/>
  <c r="X262" i="8"/>
  <c r="AB262" i="8"/>
  <c r="AC262" i="8"/>
  <c r="Y262" i="8"/>
  <c r="V157" i="8"/>
  <c r="W157" i="8"/>
  <c r="Z157" i="8"/>
  <c r="Y157" i="8"/>
  <c r="AB157" i="8"/>
  <c r="AC157" i="8"/>
  <c r="V74" i="8"/>
  <c r="W74" i="8"/>
  <c r="X74" i="8"/>
  <c r="Z74" i="8"/>
  <c r="AB74" i="8"/>
  <c r="AC74" i="8"/>
  <c r="V4" i="8"/>
  <c r="W4" i="8"/>
  <c r="Z4" i="8"/>
  <c r="X4" i="8"/>
  <c r="AB4" i="8"/>
  <c r="Y4" i="8"/>
  <c r="AC4" i="8"/>
  <c r="V3" i="8"/>
  <c r="W3" i="8"/>
  <c r="X3" i="8"/>
  <c r="Z3" i="8"/>
  <c r="Y3" i="8"/>
  <c r="AB3" i="8"/>
  <c r="AC3" i="8"/>
  <c r="V418" i="8"/>
  <c r="W418" i="8"/>
  <c r="Z418" i="8"/>
  <c r="AB418" i="8"/>
  <c r="AA418" i="8"/>
  <c r="AC418" i="8"/>
  <c r="X418" i="8"/>
  <c r="V263" i="8"/>
  <c r="Y263" i="8"/>
  <c r="W263" i="8"/>
  <c r="AA263" i="8"/>
  <c r="AB263" i="8"/>
  <c r="X263" i="8"/>
  <c r="V191" i="8"/>
  <c r="Y191" i="8"/>
  <c r="AA191" i="8"/>
  <c r="X191" i="8"/>
  <c r="AB191" i="8"/>
  <c r="V226" i="8"/>
  <c r="Y226" i="8"/>
  <c r="X226" i="8"/>
  <c r="AA226" i="8"/>
  <c r="AB226" i="8"/>
  <c r="Z226" i="8"/>
  <c r="V73" i="8"/>
  <c r="Y73" i="8"/>
  <c r="AA73" i="8"/>
  <c r="AB73" i="8"/>
  <c r="X73" i="8"/>
  <c r="V397" i="8"/>
  <c r="Y397" i="8"/>
  <c r="W397" i="8"/>
  <c r="AA397" i="8"/>
  <c r="AB397" i="8"/>
  <c r="X397" i="8"/>
  <c r="Z397" i="8"/>
  <c r="V19" i="8"/>
  <c r="X19" i="8"/>
  <c r="Y19" i="8"/>
  <c r="AA19" i="8"/>
  <c r="Z19" i="8"/>
  <c r="AB19" i="8"/>
  <c r="W19" i="8"/>
  <c r="X30" i="8"/>
  <c r="V30" i="8"/>
  <c r="Y30" i="8"/>
  <c r="AB30" i="8"/>
  <c r="W30" i="8"/>
  <c r="AA30" i="8"/>
  <c r="W414" i="8"/>
  <c r="X414" i="8"/>
  <c r="AA414" i="8"/>
  <c r="V414" i="8"/>
  <c r="Y414" i="8"/>
  <c r="W459" i="8"/>
  <c r="X459" i="8"/>
  <c r="Z459" i="8"/>
  <c r="Y459" i="8"/>
  <c r="AA459" i="8"/>
  <c r="V459" i="8"/>
  <c r="W273" i="8"/>
  <c r="X273" i="8"/>
  <c r="V273" i="8"/>
  <c r="Y273" i="8"/>
  <c r="AA273" i="8"/>
  <c r="AE273" i="8"/>
  <c r="W321" i="8"/>
  <c r="X321" i="8"/>
  <c r="V321" i="8"/>
  <c r="AA321" i="8"/>
  <c r="AE321" i="8"/>
  <c r="W249" i="8"/>
  <c r="X249" i="8"/>
  <c r="Z249" i="8"/>
  <c r="AA249" i="8"/>
  <c r="AE249" i="8"/>
  <c r="V249" i="8"/>
  <c r="W194" i="8"/>
  <c r="X194" i="8"/>
  <c r="Z194" i="8"/>
  <c r="V194" i="8"/>
  <c r="Y194" i="8"/>
  <c r="AE194" i="8"/>
  <c r="V259" i="8"/>
  <c r="W259" i="8"/>
  <c r="Y259" i="8"/>
  <c r="X259" i="8"/>
  <c r="AD259" i="8"/>
  <c r="V199" i="8"/>
  <c r="W199" i="8"/>
  <c r="X199" i="8"/>
  <c r="Y199" i="8"/>
  <c r="AC199" i="8"/>
  <c r="AD199" i="8"/>
  <c r="AE73" i="8"/>
  <c r="AD226" i="8"/>
  <c r="AD249" i="8"/>
  <c r="AB294" i="8"/>
  <c r="AA130" i="8"/>
  <c r="Y418" i="8"/>
  <c r="AA67" i="8"/>
  <c r="AA144" i="8"/>
  <c r="AA97" i="8"/>
  <c r="V403" i="8"/>
  <c r="W403" i="8"/>
  <c r="Z403" i="8"/>
  <c r="X403" i="8"/>
  <c r="AB403" i="8"/>
  <c r="AC403" i="8"/>
  <c r="Y403" i="8"/>
  <c r="V257" i="8"/>
  <c r="W257" i="8"/>
  <c r="Z257" i="8"/>
  <c r="X257" i="8"/>
  <c r="AB257" i="8"/>
  <c r="AC257" i="8"/>
  <c r="V447" i="8"/>
  <c r="W447" i="8"/>
  <c r="Z447" i="8"/>
  <c r="X447" i="8"/>
  <c r="AB447" i="8"/>
  <c r="Y447" i="8"/>
  <c r="AC447" i="8"/>
  <c r="V442" i="8"/>
  <c r="W442" i="8"/>
  <c r="Z442" i="8"/>
  <c r="AB442" i="8"/>
  <c r="AC442" i="8"/>
  <c r="X442" i="8"/>
  <c r="Y442" i="8"/>
  <c r="V178" i="8"/>
  <c r="W178" i="8"/>
  <c r="Z178" i="8"/>
  <c r="AB178" i="8"/>
  <c r="X178" i="8"/>
  <c r="Y178" i="8"/>
  <c r="AC178" i="8"/>
  <c r="V152" i="8"/>
  <c r="W152" i="8"/>
  <c r="Z152" i="8"/>
  <c r="AB152" i="8"/>
  <c r="AC152" i="8"/>
  <c r="X152" i="8"/>
  <c r="Y152" i="8"/>
  <c r="V63" i="8"/>
  <c r="W63" i="8"/>
  <c r="Z63" i="8"/>
  <c r="AB63" i="8"/>
  <c r="X63" i="8"/>
  <c r="AC63" i="8"/>
  <c r="Y63" i="8"/>
  <c r="V49" i="8"/>
  <c r="W49" i="8"/>
  <c r="Z49" i="8"/>
  <c r="AB49" i="8"/>
  <c r="AC49" i="8"/>
  <c r="Y49" i="8"/>
  <c r="V250" i="8"/>
  <c r="W250" i="8"/>
  <c r="Z250" i="8"/>
  <c r="AB250" i="8"/>
  <c r="Y250" i="8"/>
  <c r="AC250" i="8"/>
  <c r="X250" i="8"/>
  <c r="V10" i="8"/>
  <c r="W10" i="8"/>
  <c r="X10" i="8"/>
  <c r="Z10" i="8"/>
  <c r="AB10" i="8"/>
  <c r="AA10" i="8"/>
  <c r="AC10" i="8"/>
  <c r="V426" i="8"/>
  <c r="W426" i="8"/>
  <c r="Z426" i="8"/>
  <c r="Y426" i="8"/>
  <c r="AB426" i="8"/>
  <c r="AC426" i="8"/>
  <c r="AA426" i="8"/>
  <c r="X426" i="8"/>
  <c r="V104" i="8"/>
  <c r="Y104" i="8"/>
  <c r="AA104" i="8"/>
  <c r="AB104" i="8"/>
  <c r="W104" i="8"/>
  <c r="Z104" i="8"/>
  <c r="V276" i="8"/>
  <c r="Y276" i="8"/>
  <c r="AA276" i="8"/>
  <c r="AB276" i="8"/>
  <c r="V225" i="8"/>
  <c r="Y225" i="8"/>
  <c r="Z225" i="8"/>
  <c r="AA225" i="8"/>
  <c r="AB225" i="8"/>
  <c r="X225" i="8"/>
  <c r="V141" i="8"/>
  <c r="Y141" i="8"/>
  <c r="W141" i="8"/>
  <c r="AA141" i="8"/>
  <c r="Z141" i="8"/>
  <c r="AB141" i="8"/>
  <c r="X141" i="8"/>
  <c r="V98" i="8"/>
  <c r="X98" i="8"/>
  <c r="Y98" i="8"/>
  <c r="AA98" i="8"/>
  <c r="W98" i="8"/>
  <c r="AB98" i="8"/>
  <c r="Z98" i="8"/>
  <c r="V389" i="8"/>
  <c r="Y389" i="8"/>
  <c r="X389" i="8"/>
  <c r="AA389" i="8"/>
  <c r="AB389" i="8"/>
  <c r="Z389" i="8"/>
  <c r="W389" i="8"/>
  <c r="V246" i="8"/>
  <c r="Y246" i="8"/>
  <c r="W246" i="8"/>
  <c r="AA246" i="8"/>
  <c r="Z246" i="8"/>
  <c r="AB246" i="8"/>
  <c r="V437" i="8"/>
  <c r="Y437" i="8"/>
  <c r="AA437" i="8"/>
  <c r="W437" i="8"/>
  <c r="AB437" i="8"/>
  <c r="Z437" i="8"/>
  <c r="V364" i="8"/>
  <c r="Y364" i="8"/>
  <c r="X364" i="8"/>
  <c r="AA364" i="8"/>
  <c r="AB364" i="8"/>
  <c r="V313" i="8"/>
  <c r="Y313" i="8"/>
  <c r="W313" i="8"/>
  <c r="AA313" i="8"/>
  <c r="AB313" i="8"/>
  <c r="Z313" i="8"/>
  <c r="X313" i="8"/>
  <c r="V460" i="8"/>
  <c r="Y460" i="8"/>
  <c r="X460" i="8"/>
  <c r="W460" i="8"/>
  <c r="AB460" i="8"/>
  <c r="AA460" i="8"/>
  <c r="X378" i="8"/>
  <c r="V378" i="8"/>
  <c r="Y378" i="8"/>
  <c r="W378" i="8"/>
  <c r="Z378" i="8"/>
  <c r="AB378" i="8"/>
  <c r="AA378" i="8"/>
  <c r="W142" i="8"/>
  <c r="X142" i="8"/>
  <c r="V142" i="8"/>
  <c r="AA142" i="8"/>
  <c r="W121" i="8"/>
  <c r="X121" i="8"/>
  <c r="Z121" i="8"/>
  <c r="Y121" i="8"/>
  <c r="AA121" i="8"/>
  <c r="V121" i="8"/>
  <c r="W346" i="8"/>
  <c r="X346" i="8"/>
  <c r="V346" i="8"/>
  <c r="Z346" i="8"/>
  <c r="AA346" i="8"/>
  <c r="Y346" i="8"/>
  <c r="W278" i="8"/>
  <c r="X278" i="8"/>
  <c r="AA278" i="8"/>
  <c r="AE278" i="8"/>
  <c r="Z278" i="8"/>
  <c r="V278" i="8"/>
  <c r="W46" i="8"/>
  <c r="X46" i="8"/>
  <c r="AA46" i="8"/>
  <c r="AE46" i="8"/>
  <c r="Y46" i="8"/>
  <c r="V46" i="8"/>
  <c r="Z46" i="8"/>
  <c r="W312" i="8"/>
  <c r="X312" i="8"/>
  <c r="Z312" i="8"/>
  <c r="AA312" i="8"/>
  <c r="AE312" i="8"/>
  <c r="V312" i="8"/>
  <c r="W407" i="8"/>
  <c r="X407" i="8"/>
  <c r="Z407" i="8"/>
  <c r="Y407" i="8"/>
  <c r="AA407" i="8"/>
  <c r="AE407" i="8"/>
  <c r="W181" i="8"/>
  <c r="X181" i="8"/>
  <c r="Z181" i="8"/>
  <c r="AA181" i="8"/>
  <c r="AE181" i="8"/>
  <c r="V181" i="8"/>
  <c r="Y181" i="8"/>
  <c r="W208" i="8"/>
  <c r="X208" i="8"/>
  <c r="V208" i="8"/>
  <c r="Z208" i="8"/>
  <c r="Y208" i="8"/>
  <c r="AA208" i="8"/>
  <c r="AE208" i="8"/>
  <c r="W31" i="8"/>
  <c r="X31" i="8"/>
  <c r="Z31" i="8"/>
  <c r="AE31" i="8"/>
  <c r="AA31" i="8"/>
  <c r="Y31" i="8"/>
  <c r="V31" i="8"/>
  <c r="W203" i="8"/>
  <c r="X203" i="8"/>
  <c r="V203" i="8"/>
  <c r="Z203" i="8"/>
  <c r="AE203" i="8"/>
  <c r="W193" i="8"/>
  <c r="X193" i="8"/>
  <c r="Z193" i="8"/>
  <c r="Y193" i="8"/>
  <c r="AE193" i="8"/>
  <c r="AA193" i="8"/>
  <c r="W277" i="8"/>
  <c r="X277" i="8"/>
  <c r="Z277" i="8"/>
  <c r="AE277" i="8"/>
  <c r="Y277" i="8"/>
  <c r="V277" i="8"/>
  <c r="V217" i="8"/>
  <c r="W217" i="8"/>
  <c r="Y217" i="8"/>
  <c r="Z217" i="8"/>
  <c r="AD217" i="8"/>
  <c r="V127" i="8"/>
  <c r="W127" i="8"/>
  <c r="Y127" i="8"/>
  <c r="X127" i="8"/>
  <c r="Z127" i="8"/>
  <c r="AD127" i="8"/>
  <c r="V448" i="8"/>
  <c r="W448" i="8"/>
  <c r="Y448" i="8"/>
  <c r="AD448" i="8"/>
  <c r="Z448" i="8"/>
  <c r="X448" i="8"/>
  <c r="V190" i="8"/>
  <c r="W190" i="8"/>
  <c r="Y190" i="8"/>
  <c r="AD190" i="8"/>
  <c r="Z190" i="8"/>
  <c r="V384" i="8"/>
  <c r="W384" i="8"/>
  <c r="X384" i="8"/>
  <c r="Y384" i="8"/>
  <c r="AD384" i="8"/>
  <c r="V248" i="8"/>
  <c r="W248" i="8"/>
  <c r="X248" i="8"/>
  <c r="Y248" i="8"/>
  <c r="Z248" i="8"/>
  <c r="AD248" i="8"/>
  <c r="V92" i="8"/>
  <c r="W92" i="8"/>
  <c r="Y92" i="8"/>
  <c r="X92" i="8"/>
  <c r="Z92" i="8"/>
  <c r="AD92" i="8"/>
  <c r="V206" i="8"/>
  <c r="W206" i="8"/>
  <c r="Y206" i="8"/>
  <c r="AD206" i="8"/>
  <c r="X206" i="8"/>
  <c r="V239" i="8"/>
  <c r="W239" i="8"/>
  <c r="X239" i="8"/>
  <c r="Y239" i="8"/>
  <c r="AD239" i="8"/>
  <c r="V72" i="8"/>
  <c r="W72" i="8"/>
  <c r="X72" i="8"/>
  <c r="Y72" i="8"/>
  <c r="AC72" i="8"/>
  <c r="AD72" i="8"/>
  <c r="Z72" i="8"/>
  <c r="AE389" i="8"/>
  <c r="AE418" i="8"/>
  <c r="AD346" i="8"/>
  <c r="AD181" i="8"/>
  <c r="AD364" i="8"/>
  <c r="AD277" i="8"/>
  <c r="AC312" i="8"/>
  <c r="Z273" i="8"/>
  <c r="Z73" i="8"/>
  <c r="Y142" i="8"/>
  <c r="Y249" i="8"/>
  <c r="X437" i="8"/>
  <c r="W191" i="8"/>
  <c r="AA41" i="8"/>
  <c r="AA72" i="8"/>
  <c r="AA445" i="8"/>
  <c r="V382" i="8"/>
  <c r="W382" i="8"/>
  <c r="Z382" i="8"/>
  <c r="X382" i="8"/>
  <c r="AB382" i="8"/>
  <c r="Y382" i="8"/>
  <c r="AC382" i="8"/>
  <c r="V233" i="8"/>
  <c r="W233" i="8"/>
  <c r="Z233" i="8"/>
  <c r="X233" i="8"/>
  <c r="AB233" i="8"/>
  <c r="AC233" i="8"/>
  <c r="V44" i="8"/>
  <c r="W44" i="8"/>
  <c r="Z44" i="8"/>
  <c r="X44" i="8"/>
  <c r="Y44" i="8"/>
  <c r="AB44" i="8"/>
  <c r="AC44" i="8"/>
  <c r="V417" i="8"/>
  <c r="W417" i="8"/>
  <c r="Z417" i="8"/>
  <c r="X417" i="8"/>
  <c r="AB417" i="8"/>
  <c r="AC417" i="8"/>
  <c r="V295" i="8"/>
  <c r="W295" i="8"/>
  <c r="Z295" i="8"/>
  <c r="AB295" i="8"/>
  <c r="AC295" i="8"/>
  <c r="V452" i="8"/>
  <c r="W452" i="8"/>
  <c r="Z452" i="8"/>
  <c r="AB452" i="8"/>
  <c r="X452" i="8"/>
  <c r="AC452" i="8"/>
  <c r="Y452" i="8"/>
  <c r="V268" i="8"/>
  <c r="W268" i="8"/>
  <c r="Z268" i="8"/>
  <c r="X268" i="8"/>
  <c r="AB268" i="8"/>
  <c r="AC268" i="8"/>
  <c r="V327" i="8"/>
  <c r="W327" i="8"/>
  <c r="Z327" i="8"/>
  <c r="X327" i="8"/>
  <c r="AB327" i="8"/>
  <c r="AC327" i="8"/>
  <c r="V15" i="8"/>
  <c r="Z15" i="8"/>
  <c r="AB15" i="8"/>
  <c r="AC15" i="8"/>
  <c r="V302" i="8"/>
  <c r="W302" i="8"/>
  <c r="Z302" i="8"/>
  <c r="AA302" i="8"/>
  <c r="AB302" i="8"/>
  <c r="AC302" i="8"/>
  <c r="Y302" i="8"/>
  <c r="V129" i="8"/>
  <c r="W129" i="8"/>
  <c r="Z129" i="8"/>
  <c r="X129" i="8"/>
  <c r="AB129" i="8"/>
  <c r="AA129" i="8"/>
  <c r="AC129" i="8"/>
  <c r="Y129" i="8"/>
  <c r="V353" i="8"/>
  <c r="W353" i="8"/>
  <c r="Z353" i="8"/>
  <c r="AB353" i="8"/>
  <c r="Y353" i="8"/>
  <c r="AC353" i="8"/>
  <c r="AA353" i="8"/>
  <c r="V68" i="8"/>
  <c r="Y68" i="8"/>
  <c r="AA68" i="8"/>
  <c r="AB68" i="8"/>
  <c r="W68" i="8"/>
  <c r="X68" i="8"/>
  <c r="Z68" i="8"/>
  <c r="V202" i="8"/>
  <c r="Y202" i="8"/>
  <c r="W202" i="8"/>
  <c r="X202" i="8"/>
  <c r="AA202" i="8"/>
  <c r="AB202" i="8"/>
  <c r="V136" i="8"/>
  <c r="Y136" i="8"/>
  <c r="W136" i="8"/>
  <c r="AA136" i="8"/>
  <c r="Z136" i="8"/>
  <c r="AB136" i="8"/>
  <c r="V90" i="8"/>
  <c r="Y90" i="8"/>
  <c r="AA90" i="8"/>
  <c r="Z90" i="8"/>
  <c r="AB90" i="8"/>
  <c r="W90" i="8"/>
  <c r="V409" i="8"/>
  <c r="Y409" i="8"/>
  <c r="W409" i="8"/>
  <c r="AA409" i="8"/>
  <c r="AB409" i="8"/>
  <c r="X409" i="8"/>
  <c r="V35" i="8"/>
  <c r="Y35" i="8"/>
  <c r="X35" i="8"/>
  <c r="AA35" i="8"/>
  <c r="W35" i="8"/>
  <c r="AB35" i="8"/>
  <c r="V297" i="8"/>
  <c r="Y297" i="8"/>
  <c r="X297" i="8"/>
  <c r="AA297" i="8"/>
  <c r="Z297" i="8"/>
  <c r="AB297" i="8"/>
  <c r="V8" i="8"/>
  <c r="X8" i="8"/>
  <c r="Y8" i="8"/>
  <c r="W8" i="8"/>
  <c r="AA8" i="8"/>
  <c r="AB8" i="8"/>
  <c r="V7" i="8"/>
  <c r="Y7" i="8"/>
  <c r="AA7" i="8"/>
  <c r="W7" i="8"/>
  <c r="Z7" i="8"/>
  <c r="X7" i="8"/>
  <c r="AB7" i="8"/>
  <c r="V201" i="8"/>
  <c r="Y201" i="8"/>
  <c r="X201" i="8"/>
  <c r="AA201" i="8"/>
  <c r="AB201" i="8"/>
  <c r="Z201" i="8"/>
  <c r="X429" i="8"/>
  <c r="V429" i="8"/>
  <c r="Y429" i="8"/>
  <c r="W429" i="8"/>
  <c r="Z429" i="8"/>
  <c r="AB429" i="8"/>
  <c r="X285" i="8"/>
  <c r="V285" i="8"/>
  <c r="Y285" i="8"/>
  <c r="W285" i="8"/>
  <c r="AB285" i="8"/>
  <c r="Z285" i="8"/>
  <c r="AA285" i="8"/>
  <c r="W453" i="8"/>
  <c r="X453" i="8"/>
  <c r="V453" i="8"/>
  <c r="AA453" i="8"/>
  <c r="W251" i="8"/>
  <c r="X251" i="8"/>
  <c r="V251" i="8"/>
  <c r="Z251" i="8"/>
  <c r="AA251" i="8"/>
  <c r="Y251" i="8"/>
  <c r="W410" i="8"/>
  <c r="X410" i="8"/>
  <c r="AA410" i="8"/>
  <c r="AE410" i="8"/>
  <c r="Z410" i="8"/>
  <c r="V410" i="8"/>
  <c r="W176" i="8"/>
  <c r="X176" i="8"/>
  <c r="V176" i="8"/>
  <c r="Y176" i="8"/>
  <c r="AA176" i="8"/>
  <c r="AE176" i="8"/>
  <c r="Z176" i="8"/>
  <c r="W419" i="8"/>
  <c r="X419" i="8"/>
  <c r="AA419" i="8"/>
  <c r="AE419" i="8"/>
  <c r="Y419" i="8"/>
  <c r="V419" i="8"/>
  <c r="W106" i="8"/>
  <c r="X106" i="8"/>
  <c r="Z106" i="8"/>
  <c r="Y106" i="8"/>
  <c r="AA106" i="8"/>
  <c r="AE106" i="8"/>
  <c r="V106" i="8"/>
  <c r="W80" i="8"/>
  <c r="X80" i="8"/>
  <c r="V80" i="8"/>
  <c r="Z80" i="8"/>
  <c r="AA80" i="8"/>
  <c r="AE80" i="8"/>
  <c r="Y80" i="8"/>
  <c r="W333" i="8"/>
  <c r="X333" i="8"/>
  <c r="Z333" i="8"/>
  <c r="AA333" i="8"/>
  <c r="AE333" i="8"/>
  <c r="W76" i="8"/>
  <c r="X76" i="8"/>
  <c r="Z76" i="8"/>
  <c r="Y76" i="8"/>
  <c r="AA76" i="8"/>
  <c r="AE76" i="8"/>
  <c r="V76" i="8"/>
  <c r="W128" i="8"/>
  <c r="X128" i="8"/>
  <c r="Z128" i="8"/>
  <c r="V128" i="8"/>
  <c r="AE128" i="8"/>
  <c r="AA128" i="8"/>
  <c r="Y128" i="8"/>
  <c r="W183" i="8"/>
  <c r="X183" i="8"/>
  <c r="Z183" i="8"/>
  <c r="AE183" i="8"/>
  <c r="V183" i="8"/>
  <c r="AA183" i="8"/>
  <c r="W213" i="8"/>
  <c r="X213" i="8"/>
  <c r="V213" i="8"/>
  <c r="Z213" i="8"/>
  <c r="AE213" i="8"/>
  <c r="Y213" i="8"/>
  <c r="V427" i="8"/>
  <c r="W427" i="8"/>
  <c r="Y427" i="8"/>
  <c r="Z427" i="8"/>
  <c r="AD427" i="8"/>
  <c r="V145" i="8"/>
  <c r="W145" i="8"/>
  <c r="Y145" i="8"/>
  <c r="X145" i="8"/>
  <c r="Z145" i="8"/>
  <c r="AD145" i="8"/>
  <c r="V182" i="8"/>
  <c r="W182" i="8"/>
  <c r="Y182" i="8"/>
  <c r="AD182" i="8"/>
  <c r="Z182" i="8"/>
  <c r="X182" i="8"/>
  <c r="V218" i="8"/>
  <c r="W218" i="8"/>
  <c r="Y218" i="8"/>
  <c r="AD218" i="8"/>
  <c r="V224" i="8"/>
  <c r="W224" i="8"/>
  <c r="Y224" i="8"/>
  <c r="X224" i="8"/>
  <c r="AD224" i="8"/>
  <c r="Z224" i="8"/>
  <c r="V294" i="8"/>
  <c r="W294" i="8"/>
  <c r="Y294" i="8"/>
  <c r="AD294" i="8"/>
  <c r="V310" i="8"/>
  <c r="W310" i="8"/>
  <c r="Y310" i="8"/>
  <c r="Z310" i="8"/>
  <c r="AD310" i="8"/>
  <c r="V87" i="8"/>
  <c r="W87" i="8"/>
  <c r="Y87" i="8"/>
  <c r="X87" i="8"/>
  <c r="AD87" i="8"/>
  <c r="Z87" i="8"/>
  <c r="V356" i="8"/>
  <c r="W356" i="8"/>
  <c r="Y356" i="8"/>
  <c r="AD356" i="8"/>
  <c r="Z356" i="8"/>
  <c r="V172" i="8"/>
  <c r="W172" i="8"/>
  <c r="Y172" i="8"/>
  <c r="Z172" i="8"/>
  <c r="AD172" i="8"/>
  <c r="V445" i="8"/>
  <c r="W445" i="8"/>
  <c r="X445" i="8"/>
  <c r="Y445" i="8"/>
  <c r="AC445" i="8"/>
  <c r="AD445" i="8"/>
  <c r="Z445" i="8"/>
  <c r="AE409" i="8"/>
  <c r="AE152" i="8"/>
  <c r="AE313" i="8"/>
  <c r="AE129" i="8"/>
  <c r="AD251" i="8"/>
  <c r="AD141" i="8"/>
  <c r="AD80" i="8"/>
  <c r="AD8" i="8"/>
  <c r="AD213" i="8"/>
  <c r="AC142" i="8"/>
  <c r="AC384" i="8"/>
  <c r="AC321" i="8"/>
  <c r="AC31" i="8"/>
  <c r="AC213" i="8"/>
  <c r="AB182" i="8"/>
  <c r="AB384" i="8"/>
  <c r="AB206" i="8"/>
  <c r="AB199" i="8"/>
  <c r="AA233" i="8"/>
  <c r="AA417" i="8"/>
  <c r="AA74" i="8"/>
  <c r="AA327" i="8"/>
  <c r="Z142" i="8"/>
  <c r="Z321" i="8"/>
  <c r="Z364" i="8"/>
  <c r="Y278" i="8"/>
  <c r="Y183" i="8"/>
  <c r="X356" i="8"/>
  <c r="W364" i="8"/>
  <c r="V193" i="8"/>
  <c r="V334" i="8"/>
  <c r="W334" i="8"/>
  <c r="Z334" i="8"/>
  <c r="Y334" i="8"/>
  <c r="AB334" i="8"/>
  <c r="AC334" i="8"/>
  <c r="V97" i="8"/>
  <c r="W97" i="8"/>
  <c r="X97" i="8"/>
  <c r="Y97" i="8"/>
  <c r="AC97" i="8"/>
  <c r="AD97" i="8"/>
  <c r="AE98" i="8"/>
  <c r="AE74" i="8"/>
  <c r="AE19" i="8"/>
  <c r="AE10" i="8"/>
  <c r="AD459" i="8"/>
  <c r="AD136" i="8"/>
  <c r="AD407" i="8"/>
  <c r="AD437" i="8"/>
  <c r="AD194" i="8"/>
  <c r="AC414" i="8"/>
  <c r="AC259" i="8"/>
  <c r="AC419" i="8"/>
  <c r="AC358" i="8"/>
  <c r="Z206" i="8"/>
  <c r="Y233" i="8"/>
  <c r="Y327" i="8"/>
  <c r="X136" i="8"/>
  <c r="V195" i="8"/>
  <c r="W195" i="8"/>
  <c r="X195" i="8"/>
  <c r="Y195" i="8"/>
  <c r="AC195" i="8"/>
  <c r="AD195" i="8"/>
  <c r="AE226" i="8"/>
  <c r="AE452" i="8"/>
  <c r="AE7" i="8"/>
  <c r="AE302" i="8"/>
  <c r="AD121" i="8"/>
  <c r="AD225" i="8"/>
  <c r="AD106" i="8"/>
  <c r="AD397" i="8"/>
  <c r="AD193" i="8"/>
  <c r="AD285" i="8"/>
  <c r="AC224" i="8"/>
  <c r="AC46" i="8"/>
  <c r="AC314" i="8"/>
  <c r="AC76" i="8"/>
  <c r="AC194" i="8"/>
  <c r="AB127" i="8"/>
  <c r="AB259" i="8"/>
  <c r="AB87" i="8"/>
  <c r="AB72" i="8"/>
  <c r="AA403" i="8"/>
  <c r="AA262" i="8"/>
  <c r="AA452" i="8"/>
  <c r="AA63" i="8"/>
  <c r="AA250" i="8"/>
  <c r="Z414" i="8"/>
  <c r="Z191" i="8"/>
  <c r="Z419" i="8"/>
  <c r="Z97" i="8"/>
  <c r="Y268" i="8"/>
  <c r="X276" i="8"/>
  <c r="X310" i="8"/>
  <c r="W73" i="8"/>
  <c r="V67" i="8"/>
  <c r="W67" i="8"/>
  <c r="X67" i="8"/>
  <c r="Y67" i="8"/>
  <c r="AC67" i="8"/>
  <c r="AD67" i="8"/>
  <c r="AE414" i="8"/>
  <c r="AE142" i="8"/>
  <c r="AE453" i="8"/>
  <c r="AE121" i="8"/>
  <c r="AE459" i="8"/>
  <c r="AE251" i="8"/>
  <c r="AE346" i="8"/>
  <c r="AE90" i="8"/>
  <c r="AE178" i="8"/>
  <c r="AE364" i="8"/>
  <c r="AE250" i="8"/>
  <c r="AD453" i="8"/>
  <c r="AD191" i="8"/>
  <c r="AD312" i="8"/>
  <c r="AD297" i="8"/>
  <c r="AD183" i="8"/>
  <c r="AD378" i="8"/>
  <c r="AC190" i="8"/>
  <c r="AC176" i="8"/>
  <c r="AC172" i="8"/>
  <c r="AA277" i="8"/>
  <c r="Z294" i="8"/>
  <c r="Z8" i="8"/>
  <c r="Y410" i="8"/>
  <c r="Y203" i="8"/>
  <c r="X157" i="8"/>
  <c r="W297" i="8"/>
  <c r="V333" i="8"/>
  <c r="V290" i="8"/>
  <c r="W290" i="8"/>
  <c r="Y290" i="8"/>
  <c r="Z290" i="8"/>
  <c r="AC290" i="8"/>
  <c r="X290" i="8"/>
  <c r="AD290" i="8"/>
  <c r="AE141" i="8"/>
  <c r="AE157" i="8"/>
  <c r="AE8" i="8"/>
  <c r="AE3" i="8"/>
  <c r="AD142" i="8"/>
  <c r="AD202" i="8"/>
  <c r="AD321" i="8"/>
  <c r="AD246" i="8"/>
  <c r="AD203" i="8"/>
  <c r="AD429" i="8"/>
  <c r="AC218" i="8"/>
  <c r="AC273" i="8"/>
  <c r="AC239" i="8"/>
  <c r="AC208" i="8"/>
  <c r="AC193" i="8"/>
  <c r="AB145" i="8"/>
  <c r="AB224" i="8"/>
  <c r="AB92" i="8"/>
  <c r="AA382" i="8"/>
  <c r="AA447" i="8"/>
  <c r="AA178" i="8"/>
  <c r="AA4" i="8"/>
  <c r="Z30" i="8"/>
  <c r="Y312" i="8"/>
  <c r="X217" i="8"/>
  <c r="X302" i="8"/>
  <c r="V144" i="8"/>
  <c r="W144" i="8"/>
  <c r="Y144" i="8"/>
  <c r="AC144" i="8"/>
  <c r="Z144" i="8"/>
  <c r="X144" i="8"/>
  <c r="AD144" i="8"/>
  <c r="AE136" i="8"/>
  <c r="AE295" i="8"/>
  <c r="AE437" i="8"/>
  <c r="AE15" i="8"/>
  <c r="AD414" i="8"/>
  <c r="AD276" i="8"/>
  <c r="AD419" i="8"/>
  <c r="AD35" i="8"/>
  <c r="AD128" i="8"/>
  <c r="AD30" i="8"/>
  <c r="AC448" i="8"/>
  <c r="AC278" i="8"/>
  <c r="AC356" i="8"/>
  <c r="AC333" i="8"/>
  <c r="AA3" i="8"/>
  <c r="Z263" i="8"/>
  <c r="Z202" i="8"/>
  <c r="Z409" i="8"/>
  <c r="Z195" i="8"/>
  <c r="Y417" i="8"/>
  <c r="Y10" i="8"/>
  <c r="X295" i="8"/>
  <c r="W226" i="8"/>
  <c r="AA248" i="8"/>
  <c r="V41" i="8"/>
  <c r="W41" i="8"/>
  <c r="Y41" i="8"/>
  <c r="AC41" i="8"/>
  <c r="AD41" i="8"/>
  <c r="X41" i="8"/>
  <c r="Z41" i="8"/>
  <c r="AE263" i="8"/>
  <c r="AE104" i="8"/>
  <c r="AE68" i="8"/>
  <c r="AE276" i="8"/>
  <c r="AE202" i="8"/>
  <c r="AE191" i="8"/>
  <c r="AE225" i="8"/>
  <c r="AE442" i="8"/>
  <c r="AE397" i="8"/>
  <c r="AE49" i="8"/>
  <c r="AE285" i="8"/>
  <c r="AD68" i="8"/>
  <c r="AD46" i="8"/>
  <c r="AD73" i="8"/>
  <c r="AD31" i="8"/>
  <c r="AD460" i="8"/>
  <c r="AC182" i="8"/>
  <c r="AC410" i="8"/>
  <c r="AC206" i="8"/>
  <c r="AC249" i="8"/>
  <c r="AC183" i="8"/>
  <c r="AB217" i="8"/>
  <c r="AB190" i="8"/>
  <c r="AB310" i="8"/>
  <c r="AB172" i="8"/>
  <c r="AB290" i="8"/>
  <c r="AA27" i="8"/>
  <c r="AA44" i="8"/>
  <c r="AA157" i="8"/>
  <c r="AA334" i="8"/>
  <c r="AA213" i="8"/>
  <c r="Z384" i="8"/>
  <c r="Z239" i="8"/>
  <c r="Y257" i="8"/>
  <c r="Y15" i="8"/>
  <c r="X90" i="8"/>
  <c r="X172" i="8"/>
  <c r="X49" i="8"/>
  <c r="W276" i="8"/>
  <c r="V407" i="8"/>
  <c r="V358" i="8"/>
  <c r="W358" i="8"/>
  <c r="X358" i="8"/>
  <c r="Y358" i="8"/>
  <c r="AD358" i="8"/>
  <c r="Z358" i="8"/>
  <c r="AE417" i="8"/>
  <c r="AE297" i="8"/>
  <c r="AE327" i="8"/>
  <c r="AE378" i="8"/>
  <c r="AD104" i="8"/>
  <c r="AD176" i="8"/>
  <c r="AD389" i="8"/>
  <c r="AD76" i="8"/>
  <c r="AD201" i="8"/>
  <c r="AC127" i="8"/>
  <c r="AC346" i="8"/>
  <c r="AC87" i="8"/>
  <c r="AC181" i="8"/>
  <c r="AA203" i="8"/>
  <c r="Z218" i="8"/>
  <c r="Z460" i="8"/>
  <c r="Y321" i="8"/>
  <c r="X427" i="8"/>
  <c r="X246" i="8"/>
  <c r="X334" i="8"/>
  <c r="V314" i="8"/>
  <c r="W314" i="8"/>
  <c r="X314" i="8"/>
  <c r="Y314" i="8"/>
  <c r="Z314" i="8"/>
  <c r="AD314" i="8"/>
  <c r="AE262" i="8"/>
  <c r="AE246" i="8"/>
  <c r="AE63" i="8"/>
  <c r="AE429" i="8"/>
  <c r="AD263" i="8"/>
  <c r="AD273" i="8"/>
  <c r="AD409" i="8"/>
  <c r="AD208" i="8"/>
  <c r="AD313" i="8"/>
  <c r="AC145" i="8"/>
  <c r="AC251" i="8"/>
  <c r="AC92" i="8"/>
  <c r="AC80" i="8"/>
  <c r="AC203" i="8"/>
  <c r="AB427" i="8"/>
  <c r="AB218" i="8"/>
  <c r="AB248" i="8"/>
  <c r="AB239" i="8"/>
  <c r="AB67" i="8"/>
  <c r="AB97" i="8"/>
  <c r="AA257" i="8"/>
  <c r="AA295" i="8"/>
  <c r="AA268" i="8"/>
  <c r="AA194" i="8"/>
  <c r="Z276" i="8"/>
  <c r="Z259" i="8"/>
  <c r="Z35" i="8"/>
  <c r="Y453" i="8"/>
  <c r="Y333" i="8"/>
  <c r="X190" i="8"/>
  <c r="X294" i="8"/>
  <c r="W225" i="8"/>
  <c r="AE11" i="1"/>
  <c r="AE7" i="1"/>
  <c r="AG7" i="1" s="1"/>
  <c r="AH7" i="1" s="1"/>
  <c r="M240" i="8"/>
  <c r="AF240" i="8" s="1"/>
  <c r="M332" i="8"/>
  <c r="AF332" i="8" s="1"/>
  <c r="N240" i="8"/>
  <c r="N332" i="8"/>
  <c r="O240" i="8"/>
  <c r="O332" i="8"/>
  <c r="AH332" i="8" s="1"/>
  <c r="P240" i="8"/>
  <c r="P332" i="8"/>
  <c r="AI332" i="8" s="1"/>
  <c r="Q240" i="8"/>
  <c r="Q332" i="8"/>
  <c r="AJ332" i="8" s="1"/>
  <c r="R240" i="8"/>
  <c r="AK240" i="8" s="1"/>
  <c r="R332" i="8"/>
  <c r="AK332" i="8" s="1"/>
  <c r="S240" i="8"/>
  <c r="AL240" i="8" s="1"/>
  <c r="S332" i="8"/>
  <c r="AL332" i="8" s="1"/>
  <c r="T240" i="8"/>
  <c r="T332" i="8"/>
  <c r="AM332" i="8" s="1"/>
  <c r="U240" i="8"/>
  <c r="U332" i="8"/>
  <c r="AN332" i="8" s="1"/>
  <c r="AI240" i="8"/>
  <c r="M236" i="8"/>
  <c r="AF236" i="8" s="1"/>
  <c r="M198" i="8"/>
  <c r="AF198" i="8" s="1"/>
  <c r="M52" i="8"/>
  <c r="AF52" i="8" s="1"/>
  <c r="M289" i="8"/>
  <c r="AF289" i="8" s="1"/>
  <c r="M93" i="8"/>
  <c r="AF93" i="8" s="1"/>
  <c r="M446" i="8"/>
  <c r="AF446" i="8" s="1"/>
  <c r="M139" i="8"/>
  <c r="AF139" i="8" s="1"/>
  <c r="M330" i="8"/>
  <c r="AF330" i="8" s="1"/>
  <c r="M457" i="8"/>
  <c r="AF457" i="8" s="1"/>
  <c r="M153" i="8"/>
  <c r="M436" i="8"/>
  <c r="AF436" i="8" s="1"/>
  <c r="M444" i="8"/>
  <c r="AF444" i="8" s="1"/>
  <c r="M96" i="8"/>
  <c r="AF96" i="8" s="1"/>
  <c r="M243" i="8"/>
  <c r="M186" i="8"/>
  <c r="AF186" i="8" s="1"/>
  <c r="M37" i="8"/>
  <c r="AF37" i="8" s="1"/>
  <c r="M12" i="8"/>
  <c r="AF12" i="8" s="1"/>
  <c r="M412" i="8"/>
  <c r="AF412" i="8" s="1"/>
  <c r="M398" i="8"/>
  <c r="AF398" i="8" s="1"/>
  <c r="M81" i="8"/>
  <c r="AF81" i="8" s="1"/>
  <c r="M431" i="8"/>
  <c r="AF431" i="8" s="1"/>
  <c r="M133" i="8"/>
  <c r="M58" i="8"/>
  <c r="AF58" i="8" s="1"/>
  <c r="M197" i="8"/>
  <c r="AF197" i="8" s="1"/>
  <c r="M162" i="8"/>
  <c r="AF162" i="8" s="1"/>
  <c r="M57" i="8"/>
  <c r="M110" i="8"/>
  <c r="M260" i="8"/>
  <c r="AF260" i="8" s="1"/>
  <c r="M261" i="8"/>
  <c r="AF261" i="8" s="1"/>
  <c r="M387" i="8"/>
  <c r="AF387" i="8" s="1"/>
  <c r="M425" i="8"/>
  <c r="AF425" i="8" s="1"/>
  <c r="M234" i="8"/>
  <c r="AF234" i="8" s="1"/>
  <c r="M349" i="8"/>
  <c r="AF349" i="8" s="1"/>
  <c r="M71" i="8"/>
  <c r="AF71" i="8" s="1"/>
  <c r="M123" i="8"/>
  <c r="AF123" i="8" s="1"/>
  <c r="M156" i="8"/>
  <c r="AF156" i="8" s="1"/>
  <c r="M161" i="8"/>
  <c r="AF161" i="8" s="1"/>
  <c r="M317" i="8"/>
  <c r="M211" i="8"/>
  <c r="AF211" i="8" s="1"/>
  <c r="M366" i="8"/>
  <c r="AF366" i="8" s="1"/>
  <c r="M341" i="8"/>
  <c r="AF341" i="8" s="1"/>
  <c r="M230" i="8"/>
  <c r="AF230" i="8" s="1"/>
  <c r="M307" i="8"/>
  <c r="AF307" i="8" s="1"/>
  <c r="M175" i="8"/>
  <c r="AF175" i="8" s="1"/>
  <c r="M132" i="8"/>
  <c r="AF132" i="8" s="1"/>
  <c r="M432" i="8"/>
  <c r="AF432" i="8" s="1"/>
  <c r="M118" i="8"/>
  <c r="AF118" i="8" s="1"/>
  <c r="M275" i="8"/>
  <c r="AF275" i="8" s="1"/>
  <c r="M169" i="8"/>
  <c r="AF169" i="8" s="1"/>
  <c r="M135" i="8"/>
  <c r="M423" i="8"/>
  <c r="AF423" i="8" s="1"/>
  <c r="M303" i="8"/>
  <c r="AF303" i="8" s="1"/>
  <c r="M350" i="8"/>
  <c r="AF350" i="8" s="1"/>
  <c r="M420" i="8"/>
  <c r="AF420" i="8" s="1"/>
  <c r="M21" i="8"/>
  <c r="AF21" i="8" s="1"/>
  <c r="M137" i="8"/>
  <c r="AF137" i="8" s="1"/>
  <c r="M47" i="8"/>
  <c r="AF47" i="8" s="1"/>
  <c r="M94" i="8"/>
  <c r="M43" i="8"/>
  <c r="AF43" i="8" s="1"/>
  <c r="M381" i="8"/>
  <c r="AF381" i="8" s="1"/>
  <c r="M323" i="8"/>
  <c r="AF323" i="8" s="1"/>
  <c r="M421" i="8"/>
  <c r="AF421" i="8" s="1"/>
  <c r="M456" i="8"/>
  <c r="AF456" i="8" s="1"/>
  <c r="M187" i="8"/>
  <c r="AF187" i="8" s="1"/>
  <c r="M443" i="8"/>
  <c r="AF443" i="8" s="1"/>
  <c r="M62" i="8"/>
  <c r="AF62" i="8" s="1"/>
  <c r="M401" i="8"/>
  <c r="AF401" i="8" s="1"/>
  <c r="M170" i="8"/>
  <c r="AF170" i="8" s="1"/>
  <c r="M185" i="8"/>
  <c r="AF185" i="8" s="1"/>
  <c r="M405" i="8"/>
  <c r="AF405" i="8" s="1"/>
  <c r="M329" i="8"/>
  <c r="AF329" i="8" s="1"/>
  <c r="M404" i="8"/>
  <c r="AF404" i="8" s="1"/>
  <c r="M301" i="8"/>
  <c r="AF301" i="8" s="1"/>
  <c r="M270" i="8"/>
  <c r="AF270" i="8" s="1"/>
  <c r="M54" i="8"/>
  <c r="AF54" i="8" s="1"/>
  <c r="M400" i="8"/>
  <c r="AF400" i="8" s="1"/>
  <c r="M188" i="8"/>
  <c r="AF188" i="8" s="1"/>
  <c r="M254" i="8"/>
  <c r="AF254" i="8" s="1"/>
  <c r="M105" i="8"/>
  <c r="AF105" i="8" s="1"/>
  <c r="M61" i="8"/>
  <c r="AF61" i="8" s="1"/>
  <c r="M107" i="8"/>
  <c r="AF107" i="8" s="1"/>
  <c r="N236" i="8"/>
  <c r="N198" i="8"/>
  <c r="N52" i="8"/>
  <c r="AG52" i="8" s="1"/>
  <c r="N289" i="8"/>
  <c r="AG289" i="8" s="1"/>
  <c r="N93" i="8"/>
  <c r="N446" i="8"/>
  <c r="AG446" i="8" s="1"/>
  <c r="N139" i="8"/>
  <c r="AG139" i="8" s="1"/>
  <c r="N330" i="8"/>
  <c r="AG330" i="8" s="1"/>
  <c r="N457" i="8"/>
  <c r="AG457" i="8" s="1"/>
  <c r="N153" i="8"/>
  <c r="AG153" i="8" s="1"/>
  <c r="N436" i="8"/>
  <c r="AG436" i="8" s="1"/>
  <c r="N444" i="8"/>
  <c r="AG444" i="8" s="1"/>
  <c r="N96" i="8"/>
  <c r="N243" i="8"/>
  <c r="AG243" i="8" s="1"/>
  <c r="N186" i="8"/>
  <c r="AG186" i="8" s="1"/>
  <c r="N37" i="8"/>
  <c r="AG37" i="8" s="1"/>
  <c r="N12" i="8"/>
  <c r="N461" i="8" s="1"/>
  <c r="N412" i="8"/>
  <c r="AG412" i="8" s="1"/>
  <c r="N398" i="8"/>
  <c r="AG398" i="8" s="1"/>
  <c r="N81" i="8"/>
  <c r="AG81" i="8" s="1"/>
  <c r="N431" i="8"/>
  <c r="AG431" i="8" s="1"/>
  <c r="N133" i="8"/>
  <c r="AG133" i="8" s="1"/>
  <c r="N58" i="8"/>
  <c r="AG58" i="8" s="1"/>
  <c r="N197" i="8"/>
  <c r="AG197" i="8" s="1"/>
  <c r="N162" i="8"/>
  <c r="AG162" i="8" s="1"/>
  <c r="N57" i="8"/>
  <c r="AG57" i="8" s="1"/>
  <c r="N110" i="8"/>
  <c r="AG110" i="8" s="1"/>
  <c r="N260" i="8"/>
  <c r="AG260" i="8" s="1"/>
  <c r="N261" i="8"/>
  <c r="AG261" i="8" s="1"/>
  <c r="N387" i="8"/>
  <c r="AG387" i="8" s="1"/>
  <c r="N425" i="8"/>
  <c r="AG425" i="8" s="1"/>
  <c r="N234" i="8"/>
  <c r="AG234" i="8" s="1"/>
  <c r="N349" i="8"/>
  <c r="AG349" i="8" s="1"/>
  <c r="N71" i="8"/>
  <c r="N123" i="8"/>
  <c r="N156" i="8"/>
  <c r="AG156" i="8" s="1"/>
  <c r="N161" i="8"/>
  <c r="N317" i="8"/>
  <c r="AG317" i="8" s="1"/>
  <c r="N211" i="8"/>
  <c r="AG211" i="8" s="1"/>
  <c r="N366" i="8"/>
  <c r="AG366" i="8" s="1"/>
  <c r="N341" i="8"/>
  <c r="N230" i="8"/>
  <c r="AG230" i="8" s="1"/>
  <c r="N307" i="8"/>
  <c r="AG307" i="8" s="1"/>
  <c r="N175" i="8"/>
  <c r="AG175" i="8" s="1"/>
  <c r="N132" i="8"/>
  <c r="AG132" i="8" s="1"/>
  <c r="N432" i="8"/>
  <c r="AG432" i="8" s="1"/>
  <c r="N118" i="8"/>
  <c r="AG118" i="8" s="1"/>
  <c r="N275" i="8"/>
  <c r="AG275" i="8" s="1"/>
  <c r="N169" i="8"/>
  <c r="AG169" i="8" s="1"/>
  <c r="N135" i="8"/>
  <c r="N423" i="8"/>
  <c r="AG423" i="8" s="1"/>
  <c r="N303" i="8"/>
  <c r="AG303" i="8" s="1"/>
  <c r="N350" i="8"/>
  <c r="AG350" i="8" s="1"/>
  <c r="N420" i="8"/>
  <c r="AG420" i="8" s="1"/>
  <c r="N21" i="8"/>
  <c r="AG21" i="8" s="1"/>
  <c r="N137" i="8"/>
  <c r="AG137" i="8" s="1"/>
  <c r="N47" i="8"/>
  <c r="AG47" i="8" s="1"/>
  <c r="N94" i="8"/>
  <c r="AG94" i="8" s="1"/>
  <c r="N43" i="8"/>
  <c r="AG43" i="8" s="1"/>
  <c r="N381" i="8"/>
  <c r="AG381" i="8" s="1"/>
  <c r="N323" i="8"/>
  <c r="N421" i="8"/>
  <c r="AG421" i="8" s="1"/>
  <c r="N456" i="8"/>
  <c r="AG456" i="8" s="1"/>
  <c r="N187" i="8"/>
  <c r="AG187" i="8" s="1"/>
  <c r="N443" i="8"/>
  <c r="AG443" i="8" s="1"/>
  <c r="N62" i="8"/>
  <c r="AG62" i="8" s="1"/>
  <c r="N401" i="8"/>
  <c r="AG401" i="8" s="1"/>
  <c r="N170" i="8"/>
  <c r="AG170" i="8" s="1"/>
  <c r="N185" i="8"/>
  <c r="AG185" i="8" s="1"/>
  <c r="N405" i="8"/>
  <c r="N329" i="8"/>
  <c r="AG329" i="8" s="1"/>
  <c r="N404" i="8"/>
  <c r="AG404" i="8" s="1"/>
  <c r="N301" i="8"/>
  <c r="N270" i="8"/>
  <c r="AG270" i="8" s="1"/>
  <c r="N54" i="8"/>
  <c r="AG54" i="8" s="1"/>
  <c r="N400" i="8"/>
  <c r="AG400" i="8" s="1"/>
  <c r="N188" i="8"/>
  <c r="AG188" i="8" s="1"/>
  <c r="N254" i="8"/>
  <c r="AG254" i="8" s="1"/>
  <c r="N105" i="8"/>
  <c r="AG105" i="8" s="1"/>
  <c r="N61" i="8"/>
  <c r="AG61" i="8" s="1"/>
  <c r="N107" i="8"/>
  <c r="AG107" i="8" s="1"/>
  <c r="O236" i="8"/>
  <c r="AH236" i="8" s="1"/>
  <c r="O198" i="8"/>
  <c r="AH198" i="8" s="1"/>
  <c r="O52" i="8"/>
  <c r="AH52" i="8" s="1"/>
  <c r="O289" i="8"/>
  <c r="O93" i="8"/>
  <c r="AH93" i="8" s="1"/>
  <c r="O446" i="8"/>
  <c r="AH446" i="8" s="1"/>
  <c r="O139" i="8"/>
  <c r="AH139" i="8" s="1"/>
  <c r="O330" i="8"/>
  <c r="O457" i="8"/>
  <c r="AH457" i="8" s="1"/>
  <c r="O153" i="8"/>
  <c r="AH153" i="8" s="1"/>
  <c r="O436" i="8"/>
  <c r="O444" i="8"/>
  <c r="AH444" i="8" s="1"/>
  <c r="O96" i="8"/>
  <c r="AH96" i="8" s="1"/>
  <c r="O243" i="8"/>
  <c r="AH243" i="8" s="1"/>
  <c r="O186" i="8"/>
  <c r="AH186" i="8" s="1"/>
  <c r="O37" i="8"/>
  <c r="AH37" i="8" s="1"/>
  <c r="O12" i="8"/>
  <c r="AH12" i="8" s="1"/>
  <c r="O412" i="8"/>
  <c r="AH412" i="8" s="1"/>
  <c r="O398" i="8"/>
  <c r="AH398" i="8" s="1"/>
  <c r="O81" i="8"/>
  <c r="O431" i="8"/>
  <c r="AH431" i="8" s="1"/>
  <c r="O133" i="8"/>
  <c r="AH133" i="8" s="1"/>
  <c r="O58" i="8"/>
  <c r="AH58" i="8" s="1"/>
  <c r="O197" i="8"/>
  <c r="AH197" i="8" s="1"/>
  <c r="O162" i="8"/>
  <c r="AH162" i="8" s="1"/>
  <c r="O57" i="8"/>
  <c r="AH57" i="8" s="1"/>
  <c r="O110" i="8"/>
  <c r="AH110" i="8" s="1"/>
  <c r="O260" i="8"/>
  <c r="O261" i="8"/>
  <c r="AH261" i="8" s="1"/>
  <c r="O387" i="8"/>
  <c r="AH387" i="8" s="1"/>
  <c r="O425" i="8"/>
  <c r="AH425" i="8" s="1"/>
  <c r="O234" i="8"/>
  <c r="AH234" i="8" s="1"/>
  <c r="O349" i="8"/>
  <c r="AH349" i="8" s="1"/>
  <c r="O71" i="8"/>
  <c r="AH71" i="8" s="1"/>
  <c r="O123" i="8"/>
  <c r="AH123" i="8" s="1"/>
  <c r="O156" i="8"/>
  <c r="AH156" i="8" s="1"/>
  <c r="O161" i="8"/>
  <c r="AH161" i="8" s="1"/>
  <c r="O317" i="8"/>
  <c r="AH317" i="8" s="1"/>
  <c r="O211" i="8"/>
  <c r="AH211" i="8" s="1"/>
  <c r="O366" i="8"/>
  <c r="O341" i="8"/>
  <c r="AH341" i="8" s="1"/>
  <c r="O230" i="8"/>
  <c r="AH230" i="8" s="1"/>
  <c r="O307" i="8"/>
  <c r="AH307" i="8" s="1"/>
  <c r="O175" i="8"/>
  <c r="AH175" i="8" s="1"/>
  <c r="O132" i="8"/>
  <c r="AH132" i="8" s="1"/>
  <c r="O432" i="8"/>
  <c r="AH432" i="8" s="1"/>
  <c r="O118" i="8"/>
  <c r="AH118" i="8" s="1"/>
  <c r="O275" i="8"/>
  <c r="AH275" i="8" s="1"/>
  <c r="O169" i="8"/>
  <c r="AH169" i="8" s="1"/>
  <c r="O135" i="8"/>
  <c r="AH135" i="8" s="1"/>
  <c r="O423" i="8"/>
  <c r="AH423" i="8" s="1"/>
  <c r="O303" i="8"/>
  <c r="AH303" i="8" s="1"/>
  <c r="O350" i="8"/>
  <c r="AH350" i="8" s="1"/>
  <c r="O420" i="8"/>
  <c r="AH420" i="8" s="1"/>
  <c r="O21" i="8"/>
  <c r="AH21" i="8" s="1"/>
  <c r="O137" i="8"/>
  <c r="AH137" i="8" s="1"/>
  <c r="O47" i="8"/>
  <c r="AH47" i="8" s="1"/>
  <c r="O94" i="8"/>
  <c r="AH94" i="8" s="1"/>
  <c r="O43" i="8"/>
  <c r="AH43" i="8" s="1"/>
  <c r="O381" i="8"/>
  <c r="AH381" i="8" s="1"/>
  <c r="O323" i="8"/>
  <c r="O421" i="8"/>
  <c r="AH421" i="8" s="1"/>
  <c r="O456" i="8"/>
  <c r="AH456" i="8" s="1"/>
  <c r="O187" i="8"/>
  <c r="O443" i="8"/>
  <c r="AH443" i="8" s="1"/>
  <c r="O62" i="8"/>
  <c r="AH62" i="8" s="1"/>
  <c r="O401" i="8"/>
  <c r="AH401" i="8" s="1"/>
  <c r="O170" i="8"/>
  <c r="O185" i="8"/>
  <c r="AH185" i="8" s="1"/>
  <c r="O405" i="8"/>
  <c r="AH405" i="8" s="1"/>
  <c r="O329" i="8"/>
  <c r="AH329" i="8" s="1"/>
  <c r="O404" i="8"/>
  <c r="AH404" i="8" s="1"/>
  <c r="O301" i="8"/>
  <c r="AH301" i="8" s="1"/>
  <c r="O270" i="8"/>
  <c r="AH270" i="8" s="1"/>
  <c r="O54" i="8"/>
  <c r="AH54" i="8" s="1"/>
  <c r="O400" i="8"/>
  <c r="O188" i="8"/>
  <c r="AH188" i="8" s="1"/>
  <c r="O254" i="8"/>
  <c r="AH254" i="8" s="1"/>
  <c r="O105" i="8"/>
  <c r="AH105" i="8" s="1"/>
  <c r="O61" i="8"/>
  <c r="AH61" i="8" s="1"/>
  <c r="O107" i="8"/>
  <c r="AH107" i="8" s="1"/>
  <c r="P236" i="8"/>
  <c r="AI236" i="8" s="1"/>
  <c r="P198" i="8"/>
  <c r="AI198" i="8" s="1"/>
  <c r="P52" i="8"/>
  <c r="AI52" i="8" s="1"/>
  <c r="P289" i="8"/>
  <c r="AI289" i="8" s="1"/>
  <c r="P93" i="8"/>
  <c r="AI93" i="8" s="1"/>
  <c r="P446" i="8"/>
  <c r="AI446" i="8" s="1"/>
  <c r="P139" i="8"/>
  <c r="AI139" i="8" s="1"/>
  <c r="P330" i="8"/>
  <c r="AI330" i="8" s="1"/>
  <c r="P457" i="8"/>
  <c r="AI457" i="8" s="1"/>
  <c r="P153" i="8"/>
  <c r="AI153" i="8" s="1"/>
  <c r="P436" i="8"/>
  <c r="AI436" i="8" s="1"/>
  <c r="P444" i="8"/>
  <c r="AI444" i="8" s="1"/>
  <c r="P96" i="8"/>
  <c r="AI96" i="8" s="1"/>
  <c r="P243" i="8"/>
  <c r="AI243" i="8" s="1"/>
  <c r="P186" i="8"/>
  <c r="P37" i="8"/>
  <c r="AI37" i="8" s="1"/>
  <c r="P12" i="8"/>
  <c r="AI12" i="8" s="1"/>
  <c r="P412" i="8"/>
  <c r="AI412" i="8" s="1"/>
  <c r="P398" i="8"/>
  <c r="AI398" i="8" s="1"/>
  <c r="P81" i="8"/>
  <c r="AI81" i="8" s="1"/>
  <c r="P431" i="8"/>
  <c r="AI431" i="8" s="1"/>
  <c r="P133" i="8"/>
  <c r="AI133" i="8" s="1"/>
  <c r="P58" i="8"/>
  <c r="AI58" i="8" s="1"/>
  <c r="P197" i="8"/>
  <c r="AI197" i="8" s="1"/>
  <c r="P162" i="8"/>
  <c r="P57" i="8"/>
  <c r="P110" i="8"/>
  <c r="AI110" i="8" s="1"/>
  <c r="P260" i="8"/>
  <c r="AI260" i="8" s="1"/>
  <c r="P261" i="8"/>
  <c r="AI261" i="8" s="1"/>
  <c r="P387" i="8"/>
  <c r="AI387" i="8" s="1"/>
  <c r="P425" i="8"/>
  <c r="P234" i="8"/>
  <c r="P349" i="8"/>
  <c r="AI349" i="8" s="1"/>
  <c r="P71" i="8"/>
  <c r="AI71" i="8" s="1"/>
  <c r="P123" i="8"/>
  <c r="P156" i="8"/>
  <c r="AI156" i="8" s="1"/>
  <c r="P161" i="8"/>
  <c r="AI161" i="8" s="1"/>
  <c r="P317" i="8"/>
  <c r="AI317" i="8" s="1"/>
  <c r="P211" i="8"/>
  <c r="AI211" i="8" s="1"/>
  <c r="P366" i="8"/>
  <c r="AI366" i="8" s="1"/>
  <c r="P341" i="8"/>
  <c r="AI341" i="8" s="1"/>
  <c r="P230" i="8"/>
  <c r="AI230" i="8" s="1"/>
  <c r="P307" i="8"/>
  <c r="P175" i="8"/>
  <c r="AI175" i="8" s="1"/>
  <c r="P132" i="8"/>
  <c r="AI132" i="8" s="1"/>
  <c r="P432" i="8"/>
  <c r="AI432" i="8" s="1"/>
  <c r="P118" i="8"/>
  <c r="AI118" i="8" s="1"/>
  <c r="P275" i="8"/>
  <c r="AI275" i="8" s="1"/>
  <c r="P169" i="8"/>
  <c r="AI169" i="8" s="1"/>
  <c r="P135" i="8"/>
  <c r="AI135" i="8" s="1"/>
  <c r="P423" i="8"/>
  <c r="AI423" i="8" s="1"/>
  <c r="P303" i="8"/>
  <c r="AI303" i="8" s="1"/>
  <c r="P350" i="8"/>
  <c r="AI350" i="8" s="1"/>
  <c r="P420" i="8"/>
  <c r="AI420" i="8" s="1"/>
  <c r="P21" i="8"/>
  <c r="AI21" i="8" s="1"/>
  <c r="P137" i="8"/>
  <c r="AI137" i="8" s="1"/>
  <c r="P47" i="8"/>
  <c r="AI47" i="8" s="1"/>
  <c r="P94" i="8"/>
  <c r="AI94" i="8" s="1"/>
  <c r="P43" i="8"/>
  <c r="P381" i="8"/>
  <c r="AI381" i="8" s="1"/>
  <c r="P323" i="8"/>
  <c r="AI323" i="8" s="1"/>
  <c r="P421" i="8"/>
  <c r="P456" i="8"/>
  <c r="AI456" i="8" s="1"/>
  <c r="P187" i="8"/>
  <c r="AI187" i="8" s="1"/>
  <c r="P443" i="8"/>
  <c r="AI443" i="8" s="1"/>
  <c r="P62" i="8"/>
  <c r="AI62" i="8" s="1"/>
  <c r="P401" i="8"/>
  <c r="AI401" i="8" s="1"/>
  <c r="P170" i="8"/>
  <c r="AI170" i="8" s="1"/>
  <c r="P185" i="8"/>
  <c r="AI185" i="8" s="1"/>
  <c r="P405" i="8"/>
  <c r="AI405" i="8" s="1"/>
  <c r="P329" i="8"/>
  <c r="AI329" i="8" s="1"/>
  <c r="P404" i="8"/>
  <c r="AI404" i="8" s="1"/>
  <c r="P301" i="8"/>
  <c r="AI301" i="8" s="1"/>
  <c r="P270" i="8"/>
  <c r="AI270" i="8" s="1"/>
  <c r="P54" i="8"/>
  <c r="AI54" i="8" s="1"/>
  <c r="P400" i="8"/>
  <c r="AI400" i="8" s="1"/>
  <c r="P188" i="8"/>
  <c r="AI188" i="8" s="1"/>
  <c r="P254" i="8"/>
  <c r="AI254" i="8" s="1"/>
  <c r="P105" i="8"/>
  <c r="P61" i="8"/>
  <c r="AI61" i="8" s="1"/>
  <c r="P107" i="8"/>
  <c r="AI107" i="8" s="1"/>
  <c r="Q236" i="8"/>
  <c r="AJ236" i="8" s="1"/>
  <c r="Q198" i="8"/>
  <c r="Q52" i="8"/>
  <c r="AJ52" i="8" s="1"/>
  <c r="Q289" i="8"/>
  <c r="AJ289" i="8" s="1"/>
  <c r="Q93" i="8"/>
  <c r="Q446" i="8"/>
  <c r="AJ446" i="8" s="1"/>
  <c r="Q139" i="8"/>
  <c r="AJ139" i="8" s="1"/>
  <c r="Q330" i="8"/>
  <c r="AJ330" i="8" s="1"/>
  <c r="Q457" i="8"/>
  <c r="AJ457" i="8" s="1"/>
  <c r="Q153" i="8"/>
  <c r="Q436" i="8"/>
  <c r="AJ436" i="8" s="1"/>
  <c r="Q444" i="8"/>
  <c r="AJ444" i="8" s="1"/>
  <c r="Q96" i="8"/>
  <c r="AJ96" i="8" s="1"/>
  <c r="Q243" i="8"/>
  <c r="Q186" i="8"/>
  <c r="AJ186" i="8" s="1"/>
  <c r="Q37" i="8"/>
  <c r="AJ37" i="8" s="1"/>
  <c r="Q12" i="8"/>
  <c r="AJ12" i="8" s="1"/>
  <c r="Q412" i="8"/>
  <c r="AJ412" i="8" s="1"/>
  <c r="Q398" i="8"/>
  <c r="AJ398" i="8" s="1"/>
  <c r="Q81" i="8"/>
  <c r="AJ81" i="8" s="1"/>
  <c r="Q431" i="8"/>
  <c r="AJ431" i="8" s="1"/>
  <c r="Q133" i="8"/>
  <c r="AJ133" i="8" s="1"/>
  <c r="Q58" i="8"/>
  <c r="AJ58" i="8" s="1"/>
  <c r="Q197" i="8"/>
  <c r="AJ197" i="8" s="1"/>
  <c r="Q162" i="8"/>
  <c r="AJ162" i="8" s="1"/>
  <c r="Q57" i="8"/>
  <c r="AJ57" i="8" s="1"/>
  <c r="Q110" i="8"/>
  <c r="AJ110" i="8" s="1"/>
  <c r="Q260" i="8"/>
  <c r="AJ260" i="8" s="1"/>
  <c r="Q261" i="8"/>
  <c r="AJ261" i="8" s="1"/>
  <c r="Q387" i="8"/>
  <c r="AJ387" i="8" s="1"/>
  <c r="Q425" i="8"/>
  <c r="AJ425" i="8" s="1"/>
  <c r="Q234" i="8"/>
  <c r="AJ234" i="8" s="1"/>
  <c r="Q349" i="8"/>
  <c r="AJ349" i="8" s="1"/>
  <c r="Q71" i="8"/>
  <c r="Q123" i="8"/>
  <c r="AJ123" i="8" s="1"/>
  <c r="Q156" i="8"/>
  <c r="AJ156" i="8" s="1"/>
  <c r="Q161" i="8"/>
  <c r="AJ161" i="8" s="1"/>
  <c r="Q317" i="8"/>
  <c r="AJ317" i="8" s="1"/>
  <c r="Q211" i="8"/>
  <c r="AJ211" i="8" s="1"/>
  <c r="Q366" i="8"/>
  <c r="AJ366" i="8" s="1"/>
  <c r="Q341" i="8"/>
  <c r="AJ341" i="8" s="1"/>
  <c r="Q230" i="8"/>
  <c r="AJ230" i="8" s="1"/>
  <c r="Q307" i="8"/>
  <c r="AJ307" i="8" s="1"/>
  <c r="Q175" i="8"/>
  <c r="Q132" i="8"/>
  <c r="Q432" i="8"/>
  <c r="AJ432" i="8" s="1"/>
  <c r="Q118" i="8"/>
  <c r="AJ118" i="8" s="1"/>
  <c r="Q275" i="8"/>
  <c r="AJ275" i="8" s="1"/>
  <c r="Q169" i="8"/>
  <c r="AJ169" i="8" s="1"/>
  <c r="Q135" i="8"/>
  <c r="AJ135" i="8" s="1"/>
  <c r="Q423" i="8"/>
  <c r="AJ423" i="8" s="1"/>
  <c r="Q303" i="8"/>
  <c r="AJ303" i="8" s="1"/>
  <c r="Q350" i="8"/>
  <c r="AJ350" i="8" s="1"/>
  <c r="Q420" i="8"/>
  <c r="AJ420" i="8" s="1"/>
  <c r="Q21" i="8"/>
  <c r="AJ21" i="8" s="1"/>
  <c r="Q137" i="8"/>
  <c r="AJ137" i="8" s="1"/>
  <c r="Q47" i="8"/>
  <c r="AJ47" i="8" s="1"/>
  <c r="Q94" i="8"/>
  <c r="Q43" i="8"/>
  <c r="AJ43" i="8" s="1"/>
  <c r="Q381" i="8"/>
  <c r="AJ381" i="8" s="1"/>
  <c r="Q323" i="8"/>
  <c r="AJ323" i="8" s="1"/>
  <c r="Q421" i="8"/>
  <c r="Q456" i="8"/>
  <c r="AJ456" i="8" s="1"/>
  <c r="Q187" i="8"/>
  <c r="AJ187" i="8" s="1"/>
  <c r="Q443" i="8"/>
  <c r="AJ443" i="8" s="1"/>
  <c r="Q62" i="8"/>
  <c r="AJ62" i="8" s="1"/>
  <c r="Q401" i="8"/>
  <c r="AJ401" i="8" s="1"/>
  <c r="Q170" i="8"/>
  <c r="AJ170" i="8" s="1"/>
  <c r="Q185" i="8"/>
  <c r="AJ185" i="8" s="1"/>
  <c r="Q405" i="8"/>
  <c r="AJ405" i="8" s="1"/>
  <c r="Q329" i="8"/>
  <c r="AJ329" i="8" s="1"/>
  <c r="Q404" i="8"/>
  <c r="AJ404" i="8" s="1"/>
  <c r="Q301" i="8"/>
  <c r="AJ301" i="8" s="1"/>
  <c r="Q270" i="8"/>
  <c r="AJ270" i="8" s="1"/>
  <c r="Q54" i="8"/>
  <c r="AJ54" i="8" s="1"/>
  <c r="Q400" i="8"/>
  <c r="AJ400" i="8" s="1"/>
  <c r="Q188" i="8"/>
  <c r="AJ188" i="8" s="1"/>
  <c r="Q254" i="8"/>
  <c r="AJ254" i="8" s="1"/>
  <c r="Q105" i="8"/>
  <c r="AJ105" i="8" s="1"/>
  <c r="Q61" i="8"/>
  <c r="AJ61" i="8" s="1"/>
  <c r="Q107" i="8"/>
  <c r="AJ107" i="8" s="1"/>
  <c r="R236" i="8"/>
  <c r="R198" i="8"/>
  <c r="AK198" i="8" s="1"/>
  <c r="R52" i="8"/>
  <c r="AK52" i="8" s="1"/>
  <c r="R289" i="8"/>
  <c r="AK289" i="8" s="1"/>
  <c r="R93" i="8"/>
  <c r="AK93" i="8" s="1"/>
  <c r="R446" i="8"/>
  <c r="AK446" i="8" s="1"/>
  <c r="R139" i="8"/>
  <c r="R330" i="8"/>
  <c r="AK330" i="8" s="1"/>
  <c r="R457" i="8"/>
  <c r="AK457" i="8" s="1"/>
  <c r="R153" i="8"/>
  <c r="AK153" i="8" s="1"/>
  <c r="R436" i="8"/>
  <c r="AK436" i="8" s="1"/>
  <c r="R444" i="8"/>
  <c r="AK444" i="8" s="1"/>
  <c r="R96" i="8"/>
  <c r="AK96" i="8" s="1"/>
  <c r="R243" i="8"/>
  <c r="AK243" i="8" s="1"/>
  <c r="R186" i="8"/>
  <c r="AK186" i="8" s="1"/>
  <c r="R37" i="8"/>
  <c r="AK37" i="8" s="1"/>
  <c r="R12" i="8"/>
  <c r="R412" i="8"/>
  <c r="AK412" i="8" s="1"/>
  <c r="R398" i="8"/>
  <c r="AK398" i="8" s="1"/>
  <c r="R81" i="8"/>
  <c r="AK81" i="8" s="1"/>
  <c r="R431" i="8"/>
  <c r="AK431" i="8" s="1"/>
  <c r="R133" i="8"/>
  <c r="AK133" i="8" s="1"/>
  <c r="R58" i="8"/>
  <c r="AK58" i="8" s="1"/>
  <c r="R197" i="8"/>
  <c r="R162" i="8"/>
  <c r="AK162" i="8" s="1"/>
  <c r="R57" i="8"/>
  <c r="AK57" i="8" s="1"/>
  <c r="R110" i="8"/>
  <c r="AK110" i="8" s="1"/>
  <c r="R260" i="8"/>
  <c r="AK260" i="8" s="1"/>
  <c r="R261" i="8"/>
  <c r="AK261" i="8" s="1"/>
  <c r="R387" i="8"/>
  <c r="AK387" i="8" s="1"/>
  <c r="R425" i="8"/>
  <c r="R234" i="8"/>
  <c r="AK234" i="8" s="1"/>
  <c r="R349" i="8"/>
  <c r="AK349" i="8" s="1"/>
  <c r="R71" i="8"/>
  <c r="AK71" i="8" s="1"/>
  <c r="R123" i="8"/>
  <c r="AK123" i="8" s="1"/>
  <c r="R156" i="8"/>
  <c r="AK156" i="8" s="1"/>
  <c r="R161" i="8"/>
  <c r="R317" i="8"/>
  <c r="AK317" i="8" s="1"/>
  <c r="R211" i="8"/>
  <c r="AK211" i="8" s="1"/>
  <c r="R366" i="8"/>
  <c r="AK366" i="8" s="1"/>
  <c r="R341" i="8"/>
  <c r="AK341" i="8" s="1"/>
  <c r="R230" i="8"/>
  <c r="AK230" i="8" s="1"/>
  <c r="R307" i="8"/>
  <c r="AK307" i="8" s="1"/>
  <c r="R175" i="8"/>
  <c r="AK175" i="8" s="1"/>
  <c r="R132" i="8"/>
  <c r="AK132" i="8" s="1"/>
  <c r="R432" i="8"/>
  <c r="AK432" i="8" s="1"/>
  <c r="R118" i="8"/>
  <c r="AK118" i="8" s="1"/>
  <c r="R275" i="8"/>
  <c r="AK275" i="8" s="1"/>
  <c r="R169" i="8"/>
  <c r="R135" i="8"/>
  <c r="AK135" i="8" s="1"/>
  <c r="R423" i="8"/>
  <c r="AK423" i="8" s="1"/>
  <c r="R303" i="8"/>
  <c r="AK303" i="8" s="1"/>
  <c r="R350" i="8"/>
  <c r="AK350" i="8" s="1"/>
  <c r="R420" i="8"/>
  <c r="AK420" i="8" s="1"/>
  <c r="R21" i="8"/>
  <c r="AK21" i="8" s="1"/>
  <c r="R137" i="8"/>
  <c r="AK137" i="8" s="1"/>
  <c r="R47" i="8"/>
  <c r="AK47" i="8" s="1"/>
  <c r="R94" i="8"/>
  <c r="AK94" i="8" s="1"/>
  <c r="R43" i="8"/>
  <c r="AK43" i="8" s="1"/>
  <c r="R381" i="8"/>
  <c r="AK381" i="8" s="1"/>
  <c r="R323" i="8"/>
  <c r="R421" i="8"/>
  <c r="AK421" i="8" s="1"/>
  <c r="R456" i="8"/>
  <c r="AK456" i="8" s="1"/>
  <c r="R187" i="8"/>
  <c r="AK187" i="8" s="1"/>
  <c r="R443" i="8"/>
  <c r="AK443" i="8" s="1"/>
  <c r="R62" i="8"/>
  <c r="AK62" i="8" s="1"/>
  <c r="R401" i="8"/>
  <c r="AK401" i="8" s="1"/>
  <c r="R170" i="8"/>
  <c r="AK170" i="8" s="1"/>
  <c r="R185" i="8"/>
  <c r="AK185" i="8" s="1"/>
  <c r="R405" i="8"/>
  <c r="AK405" i="8" s="1"/>
  <c r="R329" i="8"/>
  <c r="AK329" i="8" s="1"/>
  <c r="R404" i="8"/>
  <c r="AK404" i="8" s="1"/>
  <c r="R301" i="8"/>
  <c r="R270" i="8"/>
  <c r="R54" i="8"/>
  <c r="AK54" i="8" s="1"/>
  <c r="R400" i="8"/>
  <c r="AK400" i="8" s="1"/>
  <c r="R188" i="8"/>
  <c r="AK188" i="8" s="1"/>
  <c r="R254" i="8"/>
  <c r="AK254" i="8" s="1"/>
  <c r="R105" i="8"/>
  <c r="AK105" i="8" s="1"/>
  <c r="R61" i="8"/>
  <c r="AK61" i="8" s="1"/>
  <c r="R107" i="8"/>
  <c r="AK107" i="8" s="1"/>
  <c r="S236" i="8"/>
  <c r="AL236" i="8" s="1"/>
  <c r="S198" i="8"/>
  <c r="AL198" i="8" s="1"/>
  <c r="S52" i="8"/>
  <c r="AL52" i="8" s="1"/>
  <c r="S289" i="8"/>
  <c r="S93" i="8"/>
  <c r="AL93" i="8" s="1"/>
  <c r="S446" i="8"/>
  <c r="AL446" i="8" s="1"/>
  <c r="S139" i="8"/>
  <c r="AL139" i="8" s="1"/>
  <c r="S330" i="8"/>
  <c r="AL330" i="8" s="1"/>
  <c r="S457" i="8"/>
  <c r="S153" i="8"/>
  <c r="AL153" i="8" s="1"/>
  <c r="S436" i="8"/>
  <c r="S444" i="8"/>
  <c r="AL444" i="8" s="1"/>
  <c r="S96" i="8"/>
  <c r="AL96" i="8" s="1"/>
  <c r="S243" i="8"/>
  <c r="AL243" i="8" s="1"/>
  <c r="S186" i="8"/>
  <c r="S37" i="8"/>
  <c r="S12" i="8"/>
  <c r="AL12" i="8" s="1"/>
  <c r="S412" i="8"/>
  <c r="AL412" i="8" s="1"/>
  <c r="S398" i="8"/>
  <c r="AL398" i="8" s="1"/>
  <c r="S81" i="8"/>
  <c r="AL81" i="8" s="1"/>
  <c r="S431" i="8"/>
  <c r="AL431" i="8" s="1"/>
  <c r="S133" i="8"/>
  <c r="AL133" i="8" s="1"/>
  <c r="S58" i="8"/>
  <c r="AL58" i="8" s="1"/>
  <c r="S197" i="8"/>
  <c r="AL197" i="8" s="1"/>
  <c r="S162" i="8"/>
  <c r="AL162" i="8" s="1"/>
  <c r="S57" i="8"/>
  <c r="AL57" i="8" s="1"/>
  <c r="S110" i="8"/>
  <c r="AL110" i="8" s="1"/>
  <c r="S260" i="8"/>
  <c r="S261" i="8"/>
  <c r="AL261" i="8" s="1"/>
  <c r="S387" i="8"/>
  <c r="AL387" i="8" s="1"/>
  <c r="S425" i="8"/>
  <c r="AL425" i="8" s="1"/>
  <c r="S234" i="8"/>
  <c r="AL234" i="8" s="1"/>
  <c r="S349" i="8"/>
  <c r="AL349" i="8" s="1"/>
  <c r="S71" i="8"/>
  <c r="AL71" i="8" s="1"/>
  <c r="S123" i="8"/>
  <c r="AL123" i="8" s="1"/>
  <c r="S156" i="8"/>
  <c r="AL156" i="8" s="1"/>
  <c r="S161" i="8"/>
  <c r="AL161" i="8" s="1"/>
  <c r="S317" i="8"/>
  <c r="AL317" i="8" s="1"/>
  <c r="S211" i="8"/>
  <c r="AL211" i="8" s="1"/>
  <c r="S366" i="8"/>
  <c r="S341" i="8"/>
  <c r="AL341" i="8" s="1"/>
  <c r="S230" i="8"/>
  <c r="AL230" i="8" s="1"/>
  <c r="S307" i="8"/>
  <c r="AL307" i="8" s="1"/>
  <c r="S175" i="8"/>
  <c r="AL175" i="8" s="1"/>
  <c r="S132" i="8"/>
  <c r="AL132" i="8" s="1"/>
  <c r="S432" i="8"/>
  <c r="AL432" i="8" s="1"/>
  <c r="S118" i="8"/>
  <c r="AL118" i="8" s="1"/>
  <c r="S275" i="8"/>
  <c r="AL275" i="8" s="1"/>
  <c r="S169" i="8"/>
  <c r="AL169" i="8" s="1"/>
  <c r="S135" i="8"/>
  <c r="AL135" i="8" s="1"/>
  <c r="S423" i="8"/>
  <c r="AL423" i="8" s="1"/>
  <c r="S303" i="8"/>
  <c r="S350" i="8"/>
  <c r="AL350" i="8" s="1"/>
  <c r="S420" i="8"/>
  <c r="AL420" i="8" s="1"/>
  <c r="S21" i="8"/>
  <c r="AL21" i="8" s="1"/>
  <c r="S137" i="8"/>
  <c r="AL137" i="8" s="1"/>
  <c r="S47" i="8"/>
  <c r="AL47" i="8" s="1"/>
  <c r="S94" i="8"/>
  <c r="AL94" i="8" s="1"/>
  <c r="S43" i="8"/>
  <c r="S381" i="8"/>
  <c r="AL381" i="8" s="1"/>
  <c r="S323" i="8"/>
  <c r="AL323" i="8" s="1"/>
  <c r="S421" i="8"/>
  <c r="AL421" i="8" s="1"/>
  <c r="S456" i="8"/>
  <c r="AL456" i="8" s="1"/>
  <c r="S187" i="8"/>
  <c r="S443" i="8"/>
  <c r="AL443" i="8" s="1"/>
  <c r="S62" i="8"/>
  <c r="AL62" i="8" s="1"/>
  <c r="S401" i="8"/>
  <c r="AL401" i="8" s="1"/>
  <c r="S170" i="8"/>
  <c r="AL170" i="8" s="1"/>
  <c r="S185" i="8"/>
  <c r="AL185" i="8" s="1"/>
  <c r="S405" i="8"/>
  <c r="AL405" i="8" s="1"/>
  <c r="S329" i="8"/>
  <c r="AL329" i="8" s="1"/>
  <c r="S404" i="8"/>
  <c r="AL404" i="8" s="1"/>
  <c r="S301" i="8"/>
  <c r="AL301" i="8" s="1"/>
  <c r="S270" i="8"/>
  <c r="AL270" i="8" s="1"/>
  <c r="S54" i="8"/>
  <c r="AL54" i="8" s="1"/>
  <c r="S400" i="8"/>
  <c r="S188" i="8"/>
  <c r="AL188" i="8" s="1"/>
  <c r="S254" i="8"/>
  <c r="AL254" i="8" s="1"/>
  <c r="S105" i="8"/>
  <c r="AL105" i="8" s="1"/>
  <c r="S61" i="8"/>
  <c r="AL61" i="8" s="1"/>
  <c r="S107" i="8"/>
  <c r="AL107" i="8" s="1"/>
  <c r="T236" i="8"/>
  <c r="AM236" i="8" s="1"/>
  <c r="T198" i="8"/>
  <c r="AM198" i="8" s="1"/>
  <c r="T52" i="8"/>
  <c r="AM52" i="8" s="1"/>
  <c r="T289" i="8"/>
  <c r="AM289" i="8" s="1"/>
  <c r="T93" i="8"/>
  <c r="AM93" i="8" s="1"/>
  <c r="T446" i="8"/>
  <c r="AM446" i="8" s="1"/>
  <c r="T139" i="8"/>
  <c r="T330" i="8"/>
  <c r="AM330" i="8" s="1"/>
  <c r="T457" i="8"/>
  <c r="AM457" i="8" s="1"/>
  <c r="T153" i="8"/>
  <c r="AM153" i="8" s="1"/>
  <c r="T436" i="8"/>
  <c r="AM436" i="8" s="1"/>
  <c r="T444" i="8"/>
  <c r="AM444" i="8" s="1"/>
  <c r="T96" i="8"/>
  <c r="AM96" i="8" s="1"/>
  <c r="T243" i="8"/>
  <c r="AM243" i="8" s="1"/>
  <c r="T186" i="8"/>
  <c r="AM186" i="8" s="1"/>
  <c r="T37" i="8"/>
  <c r="AM37" i="8" s="1"/>
  <c r="T12" i="8"/>
  <c r="AM12" i="8" s="1"/>
  <c r="T412" i="8"/>
  <c r="AM412" i="8" s="1"/>
  <c r="T398" i="8"/>
  <c r="T81" i="8"/>
  <c r="AM81" i="8" s="1"/>
  <c r="T431" i="8"/>
  <c r="AM431" i="8" s="1"/>
  <c r="T133" i="8"/>
  <c r="AM133" i="8" s="1"/>
  <c r="T58" i="8"/>
  <c r="AM58" i="8" s="1"/>
  <c r="T197" i="8"/>
  <c r="AM197" i="8" s="1"/>
  <c r="T162" i="8"/>
  <c r="AM162" i="8" s="1"/>
  <c r="T57" i="8"/>
  <c r="T110" i="8"/>
  <c r="AM110" i="8" s="1"/>
  <c r="T260" i="8"/>
  <c r="AM260" i="8" s="1"/>
  <c r="T261" i="8"/>
  <c r="AM261" i="8" s="1"/>
  <c r="T387" i="8"/>
  <c r="AM387" i="8" s="1"/>
  <c r="T425" i="8"/>
  <c r="T234" i="8"/>
  <c r="AM234" i="8" s="1"/>
  <c r="T349" i="8"/>
  <c r="AM349" i="8" s="1"/>
  <c r="T71" i="8"/>
  <c r="AM71" i="8" s="1"/>
  <c r="T123" i="8"/>
  <c r="AM123" i="8" s="1"/>
  <c r="T156" i="8"/>
  <c r="AM156" i="8" s="1"/>
  <c r="T161" i="8"/>
  <c r="AM161" i="8" s="1"/>
  <c r="T317" i="8"/>
  <c r="AM317" i="8" s="1"/>
  <c r="T211" i="8"/>
  <c r="AM211" i="8" s="1"/>
  <c r="T366" i="8"/>
  <c r="AM366" i="8" s="1"/>
  <c r="T341" i="8"/>
  <c r="T230" i="8"/>
  <c r="AM230" i="8" s="1"/>
  <c r="T307" i="8"/>
  <c r="AM307" i="8" s="1"/>
  <c r="T175" i="8"/>
  <c r="AM175" i="8" s="1"/>
  <c r="T132" i="8"/>
  <c r="AM132" i="8" s="1"/>
  <c r="T432" i="8"/>
  <c r="AM432" i="8" s="1"/>
  <c r="T118" i="8"/>
  <c r="AM118" i="8" s="1"/>
  <c r="T275" i="8"/>
  <c r="AM275" i="8" s="1"/>
  <c r="T169" i="8"/>
  <c r="AM169" i="8" s="1"/>
  <c r="T135" i="8"/>
  <c r="AM135" i="8" s="1"/>
  <c r="T423" i="8"/>
  <c r="AM423" i="8" s="1"/>
  <c r="T303" i="8"/>
  <c r="AM303" i="8" s="1"/>
  <c r="T350" i="8"/>
  <c r="AM350" i="8" s="1"/>
  <c r="T420" i="8"/>
  <c r="AM420" i="8" s="1"/>
  <c r="T21" i="8"/>
  <c r="T137" i="8"/>
  <c r="AM137" i="8" s="1"/>
  <c r="T47" i="8"/>
  <c r="AM47" i="8" s="1"/>
  <c r="T94" i="8"/>
  <c r="AM94" i="8" s="1"/>
  <c r="T43" i="8"/>
  <c r="AM43" i="8" s="1"/>
  <c r="T381" i="8"/>
  <c r="AM381" i="8" s="1"/>
  <c r="T323" i="8"/>
  <c r="AM323" i="8" s="1"/>
  <c r="T421" i="8"/>
  <c r="AM421" i="8" s="1"/>
  <c r="T456" i="8"/>
  <c r="AM456" i="8" s="1"/>
  <c r="T187" i="8"/>
  <c r="AM187" i="8" s="1"/>
  <c r="T443" i="8"/>
  <c r="AM443" i="8" s="1"/>
  <c r="T62" i="8"/>
  <c r="AM62" i="8" s="1"/>
  <c r="T401" i="8"/>
  <c r="AM401" i="8" s="1"/>
  <c r="T170" i="8"/>
  <c r="AM170" i="8" s="1"/>
  <c r="T185" i="8"/>
  <c r="AM185" i="8" s="1"/>
  <c r="T405" i="8"/>
  <c r="AM405" i="8" s="1"/>
  <c r="T329" i="8"/>
  <c r="AM329" i="8" s="1"/>
  <c r="T404" i="8"/>
  <c r="AM404" i="8" s="1"/>
  <c r="T301" i="8"/>
  <c r="AM301" i="8" s="1"/>
  <c r="T270" i="8"/>
  <c r="AM270" i="8" s="1"/>
  <c r="T54" i="8"/>
  <c r="AM54" i="8" s="1"/>
  <c r="T400" i="8"/>
  <c r="AM400" i="8" s="1"/>
  <c r="T188" i="8"/>
  <c r="T254" i="8"/>
  <c r="AM254" i="8" s="1"/>
  <c r="T105" i="8"/>
  <c r="T61" i="8"/>
  <c r="AM61" i="8" s="1"/>
  <c r="T107" i="8"/>
  <c r="AM107" i="8" s="1"/>
  <c r="U236" i="8"/>
  <c r="AN236" i="8" s="1"/>
  <c r="U198" i="8"/>
  <c r="AN198" i="8" s="1"/>
  <c r="U52" i="8"/>
  <c r="AN52" i="8" s="1"/>
  <c r="U289" i="8"/>
  <c r="AN289" i="8" s="1"/>
  <c r="U93" i="8"/>
  <c r="AN93" i="8" s="1"/>
  <c r="U446" i="8"/>
  <c r="AN446" i="8" s="1"/>
  <c r="U139" i="8"/>
  <c r="AN139" i="8" s="1"/>
  <c r="U330" i="8"/>
  <c r="AN330" i="8" s="1"/>
  <c r="U457" i="8"/>
  <c r="AN457" i="8" s="1"/>
  <c r="U153" i="8"/>
  <c r="AN153" i="8" s="1"/>
  <c r="U436" i="8"/>
  <c r="AN436" i="8" s="1"/>
  <c r="U444" i="8"/>
  <c r="U96" i="8"/>
  <c r="AN96" i="8" s="1"/>
  <c r="U243" i="8"/>
  <c r="U186" i="8"/>
  <c r="AN186" i="8" s="1"/>
  <c r="U37" i="8"/>
  <c r="AN37" i="8" s="1"/>
  <c r="U12" i="8"/>
  <c r="AN12" i="8" s="1"/>
  <c r="U412" i="8"/>
  <c r="AN412" i="8" s="1"/>
  <c r="U398" i="8"/>
  <c r="AN398" i="8" s="1"/>
  <c r="U81" i="8"/>
  <c r="AN81" i="8" s="1"/>
  <c r="U431" i="8"/>
  <c r="AN431" i="8" s="1"/>
  <c r="U133" i="8"/>
  <c r="AN133" i="8" s="1"/>
  <c r="U58" i="8"/>
  <c r="AN58" i="8" s="1"/>
  <c r="U197" i="8"/>
  <c r="AN197" i="8" s="1"/>
  <c r="U162" i="8"/>
  <c r="AN162" i="8" s="1"/>
  <c r="U57" i="8"/>
  <c r="AN57" i="8" s="1"/>
  <c r="U110" i="8"/>
  <c r="AN110" i="8" s="1"/>
  <c r="U260" i="8"/>
  <c r="AN260" i="8" s="1"/>
  <c r="U261" i="8"/>
  <c r="AN261" i="8" s="1"/>
  <c r="U387" i="8"/>
  <c r="AN387" i="8" s="1"/>
  <c r="U425" i="8"/>
  <c r="AN425" i="8" s="1"/>
  <c r="U234" i="8"/>
  <c r="AN234" i="8" s="1"/>
  <c r="U349" i="8"/>
  <c r="AN349" i="8" s="1"/>
  <c r="U71" i="8"/>
  <c r="AN71" i="8" s="1"/>
  <c r="U123" i="8"/>
  <c r="AN123" i="8" s="1"/>
  <c r="U156" i="8"/>
  <c r="U161" i="8"/>
  <c r="AN161" i="8" s="1"/>
  <c r="U317" i="8"/>
  <c r="AN317" i="8" s="1"/>
  <c r="U211" i="8"/>
  <c r="AN211" i="8" s="1"/>
  <c r="U366" i="8"/>
  <c r="AN366" i="8" s="1"/>
  <c r="U341" i="8"/>
  <c r="AN341" i="8" s="1"/>
  <c r="U230" i="8"/>
  <c r="AN230" i="8" s="1"/>
  <c r="U307" i="8"/>
  <c r="AN307" i="8" s="1"/>
  <c r="U175" i="8"/>
  <c r="AN175" i="8" s="1"/>
  <c r="U132" i="8"/>
  <c r="AN132" i="8" s="1"/>
  <c r="U432" i="8"/>
  <c r="AN432" i="8" s="1"/>
  <c r="U118" i="8"/>
  <c r="AN118" i="8" s="1"/>
  <c r="U275" i="8"/>
  <c r="U169" i="8"/>
  <c r="AN169" i="8" s="1"/>
  <c r="U135" i="8"/>
  <c r="AN135" i="8" s="1"/>
  <c r="U423" i="8"/>
  <c r="AN423" i="8" s="1"/>
  <c r="U303" i="8"/>
  <c r="AN303" i="8" s="1"/>
  <c r="U350" i="8"/>
  <c r="AN350" i="8" s="1"/>
  <c r="U420" i="8"/>
  <c r="AN420" i="8" s="1"/>
  <c r="U21" i="8"/>
  <c r="AN21" i="8" s="1"/>
  <c r="U137" i="8"/>
  <c r="AN137" i="8" s="1"/>
  <c r="U47" i="8"/>
  <c r="AN47" i="8" s="1"/>
  <c r="U94" i="8"/>
  <c r="AN94" i="8" s="1"/>
  <c r="U43" i="8"/>
  <c r="AN43" i="8" s="1"/>
  <c r="U381" i="8"/>
  <c r="AN381" i="8" s="1"/>
  <c r="U323" i="8"/>
  <c r="AN323" i="8" s="1"/>
  <c r="U421" i="8"/>
  <c r="AN421" i="8" s="1"/>
  <c r="U456" i="8"/>
  <c r="AN456" i="8" s="1"/>
  <c r="U187" i="8"/>
  <c r="AN187" i="8" s="1"/>
  <c r="U443" i="8"/>
  <c r="AN443" i="8" s="1"/>
  <c r="U62" i="8"/>
  <c r="AN62" i="8" s="1"/>
  <c r="U401" i="8"/>
  <c r="AN401" i="8" s="1"/>
  <c r="U170" i="8"/>
  <c r="AN170" i="8" s="1"/>
  <c r="U185" i="8"/>
  <c r="AN185" i="8" s="1"/>
  <c r="U405" i="8"/>
  <c r="U329" i="8"/>
  <c r="AN329" i="8" s="1"/>
  <c r="U404" i="8"/>
  <c r="AN404" i="8" s="1"/>
  <c r="U301" i="8"/>
  <c r="AN301" i="8" s="1"/>
  <c r="U270" i="8"/>
  <c r="AN270" i="8" s="1"/>
  <c r="U54" i="8"/>
  <c r="AN54" i="8" s="1"/>
  <c r="U400" i="8"/>
  <c r="AN400" i="8" s="1"/>
  <c r="U188" i="8"/>
  <c r="AN188" i="8" s="1"/>
  <c r="U254" i="8"/>
  <c r="AN254" i="8" s="1"/>
  <c r="U105" i="8"/>
  <c r="AN105" i="8" s="1"/>
  <c r="U61" i="8"/>
  <c r="AN61" i="8" s="1"/>
  <c r="U107" i="8"/>
  <c r="AN107" i="8" s="1"/>
  <c r="AF153" i="8"/>
  <c r="AF243" i="8"/>
  <c r="AF133" i="8"/>
  <c r="AF57" i="8"/>
  <c r="AF110" i="8"/>
  <c r="AF317" i="8"/>
  <c r="AF135" i="8"/>
  <c r="AF94" i="8"/>
  <c r="AG236" i="8"/>
  <c r="AG198" i="8"/>
  <c r="AG93" i="8"/>
  <c r="AG96" i="8"/>
  <c r="AG12" i="8"/>
  <c r="AG71" i="8"/>
  <c r="AG123" i="8"/>
  <c r="AG161" i="8"/>
  <c r="AG341" i="8"/>
  <c r="AG135" i="8"/>
  <c r="AG323" i="8"/>
  <c r="AG405" i="8"/>
  <c r="AG301" i="8"/>
  <c r="AH289" i="8"/>
  <c r="AH330" i="8"/>
  <c r="AH436" i="8"/>
  <c r="AH81" i="8"/>
  <c r="AH260" i="8"/>
  <c r="AH366" i="8"/>
  <c r="AH323" i="8"/>
  <c r="AH187" i="8"/>
  <c r="AH170" i="8"/>
  <c r="AH400" i="8"/>
  <c r="AI186" i="8"/>
  <c r="AI162" i="8"/>
  <c r="AI57" i="8"/>
  <c r="AI425" i="8"/>
  <c r="AI234" i="8"/>
  <c r="AI123" i="8"/>
  <c r="AI307" i="8"/>
  <c r="AI43" i="8"/>
  <c r="AI421" i="8"/>
  <c r="AI105" i="8"/>
  <c r="AJ198" i="8"/>
  <c r="AJ93" i="8"/>
  <c r="AJ153" i="8"/>
  <c r="AJ243" i="8"/>
  <c r="AJ71" i="8"/>
  <c r="AJ132" i="8"/>
  <c r="AJ94" i="8"/>
  <c r="AJ421" i="8"/>
  <c r="AK236" i="8"/>
  <c r="AK139" i="8"/>
  <c r="AK12" i="8"/>
  <c r="AK197" i="8"/>
  <c r="AK270" i="8"/>
  <c r="AL457" i="8"/>
  <c r="AL436" i="8"/>
  <c r="AL186" i="8"/>
  <c r="AL43" i="8"/>
  <c r="AM57" i="8"/>
  <c r="AM188" i="8"/>
  <c r="AN243" i="8"/>
  <c r="U2" i="1"/>
  <c r="U3" i="1"/>
  <c r="V2" i="1"/>
  <c r="V3" i="1"/>
  <c r="W2" i="1"/>
  <c r="W3" i="1"/>
  <c r="X2" i="1"/>
  <c r="X3" i="1"/>
  <c r="Y2" i="1"/>
  <c r="Y3" i="1"/>
  <c r="Z2" i="1"/>
  <c r="Z3" i="1"/>
  <c r="AA2" i="1"/>
  <c r="AA3" i="1"/>
  <c r="AB2" i="1"/>
  <c r="AB3" i="1"/>
  <c r="AC2" i="1"/>
  <c r="AC3" i="1"/>
  <c r="AD2" i="1"/>
  <c r="AD3" i="1"/>
  <c r="M375" i="8"/>
  <c r="AF375" i="8" s="1"/>
  <c r="N375" i="8"/>
  <c r="AG375" i="8" s="1"/>
  <c r="O375" i="8"/>
  <c r="AH375" i="8" s="1"/>
  <c r="P375" i="8"/>
  <c r="AI375" i="8" s="1"/>
  <c r="Q375" i="8"/>
  <c r="R375" i="8"/>
  <c r="AK375" i="8" s="1"/>
  <c r="S375" i="8"/>
  <c r="AL375" i="8" s="1"/>
  <c r="T375" i="8"/>
  <c r="AM375" i="8" s="1"/>
  <c r="U375" i="8"/>
  <c r="AN375" i="8" s="1"/>
  <c r="K52" i="2"/>
  <c r="L52" i="2"/>
  <c r="M52" i="2"/>
  <c r="N52" i="2"/>
  <c r="O52" i="2"/>
  <c r="K53" i="2"/>
  <c r="L53" i="2"/>
  <c r="M53" i="2"/>
  <c r="N53" i="2"/>
  <c r="O53" i="2"/>
  <c r="K54" i="2"/>
  <c r="L54" i="2"/>
  <c r="M54" i="2"/>
  <c r="N54" i="2"/>
  <c r="O54" i="2"/>
  <c r="K55" i="2"/>
  <c r="V55" i="2" s="1"/>
  <c r="L55" i="2"/>
  <c r="M55" i="2"/>
  <c r="N55" i="2"/>
  <c r="O55" i="2"/>
  <c r="K56" i="2"/>
  <c r="L56" i="2"/>
  <c r="M56" i="2"/>
  <c r="N56" i="2"/>
  <c r="U56" i="2" s="1"/>
  <c r="O56" i="2"/>
  <c r="K57" i="2"/>
  <c r="L57" i="2"/>
  <c r="M57" i="2"/>
  <c r="N57" i="2"/>
  <c r="O57" i="2"/>
  <c r="K58" i="2"/>
  <c r="L58" i="2"/>
  <c r="M58" i="2"/>
  <c r="N58" i="2"/>
  <c r="O58" i="2"/>
  <c r="K59" i="2"/>
  <c r="L59" i="2"/>
  <c r="M59" i="2"/>
  <c r="N59" i="2"/>
  <c r="O59" i="2"/>
  <c r="K60" i="2"/>
  <c r="L60" i="2"/>
  <c r="M60" i="2"/>
  <c r="N60" i="2"/>
  <c r="O60" i="2"/>
  <c r="K61" i="2"/>
  <c r="L61" i="2"/>
  <c r="M61" i="2"/>
  <c r="N61" i="2"/>
  <c r="O61" i="2"/>
  <c r="K62" i="2"/>
  <c r="L62" i="2"/>
  <c r="M62" i="2"/>
  <c r="N62" i="2"/>
  <c r="O62" i="2"/>
  <c r="K63" i="2"/>
  <c r="L63" i="2"/>
  <c r="M63" i="2"/>
  <c r="N63" i="2"/>
  <c r="O63" i="2"/>
  <c r="K64" i="2"/>
  <c r="L64" i="2"/>
  <c r="M64" i="2"/>
  <c r="N64" i="2"/>
  <c r="O64" i="2"/>
  <c r="K65" i="2"/>
  <c r="L65" i="2"/>
  <c r="M65" i="2"/>
  <c r="N65" i="2"/>
  <c r="O65" i="2"/>
  <c r="K66" i="2"/>
  <c r="L66" i="2"/>
  <c r="M66" i="2"/>
  <c r="N66" i="2"/>
  <c r="O66" i="2"/>
  <c r="K67" i="2"/>
  <c r="L67" i="2"/>
  <c r="M67" i="2"/>
  <c r="N67" i="2"/>
  <c r="O67" i="2"/>
  <c r="K68" i="2"/>
  <c r="L68" i="2"/>
  <c r="M68" i="2"/>
  <c r="N68" i="2"/>
  <c r="O68" i="2"/>
  <c r="K69" i="2"/>
  <c r="L69" i="2"/>
  <c r="M69" i="2"/>
  <c r="N69" i="2"/>
  <c r="O69" i="2"/>
  <c r="K70" i="2"/>
  <c r="L70" i="2"/>
  <c r="M70" i="2"/>
  <c r="N70" i="2"/>
  <c r="O70" i="2"/>
  <c r="K71" i="2"/>
  <c r="L71" i="2"/>
  <c r="M71" i="2"/>
  <c r="N71" i="2"/>
  <c r="O71" i="2"/>
  <c r="V71" i="2" s="1"/>
  <c r="K72" i="2"/>
  <c r="L72" i="2"/>
  <c r="M72" i="2"/>
  <c r="N72" i="2"/>
  <c r="O72" i="2"/>
  <c r="K73" i="2"/>
  <c r="L73" i="2"/>
  <c r="M73" i="2"/>
  <c r="N73" i="2"/>
  <c r="O73" i="2"/>
  <c r="K74" i="2"/>
  <c r="L74" i="2"/>
  <c r="M74" i="2"/>
  <c r="N74" i="2"/>
  <c r="O74" i="2"/>
  <c r="K75" i="2"/>
  <c r="L75" i="2"/>
  <c r="M75" i="2"/>
  <c r="N75" i="2"/>
  <c r="O75" i="2"/>
  <c r="K76" i="2"/>
  <c r="L76" i="2"/>
  <c r="M76" i="2"/>
  <c r="N76" i="2"/>
  <c r="O76" i="2"/>
  <c r="K77" i="2"/>
  <c r="L77" i="2"/>
  <c r="M77" i="2"/>
  <c r="N77" i="2"/>
  <c r="O77" i="2"/>
  <c r="K78" i="2"/>
  <c r="L78" i="2"/>
  <c r="M78" i="2"/>
  <c r="N78" i="2"/>
  <c r="O78" i="2"/>
  <c r="K79" i="2"/>
  <c r="L79" i="2"/>
  <c r="M79" i="2"/>
  <c r="N79" i="2"/>
  <c r="O79" i="2"/>
  <c r="K80" i="2"/>
  <c r="U80" i="2" s="1"/>
  <c r="L80" i="2"/>
  <c r="M80" i="2"/>
  <c r="N80" i="2"/>
  <c r="O80" i="2"/>
  <c r="K81" i="2"/>
  <c r="L81" i="2"/>
  <c r="M81" i="2"/>
  <c r="N81" i="2"/>
  <c r="O81" i="2"/>
  <c r="K82" i="2"/>
  <c r="L82" i="2"/>
  <c r="M82" i="2"/>
  <c r="N82" i="2"/>
  <c r="O82" i="2"/>
  <c r="K83" i="2"/>
  <c r="L83" i="2"/>
  <c r="M83" i="2"/>
  <c r="N83" i="2"/>
  <c r="O83" i="2"/>
  <c r="K84" i="2"/>
  <c r="L84" i="2"/>
  <c r="M84" i="2"/>
  <c r="N84" i="2"/>
  <c r="O84" i="2"/>
  <c r="K85" i="2"/>
  <c r="L85" i="2"/>
  <c r="M85" i="2"/>
  <c r="N85" i="2"/>
  <c r="O85" i="2"/>
  <c r="K86" i="2"/>
  <c r="L86" i="2"/>
  <c r="M86" i="2"/>
  <c r="N86" i="2"/>
  <c r="O86" i="2"/>
  <c r="K87" i="2"/>
  <c r="L87" i="2"/>
  <c r="M87" i="2"/>
  <c r="N87" i="2"/>
  <c r="O87" i="2"/>
  <c r="K88" i="2"/>
  <c r="L88" i="2"/>
  <c r="M88" i="2"/>
  <c r="N88" i="2"/>
  <c r="O88" i="2"/>
  <c r="K89" i="2"/>
  <c r="L89" i="2"/>
  <c r="M89" i="2"/>
  <c r="N89" i="2"/>
  <c r="O89" i="2"/>
  <c r="K90" i="2"/>
  <c r="L90" i="2"/>
  <c r="M90" i="2"/>
  <c r="N90" i="2"/>
  <c r="O90" i="2"/>
  <c r="K91" i="2"/>
  <c r="L91" i="2"/>
  <c r="M91" i="2"/>
  <c r="N91" i="2"/>
  <c r="O91" i="2"/>
  <c r="K92" i="2"/>
  <c r="L92" i="2"/>
  <c r="M92" i="2"/>
  <c r="N92" i="2"/>
  <c r="O92" i="2"/>
  <c r="K93" i="2"/>
  <c r="L93" i="2"/>
  <c r="M93" i="2"/>
  <c r="N93" i="2"/>
  <c r="O93" i="2"/>
  <c r="K94" i="2"/>
  <c r="L94" i="2"/>
  <c r="M94" i="2"/>
  <c r="N94" i="2"/>
  <c r="O94" i="2"/>
  <c r="K95" i="2"/>
  <c r="L95" i="2"/>
  <c r="M95" i="2"/>
  <c r="N95" i="2"/>
  <c r="O95" i="2"/>
  <c r="V95" i="2" s="1"/>
  <c r="K96" i="2"/>
  <c r="L96" i="2"/>
  <c r="M96" i="2"/>
  <c r="N96" i="2"/>
  <c r="O96" i="2"/>
  <c r="K97" i="2"/>
  <c r="L97" i="2"/>
  <c r="M97" i="2"/>
  <c r="N97" i="2"/>
  <c r="O97" i="2"/>
  <c r="K98" i="2"/>
  <c r="L98" i="2"/>
  <c r="M98" i="2"/>
  <c r="N98" i="2"/>
  <c r="O98" i="2"/>
  <c r="K99" i="2"/>
  <c r="L99" i="2"/>
  <c r="M99" i="2"/>
  <c r="N99" i="2"/>
  <c r="O99" i="2"/>
  <c r="K100" i="2"/>
  <c r="L100" i="2"/>
  <c r="M100" i="2"/>
  <c r="N100" i="2"/>
  <c r="O100" i="2"/>
  <c r="K101" i="2"/>
  <c r="L101" i="2"/>
  <c r="M101" i="2"/>
  <c r="N101" i="2"/>
  <c r="O101" i="2"/>
  <c r="K102" i="2"/>
  <c r="L102" i="2"/>
  <c r="M102" i="2"/>
  <c r="N102" i="2"/>
  <c r="O102" i="2"/>
  <c r="K103" i="2"/>
  <c r="L103" i="2"/>
  <c r="M103" i="2"/>
  <c r="N103" i="2"/>
  <c r="O103" i="2"/>
  <c r="K104" i="2"/>
  <c r="L104" i="2"/>
  <c r="M104" i="2"/>
  <c r="N104" i="2"/>
  <c r="O104" i="2"/>
  <c r="K105" i="2"/>
  <c r="L105" i="2"/>
  <c r="M105" i="2"/>
  <c r="N105" i="2"/>
  <c r="O105" i="2"/>
  <c r="K106" i="2"/>
  <c r="L106" i="2"/>
  <c r="M106" i="2"/>
  <c r="N106" i="2"/>
  <c r="O106" i="2"/>
  <c r="K107" i="2"/>
  <c r="L107" i="2"/>
  <c r="M107" i="2"/>
  <c r="N107" i="2"/>
  <c r="O107" i="2"/>
  <c r="V107" i="2" s="1"/>
  <c r="K108" i="2"/>
  <c r="L108" i="2"/>
  <c r="M108" i="2"/>
  <c r="N108" i="2"/>
  <c r="O108" i="2"/>
  <c r="K109" i="2"/>
  <c r="L109" i="2"/>
  <c r="M109" i="2"/>
  <c r="N109" i="2"/>
  <c r="O109" i="2"/>
  <c r="K110" i="2"/>
  <c r="L110" i="2"/>
  <c r="M110" i="2"/>
  <c r="N110" i="2"/>
  <c r="O110" i="2"/>
  <c r="K111" i="2"/>
  <c r="L111" i="2"/>
  <c r="M111" i="2"/>
  <c r="N111" i="2"/>
  <c r="O111" i="2"/>
  <c r="K112" i="2"/>
  <c r="L112" i="2"/>
  <c r="M112" i="2"/>
  <c r="N112" i="2"/>
  <c r="O112" i="2"/>
  <c r="K113" i="2"/>
  <c r="L113" i="2"/>
  <c r="M113" i="2"/>
  <c r="N113" i="2"/>
  <c r="O113" i="2"/>
  <c r="K114" i="2"/>
  <c r="L114" i="2"/>
  <c r="M114" i="2"/>
  <c r="N114" i="2"/>
  <c r="O114" i="2"/>
  <c r="K115" i="2"/>
  <c r="L115" i="2"/>
  <c r="M115" i="2"/>
  <c r="N115" i="2"/>
  <c r="O115" i="2"/>
  <c r="P115" i="2" s="1"/>
  <c r="Q115" i="2" s="1"/>
  <c r="K116" i="2"/>
  <c r="L116" i="2"/>
  <c r="M116" i="2"/>
  <c r="N116" i="2"/>
  <c r="O116" i="2"/>
  <c r="P116" i="2"/>
  <c r="Q116" i="2" s="1"/>
  <c r="K117" i="2"/>
  <c r="L117" i="2"/>
  <c r="M117" i="2"/>
  <c r="N117" i="2"/>
  <c r="O117" i="2"/>
  <c r="K118" i="2"/>
  <c r="L118" i="2"/>
  <c r="M118" i="2"/>
  <c r="N118" i="2"/>
  <c r="O118" i="2"/>
  <c r="K119" i="2"/>
  <c r="L119" i="2"/>
  <c r="M119" i="2"/>
  <c r="N119" i="2"/>
  <c r="O119" i="2"/>
  <c r="K120" i="2"/>
  <c r="L120" i="2"/>
  <c r="M120" i="2"/>
  <c r="N120" i="2"/>
  <c r="O120" i="2"/>
  <c r="K121" i="2"/>
  <c r="L121" i="2"/>
  <c r="M121" i="2"/>
  <c r="N121" i="2"/>
  <c r="O121" i="2"/>
  <c r="K122" i="2"/>
  <c r="L122" i="2"/>
  <c r="M122" i="2"/>
  <c r="N122" i="2"/>
  <c r="O122" i="2"/>
  <c r="K123" i="2"/>
  <c r="L123" i="2"/>
  <c r="M123" i="2"/>
  <c r="N123" i="2"/>
  <c r="O123" i="2"/>
  <c r="K124" i="2"/>
  <c r="L124" i="2"/>
  <c r="M124" i="2"/>
  <c r="N124" i="2"/>
  <c r="O124" i="2"/>
  <c r="K125" i="2"/>
  <c r="L125" i="2"/>
  <c r="M125" i="2"/>
  <c r="N125" i="2"/>
  <c r="O125" i="2"/>
  <c r="P125" i="2" s="1"/>
  <c r="Q125" i="2" s="1"/>
  <c r="K126" i="2"/>
  <c r="L126" i="2"/>
  <c r="M126" i="2"/>
  <c r="N126" i="2"/>
  <c r="O126" i="2"/>
  <c r="K127" i="2"/>
  <c r="L127" i="2"/>
  <c r="M127" i="2"/>
  <c r="N127" i="2"/>
  <c r="O127" i="2"/>
  <c r="K128" i="2"/>
  <c r="L128" i="2"/>
  <c r="M128" i="2"/>
  <c r="N128" i="2"/>
  <c r="O128" i="2"/>
  <c r="K129" i="2"/>
  <c r="L129" i="2"/>
  <c r="M129" i="2"/>
  <c r="N129" i="2"/>
  <c r="O129" i="2"/>
  <c r="K130" i="2"/>
  <c r="L130" i="2"/>
  <c r="M130" i="2"/>
  <c r="N130" i="2"/>
  <c r="O130" i="2"/>
  <c r="K131" i="2"/>
  <c r="L131" i="2"/>
  <c r="M131" i="2"/>
  <c r="N131" i="2"/>
  <c r="O131" i="2"/>
  <c r="K132" i="2"/>
  <c r="L132" i="2"/>
  <c r="M132" i="2"/>
  <c r="N132" i="2"/>
  <c r="O132" i="2"/>
  <c r="K133" i="2"/>
  <c r="L133" i="2"/>
  <c r="M133" i="2"/>
  <c r="N133" i="2"/>
  <c r="O133" i="2"/>
  <c r="K134" i="2"/>
  <c r="L134" i="2"/>
  <c r="M134" i="2"/>
  <c r="N134" i="2"/>
  <c r="O134" i="2"/>
  <c r="K135" i="2"/>
  <c r="L135" i="2"/>
  <c r="M135" i="2"/>
  <c r="N135" i="2"/>
  <c r="O135" i="2"/>
  <c r="P135" i="2" s="1"/>
  <c r="Q135" i="2" s="1"/>
  <c r="K136" i="2"/>
  <c r="L136" i="2"/>
  <c r="M136" i="2"/>
  <c r="N136" i="2"/>
  <c r="O136" i="2"/>
  <c r="K137" i="2"/>
  <c r="L137" i="2"/>
  <c r="M137" i="2"/>
  <c r="N137" i="2"/>
  <c r="O137" i="2"/>
  <c r="K138" i="2"/>
  <c r="L138" i="2"/>
  <c r="M138" i="2"/>
  <c r="N138" i="2"/>
  <c r="O138" i="2"/>
  <c r="K139" i="2"/>
  <c r="L139" i="2"/>
  <c r="M139" i="2"/>
  <c r="N139" i="2"/>
  <c r="O139" i="2"/>
  <c r="K140" i="2"/>
  <c r="L140" i="2"/>
  <c r="M140" i="2"/>
  <c r="N140" i="2"/>
  <c r="O140" i="2"/>
  <c r="K141" i="2"/>
  <c r="L141" i="2"/>
  <c r="M141" i="2"/>
  <c r="N141" i="2"/>
  <c r="O141" i="2"/>
  <c r="K142" i="2"/>
  <c r="L142" i="2"/>
  <c r="M142" i="2"/>
  <c r="N142" i="2"/>
  <c r="O142" i="2"/>
  <c r="K143" i="2"/>
  <c r="L143" i="2"/>
  <c r="M143" i="2"/>
  <c r="N143" i="2"/>
  <c r="O143" i="2"/>
  <c r="K144" i="2"/>
  <c r="L144" i="2"/>
  <c r="M144" i="2"/>
  <c r="N144" i="2"/>
  <c r="O144" i="2"/>
  <c r="K145" i="2"/>
  <c r="L145" i="2"/>
  <c r="M145" i="2"/>
  <c r="N145" i="2"/>
  <c r="O145" i="2"/>
  <c r="K146" i="2"/>
  <c r="L146" i="2"/>
  <c r="M146" i="2"/>
  <c r="N146" i="2"/>
  <c r="O146" i="2"/>
  <c r="K147" i="2"/>
  <c r="L147" i="2"/>
  <c r="M147" i="2"/>
  <c r="N147" i="2"/>
  <c r="O147" i="2"/>
  <c r="K148" i="2"/>
  <c r="L148" i="2"/>
  <c r="M148" i="2"/>
  <c r="N148" i="2"/>
  <c r="O148" i="2"/>
  <c r="K149" i="2"/>
  <c r="L149" i="2"/>
  <c r="M149" i="2"/>
  <c r="N149" i="2"/>
  <c r="O149" i="2"/>
  <c r="K150" i="2"/>
  <c r="L150" i="2"/>
  <c r="M150" i="2"/>
  <c r="N150" i="2"/>
  <c r="O150" i="2"/>
  <c r="K151" i="2"/>
  <c r="L151" i="2"/>
  <c r="M151" i="2"/>
  <c r="N151" i="2"/>
  <c r="O151" i="2"/>
  <c r="K152" i="2"/>
  <c r="L152" i="2"/>
  <c r="M152" i="2"/>
  <c r="N152" i="2"/>
  <c r="O152" i="2"/>
  <c r="K153" i="2"/>
  <c r="L153" i="2"/>
  <c r="M153" i="2"/>
  <c r="N153" i="2"/>
  <c r="O153" i="2"/>
  <c r="V153" i="2" s="1"/>
  <c r="K154" i="2"/>
  <c r="L154" i="2"/>
  <c r="M154" i="2"/>
  <c r="N154" i="2"/>
  <c r="O154" i="2"/>
  <c r="K155" i="2"/>
  <c r="L155" i="2"/>
  <c r="M155" i="2"/>
  <c r="N155" i="2"/>
  <c r="O155" i="2"/>
  <c r="K156" i="2"/>
  <c r="L156" i="2"/>
  <c r="M156" i="2"/>
  <c r="N156" i="2"/>
  <c r="O156" i="2"/>
  <c r="K157" i="2"/>
  <c r="L157" i="2"/>
  <c r="M157" i="2"/>
  <c r="N157" i="2"/>
  <c r="O157" i="2"/>
  <c r="K158" i="2"/>
  <c r="L158" i="2"/>
  <c r="M158" i="2"/>
  <c r="N158" i="2"/>
  <c r="O158" i="2"/>
  <c r="K159" i="2"/>
  <c r="L159" i="2"/>
  <c r="M159" i="2"/>
  <c r="N159" i="2"/>
  <c r="O159" i="2"/>
  <c r="K160" i="2"/>
  <c r="L160" i="2"/>
  <c r="M160" i="2"/>
  <c r="N160" i="2"/>
  <c r="O160" i="2"/>
  <c r="K161" i="2"/>
  <c r="R161" i="2" s="1"/>
  <c r="L161" i="2"/>
  <c r="M161" i="2"/>
  <c r="N161" i="2"/>
  <c r="O161" i="2"/>
  <c r="K162" i="2"/>
  <c r="L162" i="2"/>
  <c r="M162" i="2"/>
  <c r="N162" i="2"/>
  <c r="O162" i="2"/>
  <c r="K163" i="2"/>
  <c r="L163" i="2"/>
  <c r="M163" i="2"/>
  <c r="N163" i="2"/>
  <c r="O163" i="2"/>
  <c r="K164" i="2"/>
  <c r="L164" i="2"/>
  <c r="M164" i="2"/>
  <c r="N164" i="2"/>
  <c r="O164" i="2"/>
  <c r="K165" i="2"/>
  <c r="L165" i="2"/>
  <c r="M165" i="2"/>
  <c r="N165" i="2"/>
  <c r="O165" i="2"/>
  <c r="K166" i="2"/>
  <c r="L166" i="2"/>
  <c r="M166" i="2"/>
  <c r="N166" i="2"/>
  <c r="O166" i="2"/>
  <c r="K167" i="2"/>
  <c r="L167" i="2"/>
  <c r="M167" i="2"/>
  <c r="N167" i="2"/>
  <c r="O167" i="2"/>
  <c r="K168" i="2"/>
  <c r="L168" i="2"/>
  <c r="M168" i="2"/>
  <c r="N168" i="2"/>
  <c r="O168" i="2"/>
  <c r="K169" i="2"/>
  <c r="L169" i="2"/>
  <c r="M169" i="2"/>
  <c r="N169" i="2"/>
  <c r="O169" i="2"/>
  <c r="K170" i="2"/>
  <c r="L170" i="2"/>
  <c r="M170" i="2"/>
  <c r="N170" i="2"/>
  <c r="O170" i="2"/>
  <c r="K171" i="2"/>
  <c r="L171" i="2"/>
  <c r="M171" i="2"/>
  <c r="N171" i="2"/>
  <c r="O171" i="2"/>
  <c r="V171" i="2" s="1"/>
  <c r="K172" i="2"/>
  <c r="L172" i="2"/>
  <c r="M172" i="2"/>
  <c r="N172" i="2"/>
  <c r="O172" i="2"/>
  <c r="K173" i="2"/>
  <c r="L173" i="2"/>
  <c r="M173" i="2"/>
  <c r="N173" i="2"/>
  <c r="O173" i="2"/>
  <c r="K174" i="2"/>
  <c r="L174" i="2"/>
  <c r="M174" i="2"/>
  <c r="N174" i="2"/>
  <c r="O174" i="2"/>
  <c r="K175" i="2"/>
  <c r="L175" i="2"/>
  <c r="M175" i="2"/>
  <c r="N175" i="2"/>
  <c r="O175" i="2"/>
  <c r="K176" i="2"/>
  <c r="L176" i="2"/>
  <c r="M176" i="2"/>
  <c r="N176" i="2"/>
  <c r="O176" i="2"/>
  <c r="K177" i="2"/>
  <c r="L177" i="2"/>
  <c r="M177" i="2"/>
  <c r="N177" i="2"/>
  <c r="O177" i="2"/>
  <c r="V177" i="2" s="1"/>
  <c r="K178" i="2"/>
  <c r="L178" i="2"/>
  <c r="M178" i="2"/>
  <c r="N178" i="2"/>
  <c r="O178" i="2"/>
  <c r="P178" i="2" s="1"/>
  <c r="Q178" i="2" s="1"/>
  <c r="K179" i="2"/>
  <c r="S179" i="2" s="1"/>
  <c r="L179" i="2"/>
  <c r="M179" i="2"/>
  <c r="N179" i="2"/>
  <c r="O179" i="2"/>
  <c r="K180" i="2"/>
  <c r="L180" i="2"/>
  <c r="M180" i="2"/>
  <c r="N180" i="2"/>
  <c r="O180" i="2"/>
  <c r="K181" i="2"/>
  <c r="L181" i="2"/>
  <c r="M181" i="2"/>
  <c r="N181" i="2"/>
  <c r="O181" i="2"/>
  <c r="K182" i="2"/>
  <c r="L182" i="2"/>
  <c r="M182" i="2"/>
  <c r="N182" i="2"/>
  <c r="O182" i="2"/>
  <c r="K183" i="2"/>
  <c r="L183" i="2"/>
  <c r="M183" i="2"/>
  <c r="N183" i="2"/>
  <c r="O183" i="2"/>
  <c r="V183" i="2" s="1"/>
  <c r="K184" i="2"/>
  <c r="L184" i="2"/>
  <c r="M184" i="2"/>
  <c r="N184" i="2"/>
  <c r="O184" i="2"/>
  <c r="K185" i="2"/>
  <c r="L185" i="2"/>
  <c r="M185" i="2"/>
  <c r="N185" i="2"/>
  <c r="O185" i="2"/>
  <c r="K186" i="2"/>
  <c r="L186" i="2"/>
  <c r="M186" i="2"/>
  <c r="N186" i="2"/>
  <c r="O186" i="2"/>
  <c r="K187" i="2"/>
  <c r="L187" i="2"/>
  <c r="M187" i="2"/>
  <c r="R187" i="2" s="1"/>
  <c r="N187" i="2"/>
  <c r="O187" i="2"/>
  <c r="K188" i="2"/>
  <c r="L188" i="2"/>
  <c r="M188" i="2"/>
  <c r="N188" i="2"/>
  <c r="O188" i="2"/>
  <c r="K189" i="2"/>
  <c r="L189" i="2"/>
  <c r="M189" i="2"/>
  <c r="N189" i="2"/>
  <c r="O189" i="2"/>
  <c r="V189" i="2" s="1"/>
  <c r="K190" i="2"/>
  <c r="L190" i="2"/>
  <c r="M190" i="2"/>
  <c r="N190" i="2"/>
  <c r="O190" i="2"/>
  <c r="K191" i="2"/>
  <c r="R191" i="2" s="1"/>
  <c r="L191" i="2"/>
  <c r="M191" i="2"/>
  <c r="N191" i="2"/>
  <c r="O191" i="2"/>
  <c r="K192" i="2"/>
  <c r="L192" i="2"/>
  <c r="V192" i="2" s="1"/>
  <c r="M192" i="2"/>
  <c r="N192" i="2"/>
  <c r="O192" i="2"/>
  <c r="K193" i="2"/>
  <c r="L193" i="2"/>
  <c r="M193" i="2"/>
  <c r="N193" i="2"/>
  <c r="O193" i="2"/>
  <c r="K194" i="2"/>
  <c r="L194" i="2"/>
  <c r="M194" i="2"/>
  <c r="N194" i="2"/>
  <c r="O194" i="2"/>
  <c r="K195" i="2"/>
  <c r="L195" i="2"/>
  <c r="M195" i="2"/>
  <c r="N195" i="2"/>
  <c r="O195" i="2"/>
  <c r="K196" i="2"/>
  <c r="L196" i="2"/>
  <c r="M196" i="2"/>
  <c r="N196" i="2"/>
  <c r="O196" i="2"/>
  <c r="V196" i="2" s="1"/>
  <c r="K197" i="2"/>
  <c r="R197" i="2" s="1"/>
  <c r="L197" i="2"/>
  <c r="M197" i="2"/>
  <c r="N197" i="2"/>
  <c r="O197" i="2"/>
  <c r="K198" i="2"/>
  <c r="L198" i="2"/>
  <c r="M198" i="2"/>
  <c r="N198" i="2"/>
  <c r="O198" i="2"/>
  <c r="K199" i="2"/>
  <c r="L199" i="2"/>
  <c r="M199" i="2"/>
  <c r="N199" i="2"/>
  <c r="O199" i="2"/>
  <c r="K200" i="2"/>
  <c r="L200" i="2"/>
  <c r="M200" i="2"/>
  <c r="N200" i="2"/>
  <c r="O200" i="2"/>
  <c r="K201" i="2"/>
  <c r="L201" i="2"/>
  <c r="M201" i="2"/>
  <c r="N201" i="2"/>
  <c r="O201" i="2"/>
  <c r="K202" i="2"/>
  <c r="L202" i="2"/>
  <c r="M202" i="2"/>
  <c r="N202" i="2"/>
  <c r="O202" i="2"/>
  <c r="K203" i="2"/>
  <c r="L203" i="2"/>
  <c r="M203" i="2"/>
  <c r="N203" i="2"/>
  <c r="O203" i="2"/>
  <c r="K204" i="2"/>
  <c r="L204" i="2"/>
  <c r="M204" i="2"/>
  <c r="N204" i="2"/>
  <c r="O204" i="2"/>
  <c r="K205" i="2"/>
  <c r="L205" i="2"/>
  <c r="M205" i="2"/>
  <c r="N205" i="2"/>
  <c r="O205" i="2"/>
  <c r="K206" i="2"/>
  <c r="L206" i="2"/>
  <c r="M206" i="2"/>
  <c r="N206" i="2"/>
  <c r="O206" i="2"/>
  <c r="K207" i="2"/>
  <c r="L207" i="2"/>
  <c r="M207" i="2"/>
  <c r="N207" i="2"/>
  <c r="O207" i="2"/>
  <c r="K208" i="2"/>
  <c r="V208" i="2" s="1"/>
  <c r="L208" i="2"/>
  <c r="M208" i="2"/>
  <c r="N208" i="2"/>
  <c r="O208" i="2"/>
  <c r="K209" i="2"/>
  <c r="L209" i="2"/>
  <c r="M209" i="2"/>
  <c r="N209" i="2"/>
  <c r="O209" i="2"/>
  <c r="K210" i="2"/>
  <c r="L210" i="2"/>
  <c r="M210" i="2"/>
  <c r="N210" i="2"/>
  <c r="O210" i="2"/>
  <c r="K211" i="2"/>
  <c r="L211" i="2"/>
  <c r="M211" i="2"/>
  <c r="P211" i="2" s="1"/>
  <c r="Q211" i="2" s="1"/>
  <c r="N211" i="2"/>
  <c r="O211" i="2"/>
  <c r="K212" i="2"/>
  <c r="L212" i="2"/>
  <c r="M212" i="2"/>
  <c r="N212" i="2"/>
  <c r="O212" i="2"/>
  <c r="K213" i="2"/>
  <c r="L213" i="2"/>
  <c r="M213" i="2"/>
  <c r="N213" i="2"/>
  <c r="O213" i="2"/>
  <c r="K214" i="2"/>
  <c r="L214" i="2"/>
  <c r="M214" i="2"/>
  <c r="N214" i="2"/>
  <c r="O214" i="2"/>
  <c r="K215" i="2"/>
  <c r="L215" i="2"/>
  <c r="M215" i="2"/>
  <c r="N215" i="2"/>
  <c r="O215" i="2"/>
  <c r="K216" i="2"/>
  <c r="L216" i="2"/>
  <c r="M216" i="2"/>
  <c r="N216" i="2"/>
  <c r="O216" i="2"/>
  <c r="K217" i="2"/>
  <c r="L217" i="2"/>
  <c r="M217" i="2"/>
  <c r="N217" i="2"/>
  <c r="O217" i="2"/>
  <c r="K218" i="2"/>
  <c r="L218" i="2"/>
  <c r="M218" i="2"/>
  <c r="N218" i="2"/>
  <c r="O218" i="2"/>
  <c r="K219" i="2"/>
  <c r="L219" i="2"/>
  <c r="M219" i="2"/>
  <c r="N219" i="2"/>
  <c r="O219" i="2"/>
  <c r="K220" i="2"/>
  <c r="R220" i="2" s="1"/>
  <c r="L220" i="2"/>
  <c r="M220" i="2"/>
  <c r="N220" i="2"/>
  <c r="O220" i="2"/>
  <c r="K221" i="2"/>
  <c r="L221" i="2"/>
  <c r="M221" i="2"/>
  <c r="N221" i="2"/>
  <c r="O221" i="2"/>
  <c r="K222" i="2"/>
  <c r="L222" i="2"/>
  <c r="M222" i="2"/>
  <c r="N222" i="2"/>
  <c r="O222" i="2"/>
  <c r="K223" i="2"/>
  <c r="L223" i="2"/>
  <c r="M223" i="2"/>
  <c r="N223" i="2"/>
  <c r="O223" i="2"/>
  <c r="K224" i="2"/>
  <c r="L224" i="2"/>
  <c r="M224" i="2"/>
  <c r="N224" i="2"/>
  <c r="O224" i="2"/>
  <c r="K225" i="2"/>
  <c r="L225" i="2"/>
  <c r="M225" i="2"/>
  <c r="N225" i="2"/>
  <c r="U225" i="2" s="1"/>
  <c r="O225" i="2"/>
  <c r="K226" i="2"/>
  <c r="L226" i="2"/>
  <c r="M226" i="2"/>
  <c r="N226" i="2"/>
  <c r="O226" i="2"/>
  <c r="P226" i="2" s="1"/>
  <c r="Q226" i="2" s="1"/>
  <c r="R226" i="2"/>
  <c r="K227" i="2"/>
  <c r="L227" i="2"/>
  <c r="M227" i="2"/>
  <c r="N227" i="2"/>
  <c r="O227" i="2"/>
  <c r="P227" i="2" s="1"/>
  <c r="Q227" i="2" s="1"/>
  <c r="K228" i="2"/>
  <c r="L228" i="2"/>
  <c r="M228" i="2"/>
  <c r="N228" i="2"/>
  <c r="O228" i="2"/>
  <c r="K229" i="2"/>
  <c r="L229" i="2"/>
  <c r="M229" i="2"/>
  <c r="N229" i="2"/>
  <c r="O229" i="2"/>
  <c r="K230" i="2"/>
  <c r="L230" i="2"/>
  <c r="M230" i="2"/>
  <c r="N230" i="2"/>
  <c r="O230" i="2"/>
  <c r="K231" i="2"/>
  <c r="L231" i="2"/>
  <c r="M231" i="2"/>
  <c r="N231" i="2"/>
  <c r="P231" i="2" s="1"/>
  <c r="Q231" i="2" s="1"/>
  <c r="O231" i="2"/>
  <c r="K232" i="2"/>
  <c r="L232" i="2"/>
  <c r="M232" i="2"/>
  <c r="N232" i="2"/>
  <c r="O232" i="2"/>
  <c r="K233" i="2"/>
  <c r="L233" i="2"/>
  <c r="M233" i="2"/>
  <c r="N233" i="2"/>
  <c r="O233" i="2"/>
  <c r="P233" i="2" s="1"/>
  <c r="Q233" i="2" s="1"/>
  <c r="K234" i="2"/>
  <c r="R234" i="2" s="1"/>
  <c r="L234" i="2"/>
  <c r="M234" i="2"/>
  <c r="N234" i="2"/>
  <c r="O234" i="2"/>
  <c r="K235" i="2"/>
  <c r="L235" i="2"/>
  <c r="M235" i="2"/>
  <c r="N235" i="2"/>
  <c r="O235" i="2"/>
  <c r="K236" i="2"/>
  <c r="L236" i="2"/>
  <c r="M236" i="2"/>
  <c r="N236" i="2"/>
  <c r="O236" i="2"/>
  <c r="K237" i="2"/>
  <c r="L237" i="2"/>
  <c r="M237" i="2"/>
  <c r="N237" i="2"/>
  <c r="O237" i="2"/>
  <c r="K238" i="2"/>
  <c r="L238" i="2"/>
  <c r="M238" i="2"/>
  <c r="N238" i="2"/>
  <c r="O238" i="2"/>
  <c r="P238" i="2" s="1"/>
  <c r="Q238" i="2" s="1"/>
  <c r="K239" i="2"/>
  <c r="L239" i="2"/>
  <c r="M239" i="2"/>
  <c r="N239" i="2"/>
  <c r="O239" i="2"/>
  <c r="P239" i="2" s="1"/>
  <c r="Q239" i="2" s="1"/>
  <c r="K240" i="2"/>
  <c r="L240" i="2"/>
  <c r="M240" i="2"/>
  <c r="N240" i="2"/>
  <c r="O240" i="2"/>
  <c r="P240" i="2" s="1"/>
  <c r="Q240" i="2" s="1"/>
  <c r="K241" i="2"/>
  <c r="L241" i="2"/>
  <c r="M241" i="2"/>
  <c r="N241" i="2"/>
  <c r="O241" i="2"/>
  <c r="K242" i="2"/>
  <c r="L242" i="2"/>
  <c r="M242" i="2"/>
  <c r="N242" i="2"/>
  <c r="O242" i="2"/>
  <c r="K243" i="2"/>
  <c r="L243" i="2"/>
  <c r="M243" i="2"/>
  <c r="N243" i="2"/>
  <c r="O243" i="2"/>
  <c r="K244" i="2"/>
  <c r="L244" i="2"/>
  <c r="M244" i="2"/>
  <c r="N244" i="2"/>
  <c r="O244" i="2"/>
  <c r="K245" i="2"/>
  <c r="L245" i="2"/>
  <c r="M245" i="2"/>
  <c r="N245" i="2"/>
  <c r="O245" i="2"/>
  <c r="P245" i="2" s="1"/>
  <c r="Q245" i="2" s="1"/>
  <c r="K246" i="2"/>
  <c r="L246" i="2"/>
  <c r="M246" i="2"/>
  <c r="N246" i="2"/>
  <c r="O246" i="2"/>
  <c r="P246" i="2" s="1"/>
  <c r="Q246" i="2" s="1"/>
  <c r="K247" i="2"/>
  <c r="L247" i="2"/>
  <c r="M247" i="2"/>
  <c r="N247" i="2"/>
  <c r="O247" i="2"/>
  <c r="K248" i="2"/>
  <c r="L248" i="2"/>
  <c r="M248" i="2"/>
  <c r="N248" i="2"/>
  <c r="O248" i="2"/>
  <c r="K249" i="2"/>
  <c r="L249" i="2"/>
  <c r="M249" i="2"/>
  <c r="N249" i="2"/>
  <c r="O249" i="2"/>
  <c r="K250" i="2"/>
  <c r="L250" i="2"/>
  <c r="M250" i="2"/>
  <c r="N250" i="2"/>
  <c r="O250" i="2"/>
  <c r="K251" i="2"/>
  <c r="L251" i="2"/>
  <c r="M251" i="2"/>
  <c r="N251" i="2"/>
  <c r="O251" i="2"/>
  <c r="K252" i="2"/>
  <c r="L252" i="2"/>
  <c r="M252" i="2"/>
  <c r="N252" i="2"/>
  <c r="O252" i="2"/>
  <c r="P252" i="2" s="1"/>
  <c r="Q252" i="2" s="1"/>
  <c r="K253" i="2"/>
  <c r="L253" i="2"/>
  <c r="M253" i="2"/>
  <c r="N253" i="2"/>
  <c r="O253" i="2"/>
  <c r="K254" i="2"/>
  <c r="L254" i="2"/>
  <c r="M254" i="2"/>
  <c r="N254" i="2"/>
  <c r="O254" i="2"/>
  <c r="K255" i="2"/>
  <c r="L255" i="2"/>
  <c r="M255" i="2"/>
  <c r="N255" i="2"/>
  <c r="O255" i="2"/>
  <c r="K256" i="2"/>
  <c r="L256" i="2"/>
  <c r="M256" i="2"/>
  <c r="N256" i="2"/>
  <c r="O256" i="2"/>
  <c r="K257" i="2"/>
  <c r="L257" i="2"/>
  <c r="M257" i="2"/>
  <c r="N257" i="2"/>
  <c r="O257" i="2"/>
  <c r="K258" i="2"/>
  <c r="L258" i="2"/>
  <c r="M258" i="2"/>
  <c r="N258" i="2"/>
  <c r="O258" i="2"/>
  <c r="K259" i="2"/>
  <c r="L259" i="2"/>
  <c r="M259" i="2"/>
  <c r="N259" i="2"/>
  <c r="O259" i="2"/>
  <c r="K260" i="2"/>
  <c r="L260" i="2"/>
  <c r="M260" i="2"/>
  <c r="N260" i="2"/>
  <c r="O260" i="2"/>
  <c r="K261" i="2"/>
  <c r="L261" i="2"/>
  <c r="M261" i="2"/>
  <c r="N261" i="2"/>
  <c r="O261" i="2"/>
  <c r="K262" i="2"/>
  <c r="L262" i="2"/>
  <c r="M262" i="2"/>
  <c r="N262" i="2"/>
  <c r="O262" i="2"/>
  <c r="K263" i="2"/>
  <c r="L263" i="2"/>
  <c r="M263" i="2"/>
  <c r="N263" i="2"/>
  <c r="O263" i="2"/>
  <c r="K264" i="2"/>
  <c r="L264" i="2"/>
  <c r="M264" i="2"/>
  <c r="N264" i="2"/>
  <c r="O264" i="2"/>
  <c r="K265" i="2"/>
  <c r="L265" i="2"/>
  <c r="M265" i="2"/>
  <c r="N265" i="2"/>
  <c r="O265" i="2"/>
  <c r="K266" i="2"/>
  <c r="L266" i="2"/>
  <c r="M266" i="2"/>
  <c r="N266" i="2"/>
  <c r="O266" i="2"/>
  <c r="K267" i="2"/>
  <c r="L267" i="2"/>
  <c r="M267" i="2"/>
  <c r="N267" i="2"/>
  <c r="O267" i="2"/>
  <c r="K268" i="2"/>
  <c r="L268" i="2"/>
  <c r="M268" i="2"/>
  <c r="N268" i="2"/>
  <c r="O268" i="2"/>
  <c r="K269" i="2"/>
  <c r="L269" i="2"/>
  <c r="M269" i="2"/>
  <c r="N269" i="2"/>
  <c r="O269" i="2"/>
  <c r="K270" i="2"/>
  <c r="L270" i="2"/>
  <c r="M270" i="2"/>
  <c r="N270" i="2"/>
  <c r="O270" i="2"/>
  <c r="K271" i="2"/>
  <c r="L271" i="2"/>
  <c r="M271" i="2"/>
  <c r="N271" i="2"/>
  <c r="O271" i="2"/>
  <c r="K272" i="2"/>
  <c r="L272" i="2"/>
  <c r="M272" i="2"/>
  <c r="N272" i="2"/>
  <c r="O272" i="2"/>
  <c r="K273" i="2"/>
  <c r="L273" i="2"/>
  <c r="M273" i="2"/>
  <c r="N273" i="2"/>
  <c r="O273" i="2"/>
  <c r="K274" i="2"/>
  <c r="L274" i="2"/>
  <c r="M274" i="2"/>
  <c r="N274" i="2"/>
  <c r="O274" i="2"/>
  <c r="K275" i="2"/>
  <c r="L275" i="2"/>
  <c r="M275" i="2"/>
  <c r="N275" i="2"/>
  <c r="O275" i="2"/>
  <c r="K276" i="2"/>
  <c r="L276" i="2"/>
  <c r="M276" i="2"/>
  <c r="N276" i="2"/>
  <c r="O276" i="2"/>
  <c r="K277" i="2"/>
  <c r="L277" i="2"/>
  <c r="M277" i="2"/>
  <c r="N277" i="2"/>
  <c r="O277" i="2"/>
  <c r="K278" i="2"/>
  <c r="L278" i="2"/>
  <c r="M278" i="2"/>
  <c r="N278" i="2"/>
  <c r="O278" i="2"/>
  <c r="K279" i="2"/>
  <c r="L279" i="2"/>
  <c r="M279" i="2"/>
  <c r="N279" i="2"/>
  <c r="O279" i="2"/>
  <c r="K280" i="2"/>
  <c r="L280" i="2"/>
  <c r="M280" i="2"/>
  <c r="N280" i="2"/>
  <c r="O280" i="2"/>
  <c r="K281" i="2"/>
  <c r="L281" i="2"/>
  <c r="M281" i="2"/>
  <c r="N281" i="2"/>
  <c r="O281" i="2"/>
  <c r="K2" i="2"/>
  <c r="L2" i="2"/>
  <c r="M2" i="2"/>
  <c r="N2" i="2"/>
  <c r="O2" i="2"/>
  <c r="K3" i="2"/>
  <c r="L3" i="2"/>
  <c r="M3" i="2"/>
  <c r="N3" i="2"/>
  <c r="O3" i="2"/>
  <c r="K4" i="2"/>
  <c r="L4" i="2"/>
  <c r="M4" i="2"/>
  <c r="N4" i="2"/>
  <c r="O4" i="2"/>
  <c r="K5" i="2"/>
  <c r="L5" i="2"/>
  <c r="M5" i="2"/>
  <c r="N5" i="2"/>
  <c r="O5" i="2"/>
  <c r="K6" i="2"/>
  <c r="L6" i="2"/>
  <c r="M6" i="2"/>
  <c r="N6" i="2"/>
  <c r="O6" i="2"/>
  <c r="K7" i="2"/>
  <c r="L7" i="2"/>
  <c r="M7" i="2"/>
  <c r="N7" i="2"/>
  <c r="O7" i="2"/>
  <c r="K8" i="2"/>
  <c r="L8" i="2"/>
  <c r="M8" i="2"/>
  <c r="N8" i="2"/>
  <c r="O8" i="2"/>
  <c r="K9" i="2"/>
  <c r="L9" i="2"/>
  <c r="M9" i="2"/>
  <c r="N9" i="2"/>
  <c r="O9" i="2"/>
  <c r="K10" i="2"/>
  <c r="L10" i="2"/>
  <c r="M10" i="2"/>
  <c r="N10" i="2"/>
  <c r="O10" i="2"/>
  <c r="K11" i="2"/>
  <c r="L11" i="2"/>
  <c r="M11" i="2"/>
  <c r="N11" i="2"/>
  <c r="O11" i="2"/>
  <c r="K12" i="2"/>
  <c r="L12" i="2"/>
  <c r="M12" i="2"/>
  <c r="N12" i="2"/>
  <c r="O12" i="2"/>
  <c r="K13" i="2"/>
  <c r="L13" i="2"/>
  <c r="M13" i="2"/>
  <c r="N13" i="2"/>
  <c r="O13" i="2"/>
  <c r="K14" i="2"/>
  <c r="L14" i="2"/>
  <c r="M14" i="2"/>
  <c r="N14" i="2"/>
  <c r="O14" i="2"/>
  <c r="V14" i="2" s="1"/>
  <c r="K15" i="2"/>
  <c r="L15" i="2"/>
  <c r="M15" i="2"/>
  <c r="N15" i="2"/>
  <c r="O15" i="2"/>
  <c r="K16" i="2"/>
  <c r="L16" i="2"/>
  <c r="M16" i="2"/>
  <c r="N16" i="2"/>
  <c r="O16" i="2"/>
  <c r="K17" i="2"/>
  <c r="L17" i="2"/>
  <c r="M17" i="2"/>
  <c r="N17" i="2"/>
  <c r="O17" i="2"/>
  <c r="K18" i="2"/>
  <c r="L18" i="2"/>
  <c r="M18" i="2"/>
  <c r="N18" i="2"/>
  <c r="O18" i="2"/>
  <c r="K19" i="2"/>
  <c r="L19" i="2"/>
  <c r="M19" i="2"/>
  <c r="N19" i="2"/>
  <c r="O19" i="2"/>
  <c r="K20" i="2"/>
  <c r="L20" i="2"/>
  <c r="M20" i="2"/>
  <c r="N20" i="2"/>
  <c r="O20" i="2"/>
  <c r="K21" i="2"/>
  <c r="L21" i="2"/>
  <c r="M21" i="2"/>
  <c r="N21" i="2"/>
  <c r="O21" i="2"/>
  <c r="K22" i="2"/>
  <c r="L22" i="2"/>
  <c r="M22" i="2"/>
  <c r="N22" i="2"/>
  <c r="O22" i="2"/>
  <c r="K23" i="2"/>
  <c r="L23" i="2"/>
  <c r="M23" i="2"/>
  <c r="N23" i="2"/>
  <c r="O23" i="2"/>
  <c r="K24" i="2"/>
  <c r="L24" i="2"/>
  <c r="M24" i="2"/>
  <c r="N24" i="2"/>
  <c r="O24" i="2"/>
  <c r="K25" i="2"/>
  <c r="L25" i="2"/>
  <c r="M25" i="2"/>
  <c r="N25" i="2"/>
  <c r="O25" i="2"/>
  <c r="V25" i="2" s="1"/>
  <c r="K26" i="2"/>
  <c r="L26" i="2"/>
  <c r="M26" i="2"/>
  <c r="N26" i="2"/>
  <c r="O26" i="2"/>
  <c r="V26" i="2" s="1"/>
  <c r="K27" i="2"/>
  <c r="U27" i="2" s="1"/>
  <c r="L27" i="2"/>
  <c r="M27" i="2"/>
  <c r="N27" i="2"/>
  <c r="O27" i="2"/>
  <c r="K28" i="2"/>
  <c r="L28" i="2"/>
  <c r="M28" i="2"/>
  <c r="N28" i="2"/>
  <c r="O28" i="2"/>
  <c r="K29" i="2"/>
  <c r="L29" i="2"/>
  <c r="M29" i="2"/>
  <c r="N29" i="2"/>
  <c r="O29" i="2"/>
  <c r="K30" i="2"/>
  <c r="L30" i="2"/>
  <c r="M30" i="2"/>
  <c r="N30" i="2"/>
  <c r="O30" i="2"/>
  <c r="K31" i="2"/>
  <c r="L31" i="2"/>
  <c r="M31" i="2"/>
  <c r="N31" i="2"/>
  <c r="O31" i="2"/>
  <c r="K32" i="2"/>
  <c r="L32" i="2"/>
  <c r="M32" i="2"/>
  <c r="N32" i="2"/>
  <c r="O32" i="2"/>
  <c r="K33" i="2"/>
  <c r="L33" i="2"/>
  <c r="M33" i="2"/>
  <c r="N33" i="2"/>
  <c r="O33" i="2"/>
  <c r="K34" i="2"/>
  <c r="L34" i="2"/>
  <c r="M34" i="2"/>
  <c r="N34" i="2"/>
  <c r="O34" i="2"/>
  <c r="K35" i="2"/>
  <c r="L35" i="2"/>
  <c r="M35" i="2"/>
  <c r="N35" i="2"/>
  <c r="O35" i="2"/>
  <c r="K36" i="2"/>
  <c r="L36" i="2"/>
  <c r="M36" i="2"/>
  <c r="N36" i="2"/>
  <c r="O36" i="2"/>
  <c r="K37" i="2"/>
  <c r="L37" i="2"/>
  <c r="M37" i="2"/>
  <c r="N37" i="2"/>
  <c r="O37" i="2"/>
  <c r="K38" i="2"/>
  <c r="L38" i="2"/>
  <c r="M38" i="2"/>
  <c r="N38" i="2"/>
  <c r="O38" i="2"/>
  <c r="K39" i="2"/>
  <c r="L39" i="2"/>
  <c r="M39" i="2"/>
  <c r="N39" i="2"/>
  <c r="O39" i="2"/>
  <c r="K40" i="2"/>
  <c r="L40" i="2"/>
  <c r="M40" i="2"/>
  <c r="N40" i="2"/>
  <c r="O40" i="2"/>
  <c r="K41" i="2"/>
  <c r="L41" i="2"/>
  <c r="R41" i="2" s="1"/>
  <c r="M41" i="2"/>
  <c r="N41" i="2"/>
  <c r="O41" i="2"/>
  <c r="K42" i="2"/>
  <c r="L42" i="2"/>
  <c r="M42" i="2"/>
  <c r="N42" i="2"/>
  <c r="O42" i="2"/>
  <c r="K43" i="2"/>
  <c r="L43" i="2"/>
  <c r="M43" i="2"/>
  <c r="N43" i="2"/>
  <c r="O43" i="2"/>
  <c r="K44" i="2"/>
  <c r="L44" i="2"/>
  <c r="M44" i="2"/>
  <c r="N44" i="2"/>
  <c r="O44" i="2"/>
  <c r="K45" i="2"/>
  <c r="L45" i="2"/>
  <c r="M45" i="2"/>
  <c r="N45" i="2"/>
  <c r="O45" i="2"/>
  <c r="K46" i="2"/>
  <c r="L46" i="2"/>
  <c r="M46" i="2"/>
  <c r="N46" i="2"/>
  <c r="O46" i="2"/>
  <c r="K47" i="2"/>
  <c r="L47" i="2"/>
  <c r="M47" i="2"/>
  <c r="N47" i="2"/>
  <c r="O47" i="2"/>
  <c r="K48" i="2"/>
  <c r="L48" i="2"/>
  <c r="M48" i="2"/>
  <c r="N48" i="2"/>
  <c r="O48" i="2"/>
  <c r="K49" i="2"/>
  <c r="L49" i="2"/>
  <c r="M49" i="2"/>
  <c r="N49" i="2"/>
  <c r="O49" i="2"/>
  <c r="K50" i="2"/>
  <c r="L50" i="2"/>
  <c r="M50" i="2"/>
  <c r="N50" i="2"/>
  <c r="O50" i="2"/>
  <c r="K51" i="2"/>
  <c r="R51" i="2" s="1"/>
  <c r="L51" i="2"/>
  <c r="M51" i="2"/>
  <c r="N51" i="2"/>
  <c r="O51" i="2"/>
  <c r="U6" i="1"/>
  <c r="V6" i="1"/>
  <c r="W6" i="1"/>
  <c r="X6" i="1"/>
  <c r="Y6" i="1"/>
  <c r="Z6" i="1"/>
  <c r="AA6" i="1"/>
  <c r="AB6" i="1"/>
  <c r="AC6" i="1"/>
  <c r="AD6" i="1"/>
  <c r="U10" i="1"/>
  <c r="V10" i="1"/>
  <c r="W10" i="1"/>
  <c r="X10" i="1"/>
  <c r="Y10" i="1"/>
  <c r="Z10" i="1"/>
  <c r="AA10" i="1"/>
  <c r="AB10" i="1"/>
  <c r="AC10" i="1"/>
  <c r="AD10" i="1"/>
  <c r="Q11" i="7"/>
  <c r="R11" i="7"/>
  <c r="S11" i="7"/>
  <c r="T11" i="7"/>
  <c r="U11" i="7"/>
  <c r="Q7" i="7"/>
  <c r="R7" i="7"/>
  <c r="S7" i="7"/>
  <c r="T7" i="7"/>
  <c r="U7" i="7"/>
  <c r="Q12" i="7"/>
  <c r="R12" i="7"/>
  <c r="S12" i="7"/>
  <c r="T12" i="7"/>
  <c r="U12" i="7"/>
  <c r="Q13" i="7"/>
  <c r="R13" i="7"/>
  <c r="S13" i="7"/>
  <c r="T13" i="7"/>
  <c r="U13" i="7"/>
  <c r="Q14" i="7"/>
  <c r="R14" i="7"/>
  <c r="S14" i="7"/>
  <c r="T14" i="7"/>
  <c r="U14" i="7"/>
  <c r="Q15" i="7"/>
  <c r="R15" i="7"/>
  <c r="S15" i="7"/>
  <c r="T15" i="7"/>
  <c r="U15" i="7"/>
  <c r="Q2" i="7"/>
  <c r="R2" i="7"/>
  <c r="T2" i="7"/>
  <c r="U2" i="7"/>
  <c r="Q5" i="7"/>
  <c r="R5" i="7"/>
  <c r="S5" i="7"/>
  <c r="T5" i="7"/>
  <c r="U5" i="7"/>
  <c r="U5" i="1"/>
  <c r="V5" i="1"/>
  <c r="W5" i="1"/>
  <c r="X5" i="1"/>
  <c r="Y5" i="1"/>
  <c r="Z5" i="1"/>
  <c r="AA5" i="1"/>
  <c r="AB5" i="1"/>
  <c r="AC5" i="1"/>
  <c r="AD5" i="1"/>
  <c r="Q461" i="8" l="1"/>
  <c r="AD12" i="8"/>
  <c r="AE443" i="8"/>
  <c r="AD341" i="8"/>
  <c r="AE118" i="8"/>
  <c r="AD240" i="8"/>
  <c r="AA175" i="8"/>
  <c r="W240" i="8"/>
  <c r="AA198" i="8"/>
  <c r="AG11" i="1"/>
  <c r="AH11" i="1" s="1"/>
  <c r="AF11" i="1"/>
  <c r="AF7" i="1"/>
  <c r="X425" i="8"/>
  <c r="AJ175" i="8"/>
  <c r="AC240" i="8"/>
  <c r="AA332" i="8"/>
  <c r="Z240" i="8"/>
  <c r="AA240" i="8"/>
  <c r="X332" i="8"/>
  <c r="AM240" i="8"/>
  <c r="AM341" i="8"/>
  <c r="AE240" i="8"/>
  <c r="Y240" i="8"/>
  <c r="AB43" i="8"/>
  <c r="AD118" i="8"/>
  <c r="AA61" i="8"/>
  <c r="Z93" i="8"/>
  <c r="Y332" i="8"/>
  <c r="V240" i="8"/>
  <c r="AC332" i="8"/>
  <c r="W332" i="8"/>
  <c r="AG240" i="8"/>
  <c r="AJ240" i="8"/>
  <c r="X240" i="8"/>
  <c r="AK425" i="8"/>
  <c r="AD270" i="8"/>
  <c r="AD421" i="8"/>
  <c r="AD135" i="8"/>
  <c r="AD317" i="8"/>
  <c r="AE57" i="8"/>
  <c r="Y243" i="8"/>
  <c r="Y198" i="8"/>
  <c r="X329" i="8"/>
  <c r="X43" i="8"/>
  <c r="X118" i="8"/>
  <c r="X123" i="8"/>
  <c r="X58" i="8"/>
  <c r="AC57" i="8"/>
  <c r="AB332" i="8"/>
  <c r="V332" i="8"/>
  <c r="AD332" i="8"/>
  <c r="AB58" i="8"/>
  <c r="AB436" i="8"/>
  <c r="AN240" i="8"/>
  <c r="AH240" i="8"/>
  <c r="AB240" i="8"/>
  <c r="X139" i="8"/>
  <c r="AG332" i="8"/>
  <c r="Z332" i="8"/>
  <c r="Y133" i="8"/>
  <c r="AE332" i="8"/>
  <c r="Z261" i="8"/>
  <c r="AE12" i="8"/>
  <c r="AD93" i="8"/>
  <c r="AE275" i="8"/>
  <c r="AE156" i="8"/>
  <c r="V444" i="8"/>
  <c r="AC198" i="8"/>
  <c r="V301" i="8"/>
  <c r="AE133" i="8"/>
  <c r="AB261" i="8"/>
  <c r="AD61" i="8"/>
  <c r="AD170" i="8"/>
  <c r="AD137" i="8"/>
  <c r="AD175" i="8"/>
  <c r="AD234" i="8"/>
  <c r="AE81" i="8"/>
  <c r="AE330" i="8"/>
  <c r="AD188" i="8"/>
  <c r="AD443" i="8"/>
  <c r="AD350" i="8"/>
  <c r="Z341" i="8"/>
  <c r="AE261" i="8"/>
  <c r="V12" i="8"/>
  <c r="AE153" i="8"/>
  <c r="AE198" i="8"/>
  <c r="AD261" i="8"/>
  <c r="X436" i="8"/>
  <c r="AC81" i="8"/>
  <c r="Z188" i="8"/>
  <c r="V329" i="8"/>
  <c r="Z323" i="8"/>
  <c r="V162" i="8"/>
  <c r="AB329" i="8"/>
  <c r="Z118" i="8"/>
  <c r="AA270" i="8"/>
  <c r="AC135" i="8"/>
  <c r="AC317" i="8"/>
  <c r="AC243" i="8"/>
  <c r="V58" i="8"/>
  <c r="AN444" i="8"/>
  <c r="Y170" i="8"/>
  <c r="Y432" i="8"/>
  <c r="AB425" i="8"/>
  <c r="AB398" i="8"/>
  <c r="AB139" i="8"/>
  <c r="W187" i="8"/>
  <c r="W37" i="8"/>
  <c r="AA170" i="8"/>
  <c r="X350" i="8"/>
  <c r="AC137" i="8"/>
  <c r="Y175" i="8"/>
  <c r="AA234" i="8"/>
  <c r="AA81" i="8"/>
  <c r="X188" i="8"/>
  <c r="Z443" i="8"/>
  <c r="Z350" i="8"/>
  <c r="X261" i="8"/>
  <c r="X93" i="8"/>
  <c r="AE381" i="8"/>
  <c r="AC71" i="8"/>
  <c r="AA330" i="8"/>
  <c r="AE94" i="8"/>
  <c r="AE289" i="8"/>
  <c r="AD436" i="8"/>
  <c r="AB105" i="8"/>
  <c r="W54" i="8"/>
  <c r="V236" i="8"/>
  <c r="AD405" i="8"/>
  <c r="AD105" i="8"/>
  <c r="AD21" i="8"/>
  <c r="AD425" i="8"/>
  <c r="AE398" i="8"/>
  <c r="AE139" i="8"/>
  <c r="V96" i="8"/>
  <c r="AE432" i="8"/>
  <c r="AE236" i="8"/>
  <c r="AC270" i="8"/>
  <c r="AB443" i="8"/>
  <c r="AA137" i="8"/>
  <c r="Y81" i="8"/>
  <c r="AE230" i="8"/>
  <c r="AC421" i="8"/>
  <c r="Y457" i="8"/>
  <c r="W366" i="8"/>
  <c r="AE43" i="8"/>
  <c r="AE123" i="8"/>
  <c r="AE58" i="8"/>
  <c r="V43" i="8"/>
  <c r="V123" i="8"/>
  <c r="V436" i="8"/>
  <c r="AE366" i="8"/>
  <c r="AB118" i="8"/>
  <c r="AA317" i="8"/>
  <c r="Z162" i="8"/>
  <c r="X105" i="8"/>
  <c r="W317" i="8"/>
  <c r="AD323" i="8"/>
  <c r="AB307" i="8"/>
  <c r="Z12" i="8"/>
  <c r="W110" i="8"/>
  <c r="AE260" i="8"/>
  <c r="AB123" i="8"/>
  <c r="Z436" i="8"/>
  <c r="X21" i="8"/>
  <c r="AE254" i="8"/>
  <c r="AE197" i="8"/>
  <c r="AA400" i="8"/>
  <c r="AA187" i="8"/>
  <c r="AA366" i="8"/>
  <c r="AA260" i="8"/>
  <c r="AA289" i="8"/>
  <c r="Z301" i="8"/>
  <c r="Z169" i="8"/>
  <c r="Z161" i="8"/>
  <c r="Z96" i="8"/>
  <c r="Z236" i="8"/>
  <c r="Y94" i="8"/>
  <c r="Y71" i="8"/>
  <c r="Y153" i="8"/>
  <c r="X401" i="8"/>
  <c r="X398" i="8"/>
  <c r="W400" i="8"/>
  <c r="W303" i="8"/>
  <c r="W260" i="8"/>
  <c r="W289" i="8"/>
  <c r="AE400" i="8"/>
  <c r="Y405" i="8"/>
  <c r="X230" i="8"/>
  <c r="AE423" i="8"/>
  <c r="AE110" i="8"/>
  <c r="AE186" i="8"/>
  <c r="AE52" i="8"/>
  <c r="AD404" i="8"/>
  <c r="AD156" i="8"/>
  <c r="AC107" i="8"/>
  <c r="AC132" i="8"/>
  <c r="AC457" i="8"/>
  <c r="AB420" i="8"/>
  <c r="AB412" i="8"/>
  <c r="AA456" i="8"/>
  <c r="AA110" i="8"/>
  <c r="Z404" i="8"/>
  <c r="Z156" i="8"/>
  <c r="Y107" i="8"/>
  <c r="Y349" i="8"/>
  <c r="X62" i="8"/>
  <c r="X412" i="8"/>
  <c r="W423" i="8"/>
  <c r="W52" i="8"/>
  <c r="V381" i="8"/>
  <c r="W61" i="8"/>
  <c r="W170" i="8"/>
  <c r="W137" i="8"/>
  <c r="W175" i="8"/>
  <c r="W234" i="8"/>
  <c r="W81" i="8"/>
  <c r="W330" i="8"/>
  <c r="AE188" i="8"/>
  <c r="AB350" i="8"/>
  <c r="AE341" i="8"/>
  <c r="AB12" i="8"/>
  <c r="AA421" i="8"/>
  <c r="AA135" i="8"/>
  <c r="AA57" i="8"/>
  <c r="AA243" i="8"/>
  <c r="Z329" i="8"/>
  <c r="Z43" i="8"/>
  <c r="Z123" i="8"/>
  <c r="Z58" i="8"/>
  <c r="Y61" i="8"/>
  <c r="Y137" i="8"/>
  <c r="Y234" i="8"/>
  <c r="Y330" i="8"/>
  <c r="X443" i="8"/>
  <c r="X341" i="8"/>
  <c r="X12" i="8"/>
  <c r="W270" i="8"/>
  <c r="W135" i="8"/>
  <c r="W57" i="8"/>
  <c r="W198" i="8"/>
  <c r="AE187" i="8"/>
  <c r="AE436" i="8"/>
  <c r="AD162" i="8"/>
  <c r="Y47" i="8"/>
  <c r="V169" i="8"/>
  <c r="AD169" i="8"/>
  <c r="AD96" i="8"/>
  <c r="AC94" i="8"/>
  <c r="AC133" i="8"/>
  <c r="AB401" i="8"/>
  <c r="AD275" i="8"/>
  <c r="AD444" i="8"/>
  <c r="AC47" i="8"/>
  <c r="AC431" i="8"/>
  <c r="AB62" i="8"/>
  <c r="AB387" i="8"/>
  <c r="AA54" i="8"/>
  <c r="AA211" i="8"/>
  <c r="AA52" i="8"/>
  <c r="Z275" i="8"/>
  <c r="Z444" i="8"/>
  <c r="AA133" i="8"/>
  <c r="AA153" i="8"/>
  <c r="Z105" i="8"/>
  <c r="Z401" i="8"/>
  <c r="Z21" i="8"/>
  <c r="Z307" i="8"/>
  <c r="Z425" i="8"/>
  <c r="Z398" i="8"/>
  <c r="Z139" i="8"/>
  <c r="Y400" i="8"/>
  <c r="Y187" i="8"/>
  <c r="Y303" i="8"/>
  <c r="Y366" i="8"/>
  <c r="Y260" i="8"/>
  <c r="AE301" i="8"/>
  <c r="AE323" i="8"/>
  <c r="AE169" i="8"/>
  <c r="AE161" i="8"/>
  <c r="AE162" i="8"/>
  <c r="AE54" i="8"/>
  <c r="AE47" i="8"/>
  <c r="AE211" i="8"/>
  <c r="AE431" i="8"/>
  <c r="Y132" i="8"/>
  <c r="X254" i="8"/>
  <c r="X387" i="8"/>
  <c r="W456" i="8"/>
  <c r="W186" i="8"/>
  <c r="V275" i="8"/>
  <c r="AD107" i="8"/>
  <c r="AD185" i="8"/>
  <c r="AD47" i="8"/>
  <c r="AD132" i="8"/>
  <c r="AD349" i="8"/>
  <c r="AD254" i="8"/>
  <c r="AD62" i="8"/>
  <c r="AD420" i="8"/>
  <c r="AD230" i="8"/>
  <c r="AD387" i="8"/>
  <c r="AD412" i="8"/>
  <c r="AD446" i="8"/>
  <c r="AC54" i="8"/>
  <c r="AC456" i="8"/>
  <c r="AC423" i="8"/>
  <c r="AC211" i="8"/>
  <c r="AC186" i="8"/>
  <c r="AB404" i="8"/>
  <c r="AB275" i="8"/>
  <c r="AB197" i="8"/>
  <c r="AA107" i="8"/>
  <c r="AA47" i="8"/>
  <c r="AA349" i="8"/>
  <c r="AA457" i="8"/>
  <c r="Z254" i="8"/>
  <c r="Z62" i="8"/>
  <c r="Z420" i="8"/>
  <c r="Z230" i="8"/>
  <c r="Z387" i="8"/>
  <c r="Z412" i="8"/>
  <c r="Z446" i="8"/>
  <c r="Y54" i="8"/>
  <c r="Y456" i="8"/>
  <c r="Y423" i="8"/>
  <c r="Y211" i="8"/>
  <c r="Y110" i="8"/>
  <c r="Y186" i="8"/>
  <c r="Y52" i="8"/>
  <c r="X381" i="8"/>
  <c r="X156" i="8"/>
  <c r="X444" i="8"/>
  <c r="W185" i="8"/>
  <c r="W132" i="8"/>
  <c r="W431" i="8"/>
  <c r="AN156" i="8"/>
  <c r="AE404" i="8"/>
  <c r="AE420" i="8"/>
  <c r="W421" i="8"/>
  <c r="W243" i="8"/>
  <c r="V118" i="8"/>
  <c r="AE329" i="8"/>
  <c r="AE350" i="8"/>
  <c r="AE37" i="8"/>
  <c r="AD301" i="8"/>
  <c r="AD161" i="8"/>
  <c r="AD236" i="8"/>
  <c r="AC432" i="8"/>
  <c r="AC153" i="8"/>
  <c r="AB21" i="8"/>
  <c r="V161" i="8"/>
  <c r="AN275" i="8"/>
  <c r="AE405" i="8"/>
  <c r="AE303" i="8"/>
  <c r="AE71" i="8"/>
  <c r="V156" i="8"/>
  <c r="AE185" i="8"/>
  <c r="AE349" i="8"/>
  <c r="AE243" i="8"/>
  <c r="AD329" i="8"/>
  <c r="AD123" i="8"/>
  <c r="AC61" i="8"/>
  <c r="AC175" i="8"/>
  <c r="AC330" i="8"/>
  <c r="AE93" i="8"/>
  <c r="AE62" i="8"/>
  <c r="AE387" i="8"/>
  <c r="AE105" i="8"/>
  <c r="AE401" i="8"/>
  <c r="AE21" i="8"/>
  <c r="AE307" i="8"/>
  <c r="AE425" i="8"/>
  <c r="V398" i="8"/>
  <c r="AC405" i="8"/>
  <c r="AA303" i="8"/>
  <c r="AA37" i="8"/>
  <c r="Y185" i="8"/>
  <c r="Y431" i="8"/>
  <c r="X420" i="8"/>
  <c r="X446" i="8"/>
  <c r="W211" i="8"/>
  <c r="V404" i="8"/>
  <c r="V197" i="8"/>
  <c r="AD54" i="8"/>
  <c r="AD456" i="8"/>
  <c r="AD423" i="8"/>
  <c r="AD211" i="8"/>
  <c r="V254" i="8"/>
  <c r="V62" i="8"/>
  <c r="V420" i="8"/>
  <c r="V230" i="8"/>
  <c r="V387" i="8"/>
  <c r="V412" i="8"/>
  <c r="AE446" i="8"/>
  <c r="AE457" i="8"/>
  <c r="AD381" i="8"/>
  <c r="AD197" i="8"/>
  <c r="AC185" i="8"/>
  <c r="AC349" i="8"/>
  <c r="AB254" i="8"/>
  <c r="AB230" i="8"/>
  <c r="AB446" i="8"/>
  <c r="AA423" i="8"/>
  <c r="AA186" i="8"/>
  <c r="Z381" i="8"/>
  <c r="Z197" i="8"/>
  <c r="V188" i="8"/>
  <c r="V443" i="8"/>
  <c r="V350" i="8"/>
  <c r="V341" i="8"/>
  <c r="V261" i="8"/>
  <c r="V93" i="8"/>
  <c r="AE107" i="8"/>
  <c r="AE456" i="8"/>
  <c r="AE132" i="8"/>
  <c r="AD43" i="8"/>
  <c r="AD58" i="8"/>
  <c r="AC170" i="8"/>
  <c r="AC234" i="8"/>
  <c r="AB188" i="8"/>
  <c r="AB341" i="8"/>
  <c r="AB93" i="8"/>
  <c r="X307" i="8"/>
  <c r="V323" i="8"/>
  <c r="AE444" i="8"/>
  <c r="V446" i="8"/>
  <c r="Y270" i="8"/>
  <c r="Y135" i="8"/>
  <c r="Y57" i="8"/>
  <c r="AD400" i="8"/>
  <c r="AD187" i="8"/>
  <c r="AD303" i="8"/>
  <c r="AD366" i="8"/>
  <c r="AD260" i="8"/>
  <c r="AD37" i="8"/>
  <c r="AD289" i="8"/>
  <c r="AC301" i="8"/>
  <c r="AC323" i="8"/>
  <c r="AC169" i="8"/>
  <c r="AC161" i="8"/>
  <c r="AC162" i="8"/>
  <c r="AC96" i="8"/>
  <c r="AC236" i="8"/>
  <c r="AB405" i="8"/>
  <c r="AB94" i="8"/>
  <c r="AB432" i="8"/>
  <c r="AB71" i="8"/>
  <c r="AB37" i="8"/>
  <c r="AB289" i="8"/>
  <c r="Y301" i="8"/>
  <c r="Y323" i="8"/>
  <c r="Y169" i="8"/>
  <c r="Y161" i="8"/>
  <c r="Y162" i="8"/>
  <c r="Y96" i="8"/>
  <c r="Y236" i="8"/>
  <c r="X405" i="8"/>
  <c r="X94" i="8"/>
  <c r="X432" i="8"/>
  <c r="X71" i="8"/>
  <c r="X133" i="8"/>
  <c r="X153" i="8"/>
  <c r="AD110" i="8"/>
  <c r="AD186" i="8"/>
  <c r="AD52" i="8"/>
  <c r="AC404" i="8"/>
  <c r="AC381" i="8"/>
  <c r="AC275" i="8"/>
  <c r="AC156" i="8"/>
  <c r="AC197" i="8"/>
  <c r="AC444" i="8"/>
  <c r="AB107" i="8"/>
  <c r="AB185" i="8"/>
  <c r="AB47" i="8"/>
  <c r="AB132" i="8"/>
  <c r="AB349" i="8"/>
  <c r="AB431" i="8"/>
  <c r="AB457" i="8"/>
  <c r="W404" i="8"/>
  <c r="W381" i="8"/>
  <c r="W275" i="8"/>
  <c r="W156" i="8"/>
  <c r="W197" i="8"/>
  <c r="W444" i="8"/>
  <c r="V107" i="8"/>
  <c r="V185" i="8"/>
  <c r="V47" i="8"/>
  <c r="V132" i="8"/>
  <c r="V349" i="8"/>
  <c r="V431" i="8"/>
  <c r="V457" i="8"/>
  <c r="AD57" i="8"/>
  <c r="AD243" i="8"/>
  <c r="AD198" i="8"/>
  <c r="AC329" i="8"/>
  <c r="AC43" i="8"/>
  <c r="AC118" i="8"/>
  <c r="AC123" i="8"/>
  <c r="AC58" i="8"/>
  <c r="AC436" i="8"/>
  <c r="AB61" i="8"/>
  <c r="AB170" i="8"/>
  <c r="AB137" i="8"/>
  <c r="AB175" i="8"/>
  <c r="AB234" i="8"/>
  <c r="AB81" i="8"/>
  <c r="AB330" i="8"/>
  <c r="AA188" i="8"/>
  <c r="W329" i="8"/>
  <c r="W43" i="8"/>
  <c r="W118" i="8"/>
  <c r="W123" i="8"/>
  <c r="W58" i="8"/>
  <c r="W436" i="8"/>
  <c r="V61" i="8"/>
  <c r="V170" i="8"/>
  <c r="V137" i="8"/>
  <c r="V175" i="8"/>
  <c r="V234" i="8"/>
  <c r="V81" i="8"/>
  <c r="V330" i="8"/>
  <c r="AE61" i="8"/>
  <c r="AE170" i="8"/>
  <c r="AE137" i="8"/>
  <c r="AE175" i="8"/>
  <c r="AE234" i="8"/>
  <c r="AD401" i="8"/>
  <c r="AD307" i="8"/>
  <c r="AD398" i="8"/>
  <c r="AC400" i="8"/>
  <c r="AC303" i="8"/>
  <c r="AC260" i="8"/>
  <c r="AC289" i="8"/>
  <c r="AB323" i="8"/>
  <c r="AB161" i="8"/>
  <c r="AB96" i="8"/>
  <c r="AA405" i="8"/>
  <c r="AA432" i="8"/>
  <c r="Y37" i="8"/>
  <c r="X301" i="8"/>
  <c r="X169" i="8"/>
  <c r="X162" i="8"/>
  <c r="X236" i="8"/>
  <c r="W94" i="8"/>
  <c r="W71" i="8"/>
  <c r="W153" i="8"/>
  <c r="V401" i="8"/>
  <c r="V307" i="8"/>
  <c r="AN405" i="8"/>
  <c r="AM105" i="8"/>
  <c r="AM21" i="8"/>
  <c r="AM425" i="8"/>
  <c r="AM398" i="8"/>
  <c r="AM139" i="8"/>
  <c r="AL400" i="8"/>
  <c r="AL187" i="8"/>
  <c r="AL303" i="8"/>
  <c r="AL366" i="8"/>
  <c r="AL260" i="8"/>
  <c r="AL37" i="8"/>
  <c r="AL289" i="8"/>
  <c r="AK301" i="8"/>
  <c r="AK323" i="8"/>
  <c r="AK169" i="8"/>
  <c r="AK161" i="8"/>
  <c r="AE412" i="8"/>
  <c r="AC110" i="8"/>
  <c r="AC52" i="8"/>
  <c r="AB381" i="8"/>
  <c r="AB156" i="8"/>
  <c r="AB444" i="8"/>
  <c r="AA185" i="8"/>
  <c r="AA132" i="8"/>
  <c r="AA431" i="8"/>
  <c r="X404" i="8"/>
  <c r="X275" i="8"/>
  <c r="X197" i="8"/>
  <c r="W107" i="8"/>
  <c r="W47" i="8"/>
  <c r="W349" i="8"/>
  <c r="W457" i="8"/>
  <c r="Y421" i="8"/>
  <c r="Y317" i="8"/>
  <c r="AD94" i="8"/>
  <c r="AD432" i="8"/>
  <c r="AD71" i="8"/>
  <c r="AD133" i="8"/>
  <c r="AD153" i="8"/>
  <c r="AC105" i="8"/>
  <c r="AC401" i="8"/>
  <c r="AC21" i="8"/>
  <c r="AC307" i="8"/>
  <c r="AC425" i="8"/>
  <c r="AC398" i="8"/>
  <c r="AC139" i="8"/>
  <c r="AB400" i="8"/>
  <c r="AB187" i="8"/>
  <c r="AB303" i="8"/>
  <c r="AB366" i="8"/>
  <c r="AB260" i="8"/>
  <c r="AB133" i="8"/>
  <c r="AB153" i="8"/>
  <c r="W105" i="8"/>
  <c r="W401" i="8"/>
  <c r="W21" i="8"/>
  <c r="W307" i="8"/>
  <c r="W425" i="8"/>
  <c r="W398" i="8"/>
  <c r="W139" i="8"/>
  <c r="V400" i="8"/>
  <c r="V187" i="8"/>
  <c r="V303" i="8"/>
  <c r="V366" i="8"/>
  <c r="V260" i="8"/>
  <c r="V37" i="8"/>
  <c r="V289" i="8"/>
  <c r="AD431" i="8"/>
  <c r="AD457" i="8"/>
  <c r="AC254" i="8"/>
  <c r="AC62" i="8"/>
  <c r="AC420" i="8"/>
  <c r="AC230" i="8"/>
  <c r="AC387" i="8"/>
  <c r="AC412" i="8"/>
  <c r="AC446" i="8"/>
  <c r="AB54" i="8"/>
  <c r="AB456" i="8"/>
  <c r="AB423" i="8"/>
  <c r="AB211" i="8"/>
  <c r="AB110" i="8"/>
  <c r="AB186" i="8"/>
  <c r="AB52" i="8"/>
  <c r="AA404" i="8"/>
  <c r="Y254" i="8"/>
  <c r="Y62" i="8"/>
  <c r="Y420" i="8"/>
  <c r="Y230" i="8"/>
  <c r="Y387" i="8"/>
  <c r="Y412" i="8"/>
  <c r="Y446" i="8"/>
  <c r="X54" i="8"/>
  <c r="X456" i="8"/>
  <c r="X423" i="8"/>
  <c r="X211" i="8"/>
  <c r="X110" i="8"/>
  <c r="X186" i="8"/>
  <c r="X52" i="8"/>
  <c r="AD81" i="8"/>
  <c r="AD330" i="8"/>
  <c r="AC188" i="8"/>
  <c r="AC443" i="8"/>
  <c r="AC350" i="8"/>
  <c r="AC341" i="8"/>
  <c r="AC261" i="8"/>
  <c r="AC12" i="8"/>
  <c r="AC93" i="8"/>
  <c r="AB270" i="8"/>
  <c r="AB421" i="8"/>
  <c r="AB135" i="8"/>
  <c r="AB317" i="8"/>
  <c r="AB57" i="8"/>
  <c r="AB243" i="8"/>
  <c r="AB198" i="8"/>
  <c r="AA329" i="8"/>
  <c r="Y188" i="8"/>
  <c r="Y443" i="8"/>
  <c r="Y350" i="8"/>
  <c r="Y341" i="8"/>
  <c r="Y261" i="8"/>
  <c r="Y12" i="8"/>
  <c r="Y93" i="8"/>
  <c r="X270" i="8"/>
  <c r="X421" i="8"/>
  <c r="X135" i="8"/>
  <c r="X317" i="8"/>
  <c r="X57" i="8"/>
  <c r="X243" i="8"/>
  <c r="X198" i="8"/>
  <c r="AE270" i="8"/>
  <c r="AE421" i="8"/>
  <c r="AE135" i="8"/>
  <c r="AE317" i="8"/>
  <c r="AE96" i="8"/>
  <c r="AD139" i="8"/>
  <c r="AC187" i="8"/>
  <c r="AC366" i="8"/>
  <c r="AC37" i="8"/>
  <c r="AB301" i="8"/>
  <c r="AB169" i="8"/>
  <c r="AB162" i="8"/>
  <c r="AB236" i="8"/>
  <c r="AA94" i="8"/>
  <c r="AA71" i="8"/>
  <c r="Y289" i="8"/>
  <c r="X323" i="8"/>
  <c r="X161" i="8"/>
  <c r="X96" i="8"/>
  <c r="W405" i="8"/>
  <c r="W432" i="8"/>
  <c r="W133" i="8"/>
  <c r="V105" i="8"/>
  <c r="V21" i="8"/>
  <c r="V425" i="8"/>
  <c r="V139" i="8"/>
  <c r="AA254" i="8"/>
  <c r="AA62" i="8"/>
  <c r="AA420" i="8"/>
  <c r="AA230" i="8"/>
  <c r="AA387" i="8"/>
  <c r="AA412" i="8"/>
  <c r="AA446" i="8"/>
  <c r="Z54" i="8"/>
  <c r="Z456" i="8"/>
  <c r="Z423" i="8"/>
  <c r="Z211" i="8"/>
  <c r="Z110" i="8"/>
  <c r="Z186" i="8"/>
  <c r="Z52" i="8"/>
  <c r="Y404" i="8"/>
  <c r="Y381" i="8"/>
  <c r="Y275" i="8"/>
  <c r="Y156" i="8"/>
  <c r="Y197" i="8"/>
  <c r="Y444" i="8"/>
  <c r="X107" i="8"/>
  <c r="X185" i="8"/>
  <c r="X47" i="8"/>
  <c r="X132" i="8"/>
  <c r="X349" i="8"/>
  <c r="X431" i="8"/>
  <c r="X457" i="8"/>
  <c r="W254" i="8"/>
  <c r="W62" i="8"/>
  <c r="W420" i="8"/>
  <c r="W230" i="8"/>
  <c r="W387" i="8"/>
  <c r="W412" i="8"/>
  <c r="W446" i="8"/>
  <c r="V54" i="8"/>
  <c r="V456" i="8"/>
  <c r="V423" i="8"/>
  <c r="V211" i="8"/>
  <c r="V110" i="8"/>
  <c r="V186" i="8"/>
  <c r="V52" i="8"/>
  <c r="AA443" i="8"/>
  <c r="AA350" i="8"/>
  <c r="AA341" i="8"/>
  <c r="AA261" i="8"/>
  <c r="AA12" i="8"/>
  <c r="AA93" i="8"/>
  <c r="Z270" i="8"/>
  <c r="Z421" i="8"/>
  <c r="Z135" i="8"/>
  <c r="Z317" i="8"/>
  <c r="Z57" i="8"/>
  <c r="Z243" i="8"/>
  <c r="Z198" i="8"/>
  <c r="Y329" i="8"/>
  <c r="Y43" i="8"/>
  <c r="Y118" i="8"/>
  <c r="Y123" i="8"/>
  <c r="Y58" i="8"/>
  <c r="Y436" i="8"/>
  <c r="X61" i="8"/>
  <c r="X170" i="8"/>
  <c r="X137" i="8"/>
  <c r="X175" i="8"/>
  <c r="X234" i="8"/>
  <c r="X81" i="8"/>
  <c r="X330" i="8"/>
  <c r="W188" i="8"/>
  <c r="W443" i="8"/>
  <c r="W350" i="8"/>
  <c r="W341" i="8"/>
  <c r="W261" i="8"/>
  <c r="W12" i="8"/>
  <c r="W93" i="8"/>
  <c r="V270" i="8"/>
  <c r="V421" i="8"/>
  <c r="V135" i="8"/>
  <c r="V317" i="8"/>
  <c r="V57" i="8"/>
  <c r="V243" i="8"/>
  <c r="V198" i="8"/>
  <c r="AA301" i="8"/>
  <c r="AA323" i="8"/>
  <c r="AA169" i="8"/>
  <c r="AA161" i="8"/>
  <c r="AA162" i="8"/>
  <c r="AA96" i="8"/>
  <c r="AA236" i="8"/>
  <c r="Z405" i="8"/>
  <c r="Z94" i="8"/>
  <c r="Z432" i="8"/>
  <c r="Z71" i="8"/>
  <c r="Z133" i="8"/>
  <c r="Z153" i="8"/>
  <c r="Y105" i="8"/>
  <c r="Y401" i="8"/>
  <c r="Y21" i="8"/>
  <c r="Y307" i="8"/>
  <c r="Y425" i="8"/>
  <c r="Y398" i="8"/>
  <c r="Y139" i="8"/>
  <c r="X400" i="8"/>
  <c r="X187" i="8"/>
  <c r="X303" i="8"/>
  <c r="X366" i="8"/>
  <c r="X260" i="8"/>
  <c r="X37" i="8"/>
  <c r="X289" i="8"/>
  <c r="W301" i="8"/>
  <c r="W323" i="8"/>
  <c r="W169" i="8"/>
  <c r="W161" i="8"/>
  <c r="W162" i="8"/>
  <c r="W96" i="8"/>
  <c r="W236" i="8"/>
  <c r="V405" i="8"/>
  <c r="V94" i="8"/>
  <c r="V432" i="8"/>
  <c r="V71" i="8"/>
  <c r="V133" i="8"/>
  <c r="V153" i="8"/>
  <c r="AA381" i="8"/>
  <c r="AA275" i="8"/>
  <c r="AA156" i="8"/>
  <c r="AA197" i="8"/>
  <c r="AA444" i="8"/>
  <c r="Z107" i="8"/>
  <c r="Z185" i="8"/>
  <c r="Z47" i="8"/>
  <c r="Z132" i="8"/>
  <c r="Z349" i="8"/>
  <c r="Z431" i="8"/>
  <c r="Z457" i="8"/>
  <c r="AA43" i="8"/>
  <c r="AA118" i="8"/>
  <c r="AA123" i="8"/>
  <c r="AA58" i="8"/>
  <c r="AA436" i="8"/>
  <c r="Z61" i="8"/>
  <c r="Z170" i="8"/>
  <c r="Z137" i="8"/>
  <c r="Z175" i="8"/>
  <c r="Z234" i="8"/>
  <c r="Z81" i="8"/>
  <c r="Z330" i="8"/>
  <c r="AA105" i="8"/>
  <c r="AA401" i="8"/>
  <c r="AA21" i="8"/>
  <c r="AA307" i="8"/>
  <c r="AA425" i="8"/>
  <c r="AA398" i="8"/>
  <c r="AA139" i="8"/>
  <c r="Z400" i="8"/>
  <c r="Z187" i="8"/>
  <c r="Z303" i="8"/>
  <c r="Z366" i="8"/>
  <c r="Z260" i="8"/>
  <c r="Z37" i="8"/>
  <c r="Z289" i="8"/>
  <c r="AD375" i="8"/>
  <c r="AJ375" i="8"/>
  <c r="AE3" i="1"/>
  <c r="AG3" i="1" s="1"/>
  <c r="AH3" i="1" s="1"/>
  <c r="AE2" i="1"/>
  <c r="AG2" i="1" s="1"/>
  <c r="AH2" i="1" s="1"/>
  <c r="AE375" i="8"/>
  <c r="W375" i="8"/>
  <c r="AB375" i="8"/>
  <c r="X375" i="8"/>
  <c r="AC375" i="8"/>
  <c r="Z375" i="8"/>
  <c r="AA375" i="8"/>
  <c r="R252" i="2"/>
  <c r="T207" i="2"/>
  <c r="R137" i="2"/>
  <c r="P106" i="2"/>
  <c r="Q106" i="2" s="1"/>
  <c r="V94" i="2"/>
  <c r="V41" i="2"/>
  <c r="S10" i="2"/>
  <c r="V7" i="2"/>
  <c r="R5" i="2"/>
  <c r="P251" i="2"/>
  <c r="Q251" i="2" s="1"/>
  <c r="R244" i="2"/>
  <c r="U237" i="2"/>
  <c r="S235" i="2"/>
  <c r="R230" i="2"/>
  <c r="T216" i="2"/>
  <c r="V214" i="2"/>
  <c r="V170" i="2"/>
  <c r="U113" i="2"/>
  <c r="P101" i="2"/>
  <c r="Q101" i="2" s="1"/>
  <c r="R73" i="2"/>
  <c r="P70" i="2"/>
  <c r="Q70" i="2" s="1"/>
  <c r="U68" i="2"/>
  <c r="R43" i="2"/>
  <c r="R31" i="2"/>
  <c r="R29" i="2"/>
  <c r="V253" i="2"/>
  <c r="P184" i="2"/>
  <c r="Q184" i="2" s="1"/>
  <c r="U122" i="2"/>
  <c r="V67" i="2"/>
  <c r="R48" i="2"/>
  <c r="V40" i="2"/>
  <c r="V36" i="2"/>
  <c r="P260" i="2"/>
  <c r="Q260" i="2" s="1"/>
  <c r="S158" i="2"/>
  <c r="U134" i="2"/>
  <c r="P124" i="2"/>
  <c r="Q124" i="2" s="1"/>
  <c r="P110" i="2"/>
  <c r="Q110" i="2" s="1"/>
  <c r="V86" i="2"/>
  <c r="U67" i="2"/>
  <c r="U62" i="2"/>
  <c r="V23" i="2"/>
  <c r="U263" i="2"/>
  <c r="T206" i="2"/>
  <c r="S201" i="2"/>
  <c r="V103" i="2"/>
  <c r="P98" i="2"/>
  <c r="Q98" i="2" s="1"/>
  <c r="U86" i="2"/>
  <c r="U55" i="2"/>
  <c r="P40" i="2"/>
  <c r="Q40" i="2" s="1"/>
  <c r="V4" i="2"/>
  <c r="R260" i="2"/>
  <c r="S215" i="2"/>
  <c r="V169" i="2"/>
  <c r="R165" i="2"/>
  <c r="R153" i="2"/>
  <c r="P119" i="2"/>
  <c r="Q119" i="2" s="1"/>
  <c r="P107" i="2"/>
  <c r="Q107" i="2" s="1"/>
  <c r="U105" i="2"/>
  <c r="V100" i="2"/>
  <c r="U93" i="2"/>
  <c r="P174" i="2"/>
  <c r="Q174" i="2" s="1"/>
  <c r="V152" i="2"/>
  <c r="V16" i="2"/>
  <c r="U114" i="2"/>
  <c r="V76" i="2"/>
  <c r="R23" i="2"/>
  <c r="R198" i="2"/>
  <c r="V116" i="2"/>
  <c r="V97" i="2"/>
  <c r="V85" i="2"/>
  <c r="V61" i="2"/>
  <c r="V46" i="2"/>
  <c r="V44" i="2"/>
  <c r="V22" i="2"/>
  <c r="R18" i="2"/>
  <c r="P254" i="2"/>
  <c r="Q254" i="2" s="1"/>
  <c r="S212" i="2"/>
  <c r="R169" i="2"/>
  <c r="V161" i="2"/>
  <c r="R157" i="2"/>
  <c r="U123" i="2"/>
  <c r="V102" i="2"/>
  <c r="S59" i="2"/>
  <c r="P49" i="2"/>
  <c r="Q49" i="2" s="1"/>
  <c r="T212" i="2"/>
  <c r="R200" i="2"/>
  <c r="V125" i="2"/>
  <c r="U104" i="2"/>
  <c r="U92" i="2"/>
  <c r="S90" i="2"/>
  <c r="V87" i="2"/>
  <c r="S66" i="2"/>
  <c r="V63" i="2"/>
  <c r="S48" i="2"/>
  <c r="V43" i="2"/>
  <c r="R26" i="2"/>
  <c r="V12" i="2"/>
  <c r="P250" i="2"/>
  <c r="Q250" i="2" s="1"/>
  <c r="U220" i="2"/>
  <c r="S198" i="2"/>
  <c r="P193" i="2"/>
  <c r="Q193" i="2" s="1"/>
  <c r="V188" i="2"/>
  <c r="U167" i="2"/>
  <c r="U130" i="2"/>
  <c r="P103" i="2"/>
  <c r="Q103" i="2" s="1"/>
  <c r="U101" i="2"/>
  <c r="V99" i="2"/>
  <c r="V92" i="2"/>
  <c r="R79" i="2"/>
  <c r="P76" i="2"/>
  <c r="Q76" i="2" s="1"/>
  <c r="U69" i="2"/>
  <c r="S54" i="2"/>
  <c r="V49" i="2"/>
  <c r="P51" i="2"/>
  <c r="Q51" i="2" s="1"/>
  <c r="S39" i="2"/>
  <c r="P32" i="2"/>
  <c r="Q32" i="2" s="1"/>
  <c r="U28" i="2"/>
  <c r="P21" i="2"/>
  <c r="Q21" i="2" s="1"/>
  <c r="U17" i="2"/>
  <c r="S3" i="2"/>
  <c r="R264" i="2"/>
  <c r="T231" i="2"/>
  <c r="S213" i="2"/>
  <c r="S211" i="2"/>
  <c r="T204" i="2"/>
  <c r="R188" i="2"/>
  <c r="R162" i="2"/>
  <c r="V123" i="2"/>
  <c r="S121" i="2"/>
  <c r="S112" i="2"/>
  <c r="V105" i="2"/>
  <c r="P97" i="2"/>
  <c r="Q97" i="2" s="1"/>
  <c r="P94" i="2"/>
  <c r="Q94" i="2" s="1"/>
  <c r="U90" i="2"/>
  <c r="U87" i="2"/>
  <c r="U83" i="2"/>
  <c r="V73" i="2"/>
  <c r="V51" i="2"/>
  <c r="P43" i="2"/>
  <c r="Q43" i="2" s="1"/>
  <c r="U30" i="2"/>
  <c r="V27" i="2"/>
  <c r="R25" i="2"/>
  <c r="R3" i="2"/>
  <c r="P256" i="2"/>
  <c r="Q256" i="2" s="1"/>
  <c r="R254" i="2"/>
  <c r="V247" i="2"/>
  <c r="T236" i="2"/>
  <c r="T222" i="2"/>
  <c r="R211" i="2"/>
  <c r="R204" i="2"/>
  <c r="P199" i="2"/>
  <c r="Q199" i="2" s="1"/>
  <c r="R193" i="2"/>
  <c r="U178" i="2"/>
  <c r="U155" i="2"/>
  <c r="V151" i="2"/>
  <c r="V141" i="2"/>
  <c r="P137" i="2"/>
  <c r="Q137" i="2" s="1"/>
  <c r="U135" i="2"/>
  <c r="P127" i="2"/>
  <c r="Q127" i="2" s="1"/>
  <c r="U125" i="2"/>
  <c r="P118" i="2"/>
  <c r="Q118" i="2" s="1"/>
  <c r="U116" i="2"/>
  <c r="P109" i="2"/>
  <c r="Q109" i="2" s="1"/>
  <c r="U107" i="2"/>
  <c r="S103" i="2"/>
  <c r="V83" i="2"/>
  <c r="V80" i="2"/>
  <c r="S60" i="2"/>
  <c r="V57" i="2"/>
  <c r="R45" i="2"/>
  <c r="V38" i="2"/>
  <c r="V18" i="2"/>
  <c r="U5" i="2"/>
  <c r="T266" i="2"/>
  <c r="U247" i="2"/>
  <c r="T233" i="2"/>
  <c r="U228" i="2"/>
  <c r="T226" i="2"/>
  <c r="T219" i="2"/>
  <c r="V201" i="2"/>
  <c r="R199" i="2"/>
  <c r="P190" i="2"/>
  <c r="Q190" i="2" s="1"/>
  <c r="R185" i="2"/>
  <c r="V157" i="2"/>
  <c r="R151" i="2"/>
  <c r="V98" i="2"/>
  <c r="V82" i="2"/>
  <c r="S78" i="2"/>
  <c r="V75" i="2"/>
  <c r="S71" i="2"/>
  <c r="R67" i="2"/>
  <c r="P64" i="2"/>
  <c r="Q64" i="2" s="1"/>
  <c r="U57" i="2"/>
  <c r="S47" i="2"/>
  <c r="V42" i="2"/>
  <c r="U34" i="2"/>
  <c r="U23" i="2"/>
  <c r="P9" i="2"/>
  <c r="Q9" i="2" s="1"/>
  <c r="S280" i="2"/>
  <c r="R275" i="2"/>
  <c r="P270" i="2"/>
  <c r="Q270" i="2" s="1"/>
  <c r="S268" i="2"/>
  <c r="U233" i="2"/>
  <c r="R228" i="2"/>
  <c r="R224" i="2"/>
  <c r="V216" i="2"/>
  <c r="S199" i="2"/>
  <c r="R166" i="2"/>
  <c r="V138" i="2"/>
  <c r="P122" i="2"/>
  <c r="Q122" i="2" s="1"/>
  <c r="U120" i="2"/>
  <c r="P113" i="2"/>
  <c r="Q113" i="2" s="1"/>
  <c r="U111" i="2"/>
  <c r="P104" i="2"/>
  <c r="Q104" i="2" s="1"/>
  <c r="P100" i="2"/>
  <c r="Q100" i="2" s="1"/>
  <c r="U98" i="2"/>
  <c r="R85" i="2"/>
  <c r="P82" i="2"/>
  <c r="Q82" i="2" s="1"/>
  <c r="U78" i="2"/>
  <c r="U75" i="2"/>
  <c r="V68" i="2"/>
  <c r="V64" i="2"/>
  <c r="V59" i="2"/>
  <c r="S53" i="2"/>
  <c r="S51" i="2"/>
  <c r="R49" i="2"/>
  <c r="R36" i="2"/>
  <c r="V31" i="2"/>
  <c r="V29" i="2"/>
  <c r="V24" i="2"/>
  <c r="V6" i="2"/>
  <c r="S263" i="2"/>
  <c r="P253" i="2"/>
  <c r="Q253" i="2" s="1"/>
  <c r="R240" i="2"/>
  <c r="U230" i="2"/>
  <c r="S206" i="2"/>
  <c r="P197" i="2"/>
  <c r="Q197" i="2" s="1"/>
  <c r="V194" i="2"/>
  <c r="V182" i="2"/>
  <c r="P175" i="2"/>
  <c r="Q175" i="2" s="1"/>
  <c r="U159" i="2"/>
  <c r="V134" i="2"/>
  <c r="S127" i="2"/>
  <c r="V122" i="2"/>
  <c r="V120" i="2"/>
  <c r="S118" i="2"/>
  <c r="V113" i="2"/>
  <c r="V111" i="2"/>
  <c r="S109" i="2"/>
  <c r="V104" i="2"/>
  <c r="U102" i="2"/>
  <c r="S96" i="2"/>
  <c r="V93" i="2"/>
  <c r="V70" i="2"/>
  <c r="U66" i="2"/>
  <c r="P48" i="2"/>
  <c r="Q48" i="2" s="1"/>
  <c r="T44" i="2"/>
  <c r="R38" i="2"/>
  <c r="R2" i="2"/>
  <c r="U253" i="2"/>
  <c r="S221" i="2"/>
  <c r="R216" i="2"/>
  <c r="R210" i="2"/>
  <c r="V207" i="2"/>
  <c r="U177" i="2"/>
  <c r="R154" i="2"/>
  <c r="S138" i="2"/>
  <c r="P131" i="2"/>
  <c r="Q131" i="2" s="1"/>
  <c r="S100" i="2"/>
  <c r="R55" i="2"/>
  <c r="P52" i="2"/>
  <c r="Q52" i="2" s="1"/>
  <c r="V48" i="2"/>
  <c r="U42" i="2"/>
  <c r="R17" i="2"/>
  <c r="V15" i="2"/>
  <c r="R13" i="2"/>
  <c r="U11" i="2"/>
  <c r="S4" i="2"/>
  <c r="R258" i="2"/>
  <c r="V241" i="2"/>
  <c r="U239" i="2"/>
  <c r="U227" i="2"/>
  <c r="P172" i="2"/>
  <c r="Q172" i="2" s="1"/>
  <c r="U163" i="2"/>
  <c r="V147" i="2"/>
  <c r="V133" i="2"/>
  <c r="U129" i="2"/>
  <c r="U126" i="2"/>
  <c r="U117" i="2"/>
  <c r="U108" i="2"/>
  <c r="R91" i="2"/>
  <c r="P88" i="2"/>
  <c r="Q88" i="2" s="1"/>
  <c r="S84" i="2"/>
  <c r="V81" i="2"/>
  <c r="U74" i="2"/>
  <c r="V66" i="2"/>
  <c r="U63" i="2"/>
  <c r="V56" i="2"/>
  <c r="V52" i="2"/>
  <c r="R39" i="2"/>
  <c r="R37" i="2"/>
  <c r="R33" i="2"/>
  <c r="P26" i="2"/>
  <c r="Q26" i="2" s="1"/>
  <c r="S22" i="2"/>
  <c r="V19" i="2"/>
  <c r="U241" i="2"/>
  <c r="R237" i="2"/>
  <c r="R223" i="2"/>
  <c r="P215" i="2"/>
  <c r="Q215" i="2" s="1"/>
  <c r="S200" i="2"/>
  <c r="P196" i="2"/>
  <c r="Q196" i="2" s="1"/>
  <c r="P186" i="2"/>
  <c r="Q186" i="2" s="1"/>
  <c r="V165" i="2"/>
  <c r="S137" i="2"/>
  <c r="U133" i="2"/>
  <c r="V126" i="2"/>
  <c r="S124" i="2"/>
  <c r="V119" i="2"/>
  <c r="V117" i="2"/>
  <c r="S115" i="2"/>
  <c r="V110" i="2"/>
  <c r="V108" i="2"/>
  <c r="S106" i="2"/>
  <c r="V88" i="2"/>
  <c r="U81" i="2"/>
  <c r="V58" i="2"/>
  <c r="U54" i="2"/>
  <c r="S50" i="2"/>
  <c r="V39" i="2"/>
  <c r="S35" i="2"/>
  <c r="V32" i="2"/>
  <c r="V30" i="2"/>
  <c r="P15" i="2"/>
  <c r="Q15" i="2" s="1"/>
  <c r="V3" i="2"/>
  <c r="R281" i="2"/>
  <c r="P276" i="2"/>
  <c r="Q276" i="2" s="1"/>
  <c r="S274" i="2"/>
  <c r="R269" i="2"/>
  <c r="R267" i="2"/>
  <c r="U248" i="2"/>
  <c r="T241" i="2"/>
  <c r="P229" i="2"/>
  <c r="Q229" i="2" s="1"/>
  <c r="P225" i="2"/>
  <c r="Q225" i="2" s="1"/>
  <c r="T220" i="2"/>
  <c r="V211" i="2"/>
  <c r="S205" i="2"/>
  <c r="S186" i="2"/>
  <c r="S174" i="2"/>
  <c r="R158" i="2"/>
  <c r="R152" i="2"/>
  <c r="P121" i="2"/>
  <c r="Q121" i="2" s="1"/>
  <c r="U119" i="2"/>
  <c r="P112" i="2"/>
  <c r="Q112" i="2" s="1"/>
  <c r="U110" i="2"/>
  <c r="V101" i="2"/>
  <c r="U99" i="2"/>
  <c r="U95" i="2"/>
  <c r="S72" i="2"/>
  <c r="V69" i="2"/>
  <c r="R61" i="2"/>
  <c r="P58" i="2"/>
  <c r="Q58" i="2" s="1"/>
  <c r="P47" i="2"/>
  <c r="Q47" i="2" s="1"/>
  <c r="U49" i="2"/>
  <c r="V45" i="2"/>
  <c r="P37" i="2"/>
  <c r="Q37" i="2" s="1"/>
  <c r="R14" i="2"/>
  <c r="R276" i="2"/>
  <c r="R266" i="2"/>
  <c r="U44" i="2"/>
  <c r="T42" i="2"/>
  <c r="S37" i="2"/>
  <c r="R20" i="2"/>
  <c r="S16" i="2"/>
  <c r="V13" i="2"/>
  <c r="R11" i="2"/>
  <c r="P3" i="2"/>
  <c r="Q3" i="2" s="1"/>
  <c r="R248" i="2"/>
  <c r="P50" i="2"/>
  <c r="Q50" i="2" s="1"/>
  <c r="U46" i="2"/>
  <c r="P44" i="2"/>
  <c r="Q44" i="2" s="1"/>
  <c r="U39" i="2"/>
  <c r="S32" i="2"/>
  <c r="R28" i="2"/>
  <c r="P20" i="2"/>
  <c r="Q20" i="2" s="1"/>
  <c r="V20" i="2"/>
  <c r="U10" i="2"/>
  <c r="R10" i="2"/>
  <c r="S281" i="2"/>
  <c r="P271" i="2"/>
  <c r="Q271" i="2" s="1"/>
  <c r="T50" i="2"/>
  <c r="T47" i="2"/>
  <c r="P42" i="2"/>
  <c r="Q42" i="2" s="1"/>
  <c r="U37" i="2"/>
  <c r="P35" i="2"/>
  <c r="Q35" i="2" s="1"/>
  <c r="V17" i="2"/>
  <c r="U16" i="2"/>
  <c r="R16" i="2"/>
  <c r="R7" i="2"/>
  <c r="T257" i="2"/>
  <c r="P257" i="2"/>
  <c r="Q257" i="2" s="1"/>
  <c r="U50" i="2"/>
  <c r="U47" i="2"/>
  <c r="T45" i="2"/>
  <c r="S40" i="2"/>
  <c r="U35" i="2"/>
  <c r="P33" i="2"/>
  <c r="Q33" i="2" s="1"/>
  <c r="S28" i="2"/>
  <c r="U22" i="2"/>
  <c r="R22" i="2"/>
  <c r="S9" i="2"/>
  <c r="R9" i="2"/>
  <c r="V9" i="2"/>
  <c r="R6" i="2"/>
  <c r="V2" i="2"/>
  <c r="P263" i="2"/>
  <c r="Q263" i="2" s="1"/>
  <c r="P45" i="2"/>
  <c r="Q45" i="2" s="1"/>
  <c r="U40" i="2"/>
  <c r="P38" i="2"/>
  <c r="Q38" i="2" s="1"/>
  <c r="V34" i="2"/>
  <c r="S33" i="2"/>
  <c r="R259" i="2"/>
  <c r="P259" i="2"/>
  <c r="Q259" i="2" s="1"/>
  <c r="U259" i="2"/>
  <c r="T51" i="2"/>
  <c r="T48" i="2"/>
  <c r="R46" i="2"/>
  <c r="U45" i="2"/>
  <c r="T43" i="2"/>
  <c r="S38" i="2"/>
  <c r="R34" i="2"/>
  <c r="U33" i="2"/>
  <c r="R27" i="2"/>
  <c r="R19" i="2"/>
  <c r="S15" i="2"/>
  <c r="R15" i="2"/>
  <c r="R12" i="2"/>
  <c r="P2" i="2"/>
  <c r="Q2" i="2" s="1"/>
  <c r="P277" i="2"/>
  <c r="Q277" i="2" s="1"/>
  <c r="S275" i="2"/>
  <c r="P265" i="2"/>
  <c r="Q265" i="2" s="1"/>
  <c r="U38" i="2"/>
  <c r="P36" i="2"/>
  <c r="Q36" i="2" s="1"/>
  <c r="S31" i="2"/>
  <c r="V10" i="2"/>
  <c r="U51" i="2"/>
  <c r="U48" i="2"/>
  <c r="R44" i="2"/>
  <c r="U43" i="2"/>
  <c r="T41" i="2"/>
  <c r="V37" i="2"/>
  <c r="S36" i="2"/>
  <c r="R32" i="2"/>
  <c r="U31" i="2"/>
  <c r="S21" i="2"/>
  <c r="R21" i="2"/>
  <c r="V21" i="2"/>
  <c r="P8" i="2"/>
  <c r="Q8" i="2" s="1"/>
  <c r="V8" i="2"/>
  <c r="V50" i="2"/>
  <c r="V47" i="2"/>
  <c r="T46" i="2"/>
  <c r="P41" i="2"/>
  <c r="Q41" i="2" s="1"/>
  <c r="U36" i="2"/>
  <c r="P34" i="2"/>
  <c r="Q34" i="2" s="1"/>
  <c r="S29" i="2"/>
  <c r="P27" i="2"/>
  <c r="Q27" i="2" s="1"/>
  <c r="R8" i="2"/>
  <c r="R242" i="2"/>
  <c r="R50" i="2"/>
  <c r="T49" i="2"/>
  <c r="R47" i="2"/>
  <c r="P46" i="2"/>
  <c r="Q46" i="2" s="1"/>
  <c r="R42" i="2"/>
  <c r="U41" i="2"/>
  <c r="P39" i="2"/>
  <c r="Q39" i="2" s="1"/>
  <c r="V35" i="2"/>
  <c r="S34" i="2"/>
  <c r="R30" i="2"/>
  <c r="U29" i="2"/>
  <c r="S27" i="2"/>
  <c r="R24" i="2"/>
  <c r="P14" i="2"/>
  <c r="Q14" i="2" s="1"/>
  <c r="V5" i="2"/>
  <c r="U4" i="2"/>
  <c r="R4" i="2"/>
  <c r="R265" i="2"/>
  <c r="U265" i="2"/>
  <c r="S49" i="2"/>
  <c r="R35" i="2"/>
  <c r="V28" i="2"/>
  <c r="R246" i="2"/>
  <c r="R40" i="2"/>
  <c r="V33" i="2"/>
  <c r="V11" i="2"/>
  <c r="S269" i="2"/>
  <c r="S30" i="2"/>
  <c r="U25" i="2"/>
  <c r="P23" i="2"/>
  <c r="Q23" i="2" s="1"/>
  <c r="S18" i="2"/>
  <c r="U13" i="2"/>
  <c r="P11" i="2"/>
  <c r="Q11" i="2" s="1"/>
  <c r="S6" i="2"/>
  <c r="P280" i="2"/>
  <c r="Q280" i="2" s="1"/>
  <c r="S278" i="2"/>
  <c r="R273" i="2"/>
  <c r="P268" i="2"/>
  <c r="Q268" i="2" s="1"/>
  <c r="U264" i="2"/>
  <c r="T258" i="2"/>
  <c r="T254" i="2"/>
  <c r="U234" i="2"/>
  <c r="R232" i="2"/>
  <c r="T227" i="2"/>
  <c r="P217" i="2"/>
  <c r="Q217" i="2" s="1"/>
  <c r="U212" i="2"/>
  <c r="T201" i="2"/>
  <c r="V195" i="2"/>
  <c r="S185" i="2"/>
  <c r="R179" i="2"/>
  <c r="T170" i="2"/>
  <c r="T166" i="2"/>
  <c r="T162" i="2"/>
  <c r="T158" i="2"/>
  <c r="T154" i="2"/>
  <c r="V145" i="2"/>
  <c r="R138" i="2"/>
  <c r="S130" i="2"/>
  <c r="P126" i="2"/>
  <c r="Q126" i="2" s="1"/>
  <c r="S125" i="2"/>
  <c r="P123" i="2"/>
  <c r="Q123" i="2" s="1"/>
  <c r="S122" i="2"/>
  <c r="P120" i="2"/>
  <c r="Q120" i="2" s="1"/>
  <c r="S119" i="2"/>
  <c r="P117" i="2"/>
  <c r="Q117" i="2" s="1"/>
  <c r="S116" i="2"/>
  <c r="P114" i="2"/>
  <c r="Q114" i="2" s="1"/>
  <c r="S113" i="2"/>
  <c r="P111" i="2"/>
  <c r="Q111" i="2" s="1"/>
  <c r="S110" i="2"/>
  <c r="P108" i="2"/>
  <c r="Q108" i="2" s="1"/>
  <c r="S107" i="2"/>
  <c r="P105" i="2"/>
  <c r="Q105" i="2" s="1"/>
  <c r="S104" i="2"/>
  <c r="P102" i="2"/>
  <c r="Q102" i="2" s="1"/>
  <c r="S101" i="2"/>
  <c r="P99" i="2"/>
  <c r="Q99" i="2" s="1"/>
  <c r="S98" i="2"/>
  <c r="U94" i="2"/>
  <c r="R93" i="2"/>
  <c r="T91" i="2"/>
  <c r="S86" i="2"/>
  <c r="P84" i="2"/>
  <c r="Q84" i="2" s="1"/>
  <c r="U82" i="2"/>
  <c r="R81" i="2"/>
  <c r="S74" i="2"/>
  <c r="P72" i="2"/>
  <c r="Q72" i="2" s="1"/>
  <c r="U70" i="2"/>
  <c r="R69" i="2"/>
  <c r="S62" i="2"/>
  <c r="P60" i="2"/>
  <c r="Q60" i="2" s="1"/>
  <c r="U58" i="2"/>
  <c r="R57" i="2"/>
  <c r="P28" i="2"/>
  <c r="Q28" i="2" s="1"/>
  <c r="S23" i="2"/>
  <c r="U18" i="2"/>
  <c r="P16" i="2"/>
  <c r="Q16" i="2" s="1"/>
  <c r="S11" i="2"/>
  <c r="U6" i="2"/>
  <c r="P4" i="2"/>
  <c r="Q4" i="2" s="1"/>
  <c r="R280" i="2"/>
  <c r="P275" i="2"/>
  <c r="Q275" i="2" s="1"/>
  <c r="S273" i="2"/>
  <c r="R268" i="2"/>
  <c r="T264" i="2"/>
  <c r="T260" i="2"/>
  <c r="P247" i="2"/>
  <c r="Q247" i="2" s="1"/>
  <c r="P241" i="2"/>
  <c r="Q241" i="2" s="1"/>
  <c r="T234" i="2"/>
  <c r="T232" i="2"/>
  <c r="P230" i="2"/>
  <c r="Q230" i="2" s="1"/>
  <c r="P228" i="2"/>
  <c r="Q228" i="2" s="1"/>
  <c r="P219" i="2"/>
  <c r="Q219" i="2" s="1"/>
  <c r="S214" i="2"/>
  <c r="P209" i="2"/>
  <c r="Q209" i="2" s="1"/>
  <c r="S191" i="2"/>
  <c r="T143" i="2"/>
  <c r="P138" i="2"/>
  <c r="Q138" i="2" s="1"/>
  <c r="P133" i="2"/>
  <c r="Q133" i="2" s="1"/>
  <c r="P130" i="2"/>
  <c r="Q130" i="2" s="1"/>
  <c r="R125" i="2"/>
  <c r="R122" i="2"/>
  <c r="R119" i="2"/>
  <c r="R116" i="2"/>
  <c r="R113" i="2"/>
  <c r="R110" i="2"/>
  <c r="R107" i="2"/>
  <c r="R104" i="2"/>
  <c r="R101" i="2"/>
  <c r="R98" i="2"/>
  <c r="S91" i="2"/>
  <c r="P89" i="2"/>
  <c r="Q89" i="2" s="1"/>
  <c r="R86" i="2"/>
  <c r="S79" i="2"/>
  <c r="P77" i="2"/>
  <c r="Q77" i="2" s="1"/>
  <c r="R74" i="2"/>
  <c r="S67" i="2"/>
  <c r="P65" i="2"/>
  <c r="Q65" i="2" s="1"/>
  <c r="R62" i="2"/>
  <c r="S55" i="2"/>
  <c r="P53" i="2"/>
  <c r="Q53" i="2" s="1"/>
  <c r="T237" i="2"/>
  <c r="V213" i="2"/>
  <c r="V199" i="2"/>
  <c r="V129" i="2"/>
  <c r="V127" i="2"/>
  <c r="V124" i="2"/>
  <c r="V121" i="2"/>
  <c r="V118" i="2"/>
  <c r="V115" i="2"/>
  <c r="V112" i="2"/>
  <c r="V109" i="2"/>
  <c r="V106" i="2"/>
  <c r="R270" i="2"/>
  <c r="S243" i="2"/>
  <c r="P237" i="2"/>
  <c r="Q237" i="2" s="1"/>
  <c r="U235" i="2"/>
  <c r="T228" i="2"/>
  <c r="S225" i="2"/>
  <c r="R222" i="2"/>
  <c r="T217" i="2"/>
  <c r="T199" i="2"/>
  <c r="R195" i="2"/>
  <c r="U171" i="2"/>
  <c r="T145" i="2"/>
  <c r="T137" i="2"/>
  <c r="U127" i="2"/>
  <c r="U124" i="2"/>
  <c r="U121" i="2"/>
  <c r="U118" i="2"/>
  <c r="U115" i="2"/>
  <c r="T114" i="2"/>
  <c r="U112" i="2"/>
  <c r="U109" i="2"/>
  <c r="U106" i="2"/>
  <c r="U103" i="2"/>
  <c r="U100" i="2"/>
  <c r="U97" i="2"/>
  <c r="P96" i="2"/>
  <c r="Q96" i="2" s="1"/>
  <c r="V90" i="2"/>
  <c r="S89" i="2"/>
  <c r="P87" i="2"/>
  <c r="Q87" i="2" s="1"/>
  <c r="U85" i="2"/>
  <c r="R84" i="2"/>
  <c r="V78" i="2"/>
  <c r="S77" i="2"/>
  <c r="P75" i="2"/>
  <c r="Q75" i="2" s="1"/>
  <c r="U73" i="2"/>
  <c r="R72" i="2"/>
  <c r="S65" i="2"/>
  <c r="P63" i="2"/>
  <c r="Q63" i="2" s="1"/>
  <c r="U61" i="2"/>
  <c r="R60" i="2"/>
  <c r="V54" i="2"/>
  <c r="P31" i="2"/>
  <c r="Q31" i="2" s="1"/>
  <c r="S26" i="2"/>
  <c r="U21" i="2"/>
  <c r="P19" i="2"/>
  <c r="Q19" i="2" s="1"/>
  <c r="S14" i="2"/>
  <c r="U9" i="2"/>
  <c r="P7" i="2"/>
  <c r="Q7" i="2" s="1"/>
  <c r="S2" i="2"/>
  <c r="R277" i="2"/>
  <c r="P272" i="2"/>
  <c r="Q272" i="2" s="1"/>
  <c r="S270" i="2"/>
  <c r="V259" i="2"/>
  <c r="S249" i="2"/>
  <c r="R243" i="2"/>
  <c r="P235" i="2"/>
  <c r="Q235" i="2" s="1"/>
  <c r="U231" i="2"/>
  <c r="U226" i="2"/>
  <c r="P222" i="2"/>
  <c r="Q222" i="2" s="1"/>
  <c r="P208" i="2"/>
  <c r="Q208" i="2" s="1"/>
  <c r="R189" i="2"/>
  <c r="U169" i="2"/>
  <c r="U165" i="2"/>
  <c r="U161" i="2"/>
  <c r="U157" i="2"/>
  <c r="U153" i="2"/>
  <c r="V149" i="2"/>
  <c r="S131" i="2"/>
  <c r="S126" i="2"/>
  <c r="S123" i="2"/>
  <c r="S120" i="2"/>
  <c r="S117" i="2"/>
  <c r="S114" i="2"/>
  <c r="S111" i="2"/>
  <c r="S108" i="2"/>
  <c r="S105" i="2"/>
  <c r="S102" i="2"/>
  <c r="S99" i="2"/>
  <c r="S94" i="2"/>
  <c r="P92" i="2"/>
  <c r="Q92" i="2" s="1"/>
  <c r="R89" i="2"/>
  <c r="S82" i="2"/>
  <c r="P80" i="2"/>
  <c r="Q80" i="2" s="1"/>
  <c r="R77" i="2"/>
  <c r="S70" i="2"/>
  <c r="P68" i="2"/>
  <c r="Q68" i="2" s="1"/>
  <c r="R65" i="2"/>
  <c r="S58" i="2"/>
  <c r="P56" i="2"/>
  <c r="Q56" i="2" s="1"/>
  <c r="R53" i="2"/>
  <c r="U26" i="2"/>
  <c r="P24" i="2"/>
  <c r="Q24" i="2" s="1"/>
  <c r="S19" i="2"/>
  <c r="U14" i="2"/>
  <c r="P12" i="2"/>
  <c r="Q12" i="2" s="1"/>
  <c r="S7" i="2"/>
  <c r="U2" i="2"/>
  <c r="P279" i="2"/>
  <c r="Q279" i="2" s="1"/>
  <c r="S277" i="2"/>
  <c r="R272" i="2"/>
  <c r="V265" i="2"/>
  <c r="S255" i="2"/>
  <c r="T253" i="2"/>
  <c r="R249" i="2"/>
  <c r="T247" i="2"/>
  <c r="S245" i="2"/>
  <c r="V235" i="2"/>
  <c r="T230" i="2"/>
  <c r="P224" i="2"/>
  <c r="Q224" i="2" s="1"/>
  <c r="U222" i="2"/>
  <c r="T213" i="2"/>
  <c r="T211" i="2"/>
  <c r="U210" i="2"/>
  <c r="P203" i="2"/>
  <c r="Q203" i="2" s="1"/>
  <c r="P181" i="2"/>
  <c r="Q181" i="2" s="1"/>
  <c r="R177" i="2"/>
  <c r="T175" i="2"/>
  <c r="T167" i="2"/>
  <c r="T163" i="2"/>
  <c r="T159" i="2"/>
  <c r="T155" i="2"/>
  <c r="T147" i="2"/>
  <c r="U131" i="2"/>
  <c r="R126" i="2"/>
  <c r="R123" i="2"/>
  <c r="R120" i="2"/>
  <c r="R117" i="2"/>
  <c r="R114" i="2"/>
  <c r="R111" i="2"/>
  <c r="R108" i="2"/>
  <c r="R105" i="2"/>
  <c r="R102" i="2"/>
  <c r="R99" i="2"/>
  <c r="R94" i="2"/>
  <c r="S87" i="2"/>
  <c r="P85" i="2"/>
  <c r="Q85" i="2" s="1"/>
  <c r="R82" i="2"/>
  <c r="S75" i="2"/>
  <c r="P73" i="2"/>
  <c r="Q73" i="2" s="1"/>
  <c r="U71" i="2"/>
  <c r="R70" i="2"/>
  <c r="S63" i="2"/>
  <c r="P61" i="2"/>
  <c r="Q61" i="2" s="1"/>
  <c r="U59" i="2"/>
  <c r="R58" i="2"/>
  <c r="P29" i="2"/>
  <c r="Q29" i="2" s="1"/>
  <c r="S24" i="2"/>
  <c r="U19" i="2"/>
  <c r="P17" i="2"/>
  <c r="Q17" i="2" s="1"/>
  <c r="S12" i="2"/>
  <c r="U7" i="2"/>
  <c r="P5" i="2"/>
  <c r="Q5" i="2" s="1"/>
  <c r="R279" i="2"/>
  <c r="P274" i="2"/>
  <c r="Q274" i="2" s="1"/>
  <c r="S272" i="2"/>
  <c r="S261" i="2"/>
  <c r="T259" i="2"/>
  <c r="R255" i="2"/>
  <c r="S251" i="2"/>
  <c r="R247" i="2"/>
  <c r="T245" i="2"/>
  <c r="P242" i="2"/>
  <c r="Q242" i="2" s="1"/>
  <c r="R241" i="2"/>
  <c r="S239" i="2"/>
  <c r="U224" i="2"/>
  <c r="S218" i="2"/>
  <c r="P194" i="2"/>
  <c r="Q194" i="2" s="1"/>
  <c r="R183" i="2"/>
  <c r="V174" i="2"/>
  <c r="R171" i="2"/>
  <c r="S166" i="2"/>
  <c r="S162" i="2"/>
  <c r="S154" i="2"/>
  <c r="V139" i="2"/>
  <c r="T138" i="2"/>
  <c r="V130" i="2"/>
  <c r="S92" i="2"/>
  <c r="P90" i="2"/>
  <c r="Q90" i="2" s="1"/>
  <c r="U88" i="2"/>
  <c r="R87" i="2"/>
  <c r="S80" i="2"/>
  <c r="P78" i="2"/>
  <c r="Q78" i="2" s="1"/>
  <c r="U76" i="2"/>
  <c r="R75" i="2"/>
  <c r="S68" i="2"/>
  <c r="P66" i="2"/>
  <c r="Q66" i="2" s="1"/>
  <c r="U64" i="2"/>
  <c r="R63" i="2"/>
  <c r="S56" i="2"/>
  <c r="P54" i="2"/>
  <c r="Q54" i="2" s="1"/>
  <c r="U52" i="2"/>
  <c r="U24" i="2"/>
  <c r="P22" i="2"/>
  <c r="Q22" i="2" s="1"/>
  <c r="S17" i="2"/>
  <c r="U12" i="2"/>
  <c r="P10" i="2"/>
  <c r="Q10" i="2" s="1"/>
  <c r="S5" i="2"/>
  <c r="P281" i="2"/>
  <c r="Q281" i="2" s="1"/>
  <c r="S279" i="2"/>
  <c r="R274" i="2"/>
  <c r="P269" i="2"/>
  <c r="Q269" i="2" s="1"/>
  <c r="S267" i="2"/>
  <c r="T265" i="2"/>
  <c r="T263" i="2"/>
  <c r="R261" i="2"/>
  <c r="S257" i="2"/>
  <c r="R253" i="2"/>
  <c r="T251" i="2"/>
  <c r="P248" i="2"/>
  <c r="Q248" i="2" s="1"/>
  <c r="P244" i="2"/>
  <c r="Q244" i="2" s="1"/>
  <c r="U242" i="2"/>
  <c r="T239" i="2"/>
  <c r="S237" i="2"/>
  <c r="P220" i="2"/>
  <c r="Q220" i="2" s="1"/>
  <c r="R215" i="2"/>
  <c r="T198" i="2"/>
  <c r="U196" i="2"/>
  <c r="U190" i="2"/>
  <c r="P180" i="2"/>
  <c r="Q180" i="2" s="1"/>
  <c r="P176" i="2"/>
  <c r="Q176" i="2" s="1"/>
  <c r="T149" i="2"/>
  <c r="V137" i="2"/>
  <c r="S97" i="2"/>
  <c r="P95" i="2"/>
  <c r="Q95" i="2" s="1"/>
  <c r="R92" i="2"/>
  <c r="S85" i="2"/>
  <c r="P83" i="2"/>
  <c r="Q83" i="2" s="1"/>
  <c r="R80" i="2"/>
  <c r="V74" i="2"/>
  <c r="S73" i="2"/>
  <c r="P71" i="2"/>
  <c r="Q71" i="2" s="1"/>
  <c r="R68" i="2"/>
  <c r="V62" i="2"/>
  <c r="S61" i="2"/>
  <c r="P59" i="2"/>
  <c r="Q59" i="2" s="1"/>
  <c r="R56" i="2"/>
  <c r="V91" i="2"/>
  <c r="V79" i="2"/>
  <c r="U254" i="2"/>
  <c r="R250" i="2"/>
  <c r="U246" i="2"/>
  <c r="U240" i="2"/>
  <c r="R238" i="2"/>
  <c r="R236" i="2"/>
  <c r="R235" i="2"/>
  <c r="S233" i="2"/>
  <c r="T225" i="2"/>
  <c r="U221" i="2"/>
  <c r="R206" i="2"/>
  <c r="P204" i="2"/>
  <c r="Q204" i="2" s="1"/>
  <c r="U184" i="2"/>
  <c r="U172" i="2"/>
  <c r="P170" i="2"/>
  <c r="Q170" i="2" s="1"/>
  <c r="U166" i="2"/>
  <c r="U162" i="2"/>
  <c r="U158" i="2"/>
  <c r="U154" i="2"/>
  <c r="T151" i="2"/>
  <c r="T139" i="2"/>
  <c r="R127" i="2"/>
  <c r="R124" i="2"/>
  <c r="R121" i="2"/>
  <c r="R118" i="2"/>
  <c r="R115" i="2"/>
  <c r="R112" i="2"/>
  <c r="R109" i="2"/>
  <c r="R106" i="2"/>
  <c r="R103" i="2"/>
  <c r="R100" i="2"/>
  <c r="V96" i="2"/>
  <c r="S95" i="2"/>
  <c r="P93" i="2"/>
  <c r="Q93" i="2" s="1"/>
  <c r="U91" i="2"/>
  <c r="R90" i="2"/>
  <c r="V84" i="2"/>
  <c r="S83" i="2"/>
  <c r="P81" i="2"/>
  <c r="Q81" i="2" s="1"/>
  <c r="U79" i="2"/>
  <c r="R78" i="2"/>
  <c r="V72" i="2"/>
  <c r="P69" i="2"/>
  <c r="Q69" i="2" s="1"/>
  <c r="R66" i="2"/>
  <c r="V60" i="2"/>
  <c r="P57" i="2"/>
  <c r="Q57" i="2" s="1"/>
  <c r="R54" i="2"/>
  <c r="P25" i="2"/>
  <c r="Q25" i="2" s="1"/>
  <c r="S20" i="2"/>
  <c r="U15" i="2"/>
  <c r="P13" i="2"/>
  <c r="Q13" i="2" s="1"/>
  <c r="S8" i="2"/>
  <c r="U3" i="2"/>
  <c r="P278" i="2"/>
  <c r="Q278" i="2" s="1"/>
  <c r="S276" i="2"/>
  <c r="R271" i="2"/>
  <c r="P266" i="2"/>
  <c r="Q266" i="2" s="1"/>
  <c r="P262" i="2"/>
  <c r="Q262" i="2" s="1"/>
  <c r="U260" i="2"/>
  <c r="P258" i="2"/>
  <c r="Q258" i="2" s="1"/>
  <c r="R256" i="2"/>
  <c r="U252" i="2"/>
  <c r="T246" i="2"/>
  <c r="T242" i="2"/>
  <c r="T240" i="2"/>
  <c r="T238" i="2"/>
  <c r="P236" i="2"/>
  <c r="Q236" i="2" s="1"/>
  <c r="R233" i="2"/>
  <c r="S231" i="2"/>
  <c r="V223" i="2"/>
  <c r="V217" i="2"/>
  <c r="V205" i="2"/>
  <c r="S202" i="2"/>
  <c r="U200" i="2"/>
  <c r="R176" i="2"/>
  <c r="U174" i="2"/>
  <c r="V143" i="2"/>
  <c r="P134" i="2"/>
  <c r="Q134" i="2" s="1"/>
  <c r="V114" i="2"/>
  <c r="U96" i="2"/>
  <c r="R95" i="2"/>
  <c r="V89" i="2"/>
  <c r="S88" i="2"/>
  <c r="P86" i="2"/>
  <c r="Q86" i="2" s="1"/>
  <c r="U84" i="2"/>
  <c r="R83" i="2"/>
  <c r="V77" i="2"/>
  <c r="S76" i="2"/>
  <c r="P74" i="2"/>
  <c r="Q74" i="2" s="1"/>
  <c r="U72" i="2"/>
  <c r="R71" i="2"/>
  <c r="V65" i="2"/>
  <c r="S64" i="2"/>
  <c r="P62" i="2"/>
  <c r="Q62" i="2" s="1"/>
  <c r="U60" i="2"/>
  <c r="R59" i="2"/>
  <c r="V53" i="2"/>
  <c r="S52" i="2"/>
  <c r="U32" i="2"/>
  <c r="P30" i="2"/>
  <c r="Q30" i="2" s="1"/>
  <c r="S25" i="2"/>
  <c r="U20" i="2"/>
  <c r="P18" i="2"/>
  <c r="Q18" i="2" s="1"/>
  <c r="S13" i="2"/>
  <c r="U8" i="2"/>
  <c r="P6" i="2"/>
  <c r="Q6" i="2" s="1"/>
  <c r="R278" i="2"/>
  <c r="P273" i="2"/>
  <c r="Q273" i="2" s="1"/>
  <c r="S271" i="2"/>
  <c r="U266" i="2"/>
  <c r="P264" i="2"/>
  <c r="Q264" i="2" s="1"/>
  <c r="R262" i="2"/>
  <c r="U258" i="2"/>
  <c r="T252" i="2"/>
  <c r="T248" i="2"/>
  <c r="U236" i="2"/>
  <c r="P234" i="2"/>
  <c r="Q234" i="2" s="1"/>
  <c r="P232" i="2"/>
  <c r="Q232" i="2" s="1"/>
  <c r="R231" i="2"/>
  <c r="R229" i="2"/>
  <c r="S227" i="2"/>
  <c r="S216" i="2"/>
  <c r="U207" i="2"/>
  <c r="R175" i="2"/>
  <c r="T141" i="2"/>
  <c r="S93" i="2"/>
  <c r="P91" i="2"/>
  <c r="Q91" i="2" s="1"/>
  <c r="U89" i="2"/>
  <c r="R88" i="2"/>
  <c r="S81" i="2"/>
  <c r="P79" i="2"/>
  <c r="Q79" i="2" s="1"/>
  <c r="U77" i="2"/>
  <c r="R76" i="2"/>
  <c r="S69" i="2"/>
  <c r="P67" i="2"/>
  <c r="Q67" i="2" s="1"/>
  <c r="U65" i="2"/>
  <c r="R64" i="2"/>
  <c r="S57" i="2"/>
  <c r="P55" i="2"/>
  <c r="Q55" i="2" s="1"/>
  <c r="U53" i="2"/>
  <c r="R52" i="2"/>
  <c r="S266" i="2"/>
  <c r="R263" i="2"/>
  <c r="S260" i="2"/>
  <c r="R257" i="2"/>
  <c r="S254" i="2"/>
  <c r="R251" i="2"/>
  <c r="S248" i="2"/>
  <c r="R245" i="2"/>
  <c r="S242" i="2"/>
  <c r="R239" i="2"/>
  <c r="S236" i="2"/>
  <c r="S230" i="2"/>
  <c r="R227" i="2"/>
  <c r="R221" i="2"/>
  <c r="V220" i="2"/>
  <c r="R217" i="2"/>
  <c r="P216" i="2"/>
  <c r="Q216" i="2" s="1"/>
  <c r="P212" i="2"/>
  <c r="Q212" i="2" s="1"/>
  <c r="V204" i="2"/>
  <c r="S204" i="2"/>
  <c r="R202" i="2"/>
  <c r="U201" i="2"/>
  <c r="R201" i="2"/>
  <c r="P201" i="2"/>
  <c r="Q201" i="2" s="1"/>
  <c r="P182" i="2"/>
  <c r="Q182" i="2" s="1"/>
  <c r="S180" i="2"/>
  <c r="V262" i="2"/>
  <c r="V256" i="2"/>
  <c r="V250" i="2"/>
  <c r="V244" i="2"/>
  <c r="V238" i="2"/>
  <c r="V232" i="2"/>
  <c r="V226" i="2"/>
  <c r="S224" i="2"/>
  <c r="S219" i="2"/>
  <c r="V219" i="2"/>
  <c r="T210" i="2"/>
  <c r="V210" i="2"/>
  <c r="R207" i="2"/>
  <c r="S207" i="2"/>
  <c r="U205" i="2"/>
  <c r="P205" i="2"/>
  <c r="Q205" i="2" s="1"/>
  <c r="V203" i="2"/>
  <c r="P202" i="2"/>
  <c r="Q202" i="2" s="1"/>
  <c r="T194" i="2"/>
  <c r="S194" i="2"/>
  <c r="U192" i="2"/>
  <c r="R192" i="2"/>
  <c r="U229" i="2"/>
  <c r="U223" i="2"/>
  <c r="P221" i="2"/>
  <c r="Q221" i="2" s="1"/>
  <c r="T218" i="2"/>
  <c r="R209" i="2"/>
  <c r="U208" i="2"/>
  <c r="R208" i="2"/>
  <c r="S208" i="2"/>
  <c r="T208" i="2"/>
  <c r="S203" i="2"/>
  <c r="V263" i="2"/>
  <c r="V257" i="2"/>
  <c r="V251" i="2"/>
  <c r="V245" i="2"/>
  <c r="V239" i="2"/>
  <c r="T235" i="2"/>
  <c r="V233" i="2"/>
  <c r="T229" i="2"/>
  <c r="V227" i="2"/>
  <c r="T223" i="2"/>
  <c r="V221" i="2"/>
  <c r="U217" i="2"/>
  <c r="T214" i="2"/>
  <c r="U195" i="2"/>
  <c r="P195" i="2"/>
  <c r="Q195" i="2" s="1"/>
  <c r="S195" i="2"/>
  <c r="T187" i="2"/>
  <c r="S187" i="2"/>
  <c r="V187" i="2"/>
  <c r="T182" i="2"/>
  <c r="S182" i="2"/>
  <c r="U180" i="2"/>
  <c r="R180" i="2"/>
  <c r="V176" i="2"/>
  <c r="U173" i="2"/>
  <c r="P173" i="2"/>
  <c r="Q173" i="2" s="1"/>
  <c r="R173" i="2"/>
  <c r="S173" i="2"/>
  <c r="S262" i="2"/>
  <c r="S256" i="2"/>
  <c r="S250" i="2"/>
  <c r="S244" i="2"/>
  <c r="S238" i="2"/>
  <c r="S232" i="2"/>
  <c r="S220" i="2"/>
  <c r="V215" i="2"/>
  <c r="R214" i="2"/>
  <c r="U213" i="2"/>
  <c r="R213" i="2"/>
  <c r="P213" i="2"/>
  <c r="Q213" i="2" s="1"/>
  <c r="T205" i="2"/>
  <c r="V200" i="2"/>
  <c r="S197" i="2"/>
  <c r="T197" i="2"/>
  <c r="V197" i="2"/>
  <c r="V186" i="2"/>
  <c r="U185" i="2"/>
  <c r="P185" i="2"/>
  <c r="Q185" i="2" s="1"/>
  <c r="R181" i="2"/>
  <c r="V281" i="2"/>
  <c r="V280" i="2"/>
  <c r="V279" i="2"/>
  <c r="V278" i="2"/>
  <c r="V277" i="2"/>
  <c r="V276" i="2"/>
  <c r="V275" i="2"/>
  <c r="V274" i="2"/>
  <c r="V273" i="2"/>
  <c r="V272" i="2"/>
  <c r="V271" i="2"/>
  <c r="V270" i="2"/>
  <c r="V269" i="2"/>
  <c r="V268" i="2"/>
  <c r="V267" i="2"/>
  <c r="V264" i="2"/>
  <c r="V258" i="2"/>
  <c r="V252" i="2"/>
  <c r="V246" i="2"/>
  <c r="V240" i="2"/>
  <c r="V234" i="2"/>
  <c r="V228" i="2"/>
  <c r="S226" i="2"/>
  <c r="T224" i="2"/>
  <c r="V222" i="2"/>
  <c r="U219" i="2"/>
  <c r="T215" i="2"/>
  <c r="P214" i="2"/>
  <c r="Q214" i="2" s="1"/>
  <c r="S210" i="2"/>
  <c r="U206" i="2"/>
  <c r="P206" i="2"/>
  <c r="Q206" i="2" s="1"/>
  <c r="T200" i="2"/>
  <c r="U198" i="2"/>
  <c r="P198" i="2"/>
  <c r="Q198" i="2" s="1"/>
  <c r="P188" i="2"/>
  <c r="Q188" i="2" s="1"/>
  <c r="U183" i="2"/>
  <c r="P183" i="2"/>
  <c r="Q183" i="2" s="1"/>
  <c r="S183" i="2"/>
  <c r="U281" i="2"/>
  <c r="U280" i="2"/>
  <c r="U279" i="2"/>
  <c r="U278" i="2"/>
  <c r="U277" i="2"/>
  <c r="U276" i="2"/>
  <c r="U275" i="2"/>
  <c r="U274" i="2"/>
  <c r="U273" i="2"/>
  <c r="U272" i="2"/>
  <c r="U271" i="2"/>
  <c r="U270" i="2"/>
  <c r="U269" i="2"/>
  <c r="U268" i="2"/>
  <c r="U267" i="2"/>
  <c r="U261" i="2"/>
  <c r="U255" i="2"/>
  <c r="U249" i="2"/>
  <c r="U243" i="2"/>
  <c r="P223" i="2"/>
  <c r="Q223" i="2" s="1"/>
  <c r="U218" i="2"/>
  <c r="P218" i="2"/>
  <c r="Q218" i="2" s="1"/>
  <c r="T281" i="2"/>
  <c r="T280" i="2"/>
  <c r="T279" i="2"/>
  <c r="T278" i="2"/>
  <c r="T277" i="2"/>
  <c r="T276" i="2"/>
  <c r="T275" i="2"/>
  <c r="T274" i="2"/>
  <c r="T273" i="2"/>
  <c r="T272" i="2"/>
  <c r="T271" i="2"/>
  <c r="T270" i="2"/>
  <c r="T269" i="2"/>
  <c r="T268" i="2"/>
  <c r="T267" i="2"/>
  <c r="T261" i="2"/>
  <c r="T255" i="2"/>
  <c r="T249" i="2"/>
  <c r="T243" i="2"/>
  <c r="V229" i="2"/>
  <c r="R219" i="2"/>
  <c r="S264" i="2"/>
  <c r="U262" i="2"/>
  <c r="S258" i="2"/>
  <c r="U256" i="2"/>
  <c r="S252" i="2"/>
  <c r="U250" i="2"/>
  <c r="S246" i="2"/>
  <c r="U244" i="2"/>
  <c r="S240" i="2"/>
  <c r="U238" i="2"/>
  <c r="S234" i="2"/>
  <c r="U232" i="2"/>
  <c r="S228" i="2"/>
  <c r="R225" i="2"/>
  <c r="V212" i="2"/>
  <c r="P210" i="2"/>
  <c r="Q210" i="2" s="1"/>
  <c r="P207" i="2"/>
  <c r="Q207" i="2" s="1"/>
  <c r="P200" i="2"/>
  <c r="Q200" i="2" s="1"/>
  <c r="R194" i="2"/>
  <c r="T193" i="2"/>
  <c r="S193" i="2"/>
  <c r="V193" i="2"/>
  <c r="T188" i="2"/>
  <c r="S188" i="2"/>
  <c r="U186" i="2"/>
  <c r="R186" i="2"/>
  <c r="V266" i="2"/>
  <c r="T262" i="2"/>
  <c r="V260" i="2"/>
  <c r="T256" i="2"/>
  <c r="V254" i="2"/>
  <c r="T250" i="2"/>
  <c r="V248" i="2"/>
  <c r="T244" i="2"/>
  <c r="V242" i="2"/>
  <c r="V236" i="2"/>
  <c r="V230" i="2"/>
  <c r="V224" i="2"/>
  <c r="S222" i="2"/>
  <c r="R218" i="2"/>
  <c r="V218" i="2"/>
  <c r="S209" i="2"/>
  <c r="T209" i="2"/>
  <c r="V209" i="2"/>
  <c r="T203" i="2"/>
  <c r="R203" i="2"/>
  <c r="U191" i="2"/>
  <c r="P191" i="2"/>
  <c r="Q191" i="2" s="1"/>
  <c r="T176" i="2"/>
  <c r="S176" i="2"/>
  <c r="U168" i="2"/>
  <c r="P168" i="2"/>
  <c r="Q168" i="2" s="1"/>
  <c r="R168" i="2"/>
  <c r="S168" i="2"/>
  <c r="V168" i="2"/>
  <c r="U164" i="2"/>
  <c r="P164" i="2"/>
  <c r="Q164" i="2" s="1"/>
  <c r="R164" i="2"/>
  <c r="S164" i="2"/>
  <c r="V164" i="2"/>
  <c r="U160" i="2"/>
  <c r="P160" i="2"/>
  <c r="Q160" i="2" s="1"/>
  <c r="R160" i="2"/>
  <c r="S160" i="2"/>
  <c r="V160" i="2"/>
  <c r="U156" i="2"/>
  <c r="P156" i="2"/>
  <c r="Q156" i="2" s="1"/>
  <c r="R156" i="2"/>
  <c r="S156" i="2"/>
  <c r="V156" i="2"/>
  <c r="P267" i="2"/>
  <c r="Q267" i="2" s="1"/>
  <c r="S265" i="2"/>
  <c r="P261" i="2"/>
  <c r="Q261" i="2" s="1"/>
  <c r="S259" i="2"/>
  <c r="U257" i="2"/>
  <c r="P255" i="2"/>
  <c r="Q255" i="2" s="1"/>
  <c r="S253" i="2"/>
  <c r="U251" i="2"/>
  <c r="P249" i="2"/>
  <c r="Q249" i="2" s="1"/>
  <c r="S247" i="2"/>
  <c r="U245" i="2"/>
  <c r="P243" i="2"/>
  <c r="Q243" i="2" s="1"/>
  <c r="S241" i="2"/>
  <c r="S229" i="2"/>
  <c r="V202" i="2"/>
  <c r="S192" i="2"/>
  <c r="U189" i="2"/>
  <c r="P189" i="2"/>
  <c r="Q189" i="2" s="1"/>
  <c r="S189" i="2"/>
  <c r="P187" i="2"/>
  <c r="Q187" i="2" s="1"/>
  <c r="R182" i="2"/>
  <c r="T181" i="2"/>
  <c r="S181" i="2"/>
  <c r="V181" i="2"/>
  <c r="V261" i="2"/>
  <c r="V255" i="2"/>
  <c r="V249" i="2"/>
  <c r="V243" i="2"/>
  <c r="V237" i="2"/>
  <c r="V231" i="2"/>
  <c r="V225" i="2"/>
  <c r="S223" i="2"/>
  <c r="T221" i="2"/>
  <c r="S217" i="2"/>
  <c r="R212" i="2"/>
  <c r="R205" i="2"/>
  <c r="T202" i="2"/>
  <c r="P192" i="2"/>
  <c r="Q192" i="2" s="1"/>
  <c r="V180" i="2"/>
  <c r="U179" i="2"/>
  <c r="P179" i="2"/>
  <c r="Q179" i="2" s="1"/>
  <c r="P150" i="2"/>
  <c r="Q150" i="2" s="1"/>
  <c r="S150" i="2"/>
  <c r="U150" i="2"/>
  <c r="P148" i="2"/>
  <c r="Q148" i="2" s="1"/>
  <c r="R148" i="2"/>
  <c r="S148" i="2"/>
  <c r="U148" i="2"/>
  <c r="P146" i="2"/>
  <c r="Q146" i="2" s="1"/>
  <c r="R146" i="2"/>
  <c r="S146" i="2"/>
  <c r="U146" i="2"/>
  <c r="P144" i="2"/>
  <c r="Q144" i="2" s="1"/>
  <c r="R144" i="2"/>
  <c r="S144" i="2"/>
  <c r="U144" i="2"/>
  <c r="P142" i="2"/>
  <c r="Q142" i="2" s="1"/>
  <c r="R142" i="2"/>
  <c r="S142" i="2"/>
  <c r="U142" i="2"/>
  <c r="P140" i="2"/>
  <c r="Q140" i="2" s="1"/>
  <c r="R140" i="2"/>
  <c r="S140" i="2"/>
  <c r="U140" i="2"/>
  <c r="U211" i="2"/>
  <c r="V206" i="2"/>
  <c r="U199" i="2"/>
  <c r="T190" i="2"/>
  <c r="T184" i="2"/>
  <c r="T178" i="2"/>
  <c r="T172" i="2"/>
  <c r="S170" i="2"/>
  <c r="P169" i="2"/>
  <c r="Q169" i="2" s="1"/>
  <c r="V166" i="2"/>
  <c r="P165" i="2"/>
  <c r="Q165" i="2" s="1"/>
  <c r="V162" i="2"/>
  <c r="P161" i="2"/>
  <c r="Q161" i="2" s="1"/>
  <c r="V158" i="2"/>
  <c r="P157" i="2"/>
  <c r="Q157" i="2" s="1"/>
  <c r="V154" i="2"/>
  <c r="P153" i="2"/>
  <c r="Q153" i="2" s="1"/>
  <c r="T152" i="2"/>
  <c r="R128" i="2"/>
  <c r="T128" i="2"/>
  <c r="P128" i="2"/>
  <c r="Q128" i="2" s="1"/>
  <c r="U128" i="2"/>
  <c r="V128" i="2"/>
  <c r="R170" i="2"/>
  <c r="T191" i="2"/>
  <c r="T185" i="2"/>
  <c r="T179" i="2"/>
  <c r="S177" i="2"/>
  <c r="T173" i="2"/>
  <c r="S171" i="2"/>
  <c r="T168" i="2"/>
  <c r="T164" i="2"/>
  <c r="T160" i="2"/>
  <c r="T156" i="2"/>
  <c r="T150" i="2"/>
  <c r="T148" i="2"/>
  <c r="T146" i="2"/>
  <c r="T144" i="2"/>
  <c r="T142" i="2"/>
  <c r="T140" i="2"/>
  <c r="U214" i="2"/>
  <c r="U202" i="2"/>
  <c r="T196" i="2"/>
  <c r="U193" i="2"/>
  <c r="V190" i="2"/>
  <c r="U187" i="2"/>
  <c r="V184" i="2"/>
  <c r="U181" i="2"/>
  <c r="V178" i="2"/>
  <c r="U175" i="2"/>
  <c r="V172" i="2"/>
  <c r="V167" i="2"/>
  <c r="P166" i="2"/>
  <c r="Q166" i="2" s="1"/>
  <c r="V163" i="2"/>
  <c r="P162" i="2"/>
  <c r="Q162" i="2" s="1"/>
  <c r="V159" i="2"/>
  <c r="P158" i="2"/>
  <c r="Q158" i="2" s="1"/>
  <c r="V155" i="2"/>
  <c r="P154" i="2"/>
  <c r="Q154" i="2" s="1"/>
  <c r="U215" i="2"/>
  <c r="U203" i="2"/>
  <c r="V198" i="2"/>
  <c r="S196" i="2"/>
  <c r="T192" i="2"/>
  <c r="S190" i="2"/>
  <c r="T186" i="2"/>
  <c r="S184" i="2"/>
  <c r="T180" i="2"/>
  <c r="S178" i="2"/>
  <c r="T174" i="2"/>
  <c r="S172" i="2"/>
  <c r="S167" i="2"/>
  <c r="S163" i="2"/>
  <c r="S159" i="2"/>
  <c r="S155" i="2"/>
  <c r="P151" i="2"/>
  <c r="Q151" i="2" s="1"/>
  <c r="S151" i="2"/>
  <c r="U151" i="2"/>
  <c r="U216" i="2"/>
  <c r="U204" i="2"/>
  <c r="R196" i="2"/>
  <c r="U194" i="2"/>
  <c r="V191" i="2"/>
  <c r="R190" i="2"/>
  <c r="U188" i="2"/>
  <c r="V185" i="2"/>
  <c r="R184" i="2"/>
  <c r="U182" i="2"/>
  <c r="V179" i="2"/>
  <c r="R178" i="2"/>
  <c r="P177" i="2"/>
  <c r="Q177" i="2" s="1"/>
  <c r="U176" i="2"/>
  <c r="V173" i="2"/>
  <c r="R172" i="2"/>
  <c r="P171" i="2"/>
  <c r="Q171" i="2" s="1"/>
  <c r="U170" i="2"/>
  <c r="T169" i="2"/>
  <c r="R167" i="2"/>
  <c r="T165" i="2"/>
  <c r="R163" i="2"/>
  <c r="T161" i="2"/>
  <c r="R159" i="2"/>
  <c r="T157" i="2"/>
  <c r="R155" i="2"/>
  <c r="T153" i="2"/>
  <c r="P149" i="2"/>
  <c r="Q149" i="2" s="1"/>
  <c r="R149" i="2"/>
  <c r="S149" i="2"/>
  <c r="U149" i="2"/>
  <c r="P147" i="2"/>
  <c r="Q147" i="2" s="1"/>
  <c r="R147" i="2"/>
  <c r="S147" i="2"/>
  <c r="U147" i="2"/>
  <c r="P145" i="2"/>
  <c r="Q145" i="2" s="1"/>
  <c r="R145" i="2"/>
  <c r="S145" i="2"/>
  <c r="U145" i="2"/>
  <c r="P143" i="2"/>
  <c r="Q143" i="2" s="1"/>
  <c r="R143" i="2"/>
  <c r="S143" i="2"/>
  <c r="U143" i="2"/>
  <c r="P141" i="2"/>
  <c r="Q141" i="2" s="1"/>
  <c r="R141" i="2"/>
  <c r="S141" i="2"/>
  <c r="U141" i="2"/>
  <c r="P139" i="2"/>
  <c r="Q139" i="2" s="1"/>
  <c r="R139" i="2"/>
  <c r="S139" i="2"/>
  <c r="U139" i="2"/>
  <c r="P167" i="2"/>
  <c r="Q167" i="2" s="1"/>
  <c r="P163" i="2"/>
  <c r="Q163" i="2" s="1"/>
  <c r="P159" i="2"/>
  <c r="Q159" i="2" s="1"/>
  <c r="P155" i="2"/>
  <c r="Q155" i="2" s="1"/>
  <c r="R136" i="2"/>
  <c r="S136" i="2"/>
  <c r="T136" i="2"/>
  <c r="P136" i="2"/>
  <c r="Q136" i="2" s="1"/>
  <c r="U136" i="2"/>
  <c r="V136" i="2"/>
  <c r="V150" i="2"/>
  <c r="V175" i="2"/>
  <c r="R174" i="2"/>
  <c r="P152" i="2"/>
  <c r="Q152" i="2" s="1"/>
  <c r="S152" i="2"/>
  <c r="U152" i="2"/>
  <c r="R150" i="2"/>
  <c r="V148" i="2"/>
  <c r="V146" i="2"/>
  <c r="V144" i="2"/>
  <c r="V142" i="2"/>
  <c r="V140" i="2"/>
  <c r="U209" i="2"/>
  <c r="U197" i="2"/>
  <c r="T195" i="2"/>
  <c r="T189" i="2"/>
  <c r="T183" i="2"/>
  <c r="T177" i="2"/>
  <c r="S175" i="2"/>
  <c r="T171" i="2"/>
  <c r="S169" i="2"/>
  <c r="S165" i="2"/>
  <c r="S161" i="2"/>
  <c r="S157" i="2"/>
  <c r="S153" i="2"/>
  <c r="R132" i="2"/>
  <c r="T132" i="2"/>
  <c r="P132" i="2"/>
  <c r="Q132" i="2" s="1"/>
  <c r="U132" i="2"/>
  <c r="V132" i="2"/>
  <c r="V135" i="2"/>
  <c r="V131" i="2"/>
  <c r="S129" i="2"/>
  <c r="R133" i="2"/>
  <c r="S133" i="2"/>
  <c r="T133" i="2"/>
  <c r="R129" i="2"/>
  <c r="T129" i="2"/>
  <c r="U138" i="2"/>
  <c r="U137" i="2"/>
  <c r="R134" i="2"/>
  <c r="S134" i="2"/>
  <c r="T134" i="2"/>
  <c r="R130" i="2"/>
  <c r="T130" i="2"/>
  <c r="R135" i="2"/>
  <c r="S135" i="2"/>
  <c r="T135" i="2"/>
  <c r="R131" i="2"/>
  <c r="T131" i="2"/>
  <c r="P129" i="2"/>
  <c r="Q129" i="2" s="1"/>
  <c r="S132" i="2"/>
  <c r="S128" i="2"/>
  <c r="T127" i="2"/>
  <c r="T126" i="2"/>
  <c r="T125" i="2"/>
  <c r="T124" i="2"/>
  <c r="T123" i="2"/>
  <c r="T122" i="2"/>
  <c r="T121" i="2"/>
  <c r="T120" i="2"/>
  <c r="T119" i="2"/>
  <c r="T118" i="2"/>
  <c r="T117" i="2"/>
  <c r="T116" i="2"/>
  <c r="T115" i="2"/>
  <c r="T113" i="2"/>
  <c r="T112" i="2"/>
  <c r="T111" i="2"/>
  <c r="T110" i="2"/>
  <c r="T109" i="2"/>
  <c r="T108" i="2"/>
  <c r="T107" i="2"/>
  <c r="T106" i="2"/>
  <c r="T105" i="2"/>
  <c r="T104" i="2"/>
  <c r="T103" i="2"/>
  <c r="T102" i="2"/>
  <c r="T101" i="2"/>
  <c r="T100" i="2"/>
  <c r="T99" i="2"/>
  <c r="T98" i="2"/>
  <c r="T97" i="2"/>
  <c r="T96" i="2"/>
  <c r="T95" i="2"/>
  <c r="T94" i="2"/>
  <c r="T93" i="2"/>
  <c r="T92" i="2"/>
  <c r="T90" i="2"/>
  <c r="T89" i="2"/>
  <c r="T88" i="2"/>
  <c r="T87" i="2"/>
  <c r="T86" i="2"/>
  <c r="T85" i="2"/>
  <c r="T84" i="2"/>
  <c r="T83" i="2"/>
  <c r="T82" i="2"/>
  <c r="T81" i="2"/>
  <c r="T80" i="2"/>
  <c r="T79" i="2"/>
  <c r="T78" i="2"/>
  <c r="T77" i="2"/>
  <c r="T76" i="2"/>
  <c r="T75" i="2"/>
  <c r="T74" i="2"/>
  <c r="T73" i="2"/>
  <c r="T72" i="2"/>
  <c r="T71" i="2"/>
  <c r="T70" i="2"/>
  <c r="T69" i="2"/>
  <c r="T68" i="2"/>
  <c r="T67" i="2"/>
  <c r="T66" i="2"/>
  <c r="T65" i="2"/>
  <c r="T64" i="2"/>
  <c r="T63" i="2"/>
  <c r="T62" i="2"/>
  <c r="T61" i="2"/>
  <c r="T60" i="2"/>
  <c r="T59" i="2"/>
  <c r="T58" i="2"/>
  <c r="T57" i="2"/>
  <c r="T56" i="2"/>
  <c r="T55" i="2"/>
  <c r="T54" i="2"/>
  <c r="T53" i="2"/>
  <c r="T52" i="2"/>
  <c r="R97" i="2"/>
  <c r="R96" i="2"/>
  <c r="T40" i="2"/>
  <c r="T39" i="2"/>
  <c r="T38" i="2"/>
  <c r="T37" i="2"/>
  <c r="T36" i="2"/>
  <c r="T35" i="2"/>
  <c r="T34" i="2"/>
  <c r="T33" i="2"/>
  <c r="T32" i="2"/>
  <c r="T31" i="2"/>
  <c r="T30" i="2"/>
  <c r="T29" i="2"/>
  <c r="T28" i="2"/>
  <c r="T27" i="2"/>
  <c r="T26" i="2"/>
  <c r="T25" i="2"/>
  <c r="T24" i="2"/>
  <c r="T23" i="2"/>
  <c r="T22" i="2"/>
  <c r="T21" i="2"/>
  <c r="T20" i="2"/>
  <c r="T19" i="2"/>
  <c r="T18" i="2"/>
  <c r="T17" i="2"/>
  <c r="T16" i="2"/>
  <c r="T15" i="2"/>
  <c r="T14" i="2"/>
  <c r="T13" i="2"/>
  <c r="T12" i="2"/>
  <c r="T11" i="2"/>
  <c r="T10" i="2"/>
  <c r="T9" i="2"/>
  <c r="T8" i="2"/>
  <c r="T7" i="2"/>
  <c r="T6" i="2"/>
  <c r="T5" i="2"/>
  <c r="T4" i="2"/>
  <c r="T3" i="2"/>
  <c r="T2" i="2"/>
  <c r="S46" i="2"/>
  <c r="S45" i="2"/>
  <c r="S44" i="2"/>
  <c r="S43" i="2"/>
  <c r="S42" i="2"/>
  <c r="S41" i="2"/>
  <c r="K282" i="2"/>
  <c r="V375" i="8"/>
  <c r="Y375" i="8"/>
  <c r="N282" i="2"/>
  <c r="AE6" i="1"/>
  <c r="AG6" i="1" s="1"/>
  <c r="AH6" i="1" s="1"/>
  <c r="AE10" i="1"/>
  <c r="AG10" i="1" s="1"/>
  <c r="AH10" i="1" s="1"/>
  <c r="AE5" i="1"/>
  <c r="M282" i="2"/>
  <c r="Q6" i="7"/>
  <c r="R6" i="7"/>
  <c r="S6" i="7"/>
  <c r="T6" i="7"/>
  <c r="U6" i="7"/>
  <c r="U4" i="7"/>
  <c r="T4" i="7"/>
  <c r="S4" i="7"/>
  <c r="R4" i="7"/>
  <c r="Q4" i="7"/>
  <c r="U16" i="1"/>
  <c r="V16" i="1"/>
  <c r="W16" i="1"/>
  <c r="X16" i="1"/>
  <c r="Y16" i="1"/>
  <c r="Z16" i="1"/>
  <c r="AA16" i="1"/>
  <c r="AB16" i="1"/>
  <c r="AC16" i="1"/>
  <c r="AD16" i="1"/>
  <c r="U14" i="1"/>
  <c r="V14" i="1"/>
  <c r="W14" i="1"/>
  <c r="X14" i="1"/>
  <c r="Y14" i="1"/>
  <c r="Z14" i="1"/>
  <c r="AA14" i="1"/>
  <c r="AB14" i="1"/>
  <c r="AC14" i="1"/>
  <c r="AD14" i="1"/>
  <c r="U18" i="1"/>
  <c r="V18" i="1"/>
  <c r="W18" i="1"/>
  <c r="X18" i="1"/>
  <c r="Y18" i="1"/>
  <c r="Z18" i="1"/>
  <c r="AA18" i="1"/>
  <c r="AB18" i="1"/>
  <c r="AC18" i="1"/>
  <c r="AD18" i="1"/>
  <c r="U4" i="1"/>
  <c r="V4" i="1"/>
  <c r="W4" i="1"/>
  <c r="X4" i="1"/>
  <c r="Y4" i="1"/>
  <c r="Z4" i="1"/>
  <c r="AA4" i="1"/>
  <c r="AB4" i="1"/>
  <c r="AC4" i="1"/>
  <c r="AD4" i="1"/>
  <c r="U12" i="1"/>
  <c r="V12" i="1"/>
  <c r="W12" i="1"/>
  <c r="X12" i="1"/>
  <c r="Y12" i="1"/>
  <c r="Z12" i="1"/>
  <c r="AA12" i="1"/>
  <c r="AB12" i="1"/>
  <c r="AC12" i="1"/>
  <c r="AD12" i="1"/>
  <c r="U13" i="1"/>
  <c r="V13" i="1"/>
  <c r="W13" i="1"/>
  <c r="X13" i="1"/>
  <c r="Y13" i="1"/>
  <c r="Z13" i="1"/>
  <c r="AA13" i="1"/>
  <c r="AB13" i="1"/>
  <c r="AC13" i="1"/>
  <c r="AD13" i="1"/>
  <c r="U15" i="1"/>
  <c r="V15" i="1"/>
  <c r="W15" i="1"/>
  <c r="X15" i="1"/>
  <c r="Y15" i="1"/>
  <c r="Z15" i="1"/>
  <c r="AA15" i="1"/>
  <c r="AB15" i="1"/>
  <c r="AC15" i="1"/>
  <c r="AD15" i="1"/>
  <c r="U17" i="1"/>
  <c r="V17" i="1"/>
  <c r="W17" i="1"/>
  <c r="X17" i="1"/>
  <c r="Y17" i="1"/>
  <c r="Z17" i="1"/>
  <c r="AA17" i="1"/>
  <c r="AB17" i="1"/>
  <c r="AC17" i="1"/>
  <c r="AD17" i="1"/>
  <c r="AD9" i="1"/>
  <c r="V9" i="1"/>
  <c r="W9" i="1"/>
  <c r="X9" i="1"/>
  <c r="Y9" i="1"/>
  <c r="Z9" i="1"/>
  <c r="AA9" i="1"/>
  <c r="AB9" i="1"/>
  <c r="AC9" i="1"/>
  <c r="U9" i="1"/>
  <c r="AF3" i="1" l="1"/>
  <c r="AF2" i="1"/>
  <c r="AF6" i="1"/>
  <c r="AF10" i="1"/>
  <c r="U461" i="8"/>
  <c r="AF5" i="1"/>
  <c r="AG5" i="1"/>
  <c r="AH5" i="1" s="1"/>
  <c r="O282" i="2"/>
  <c r="L282" i="2"/>
  <c r="S461" i="8"/>
  <c r="P461" i="8"/>
  <c r="O461" i="8"/>
  <c r="M461" i="8"/>
  <c r="T461" i="8"/>
  <c r="R461" i="8"/>
  <c r="AE9" i="1"/>
  <c r="AG9" i="1" s="1"/>
  <c r="AH9" i="1" s="1"/>
  <c r="AE12" i="1"/>
  <c r="AG12" i="1" s="1"/>
  <c r="AH12" i="1" s="1"/>
  <c r="AE13" i="1"/>
  <c r="AE17" i="1"/>
  <c r="AE18" i="1"/>
  <c r="AE14" i="1"/>
  <c r="AE16" i="1"/>
  <c r="AE4" i="1"/>
  <c r="AG4" i="1" s="1"/>
  <c r="AH4" i="1" s="1"/>
  <c r="AE15" i="1"/>
  <c r="U19" i="1" l="1"/>
  <c r="V19" i="1"/>
  <c r="M463" i="8"/>
  <c r="K284" i="2"/>
  <c r="O283" i="2" s="1"/>
  <c r="AF17" i="1"/>
  <c r="AG17" i="1"/>
  <c r="AH17" i="1" s="1"/>
  <c r="AF13" i="1"/>
  <c r="AG13" i="1"/>
  <c r="AH13" i="1" s="1"/>
  <c r="AF15" i="1"/>
  <c r="AG15" i="1"/>
  <c r="AH15" i="1" s="1"/>
  <c r="AF16" i="1"/>
  <c r="AG16" i="1"/>
  <c r="AH16" i="1" s="1"/>
  <c r="AF14" i="1"/>
  <c r="AG14" i="1"/>
  <c r="AH14" i="1" s="1"/>
  <c r="AF18" i="1"/>
  <c r="AG18" i="1"/>
  <c r="AH18" i="1" s="1"/>
  <c r="AC19" i="1"/>
  <c r="AF4" i="1"/>
  <c r="X19" i="1"/>
  <c r="AF12" i="1"/>
  <c r="AF9" i="1"/>
  <c r="AA19" i="1"/>
  <c r="AD19" i="1"/>
  <c r="AB19" i="1"/>
  <c r="Z19" i="1"/>
  <c r="Y19" i="1"/>
  <c r="W19" i="1"/>
  <c r="M462" i="8" l="1"/>
  <c r="Q462" i="8"/>
  <c r="N283" i="2"/>
  <c r="K283" i="2"/>
  <c r="M283" i="2"/>
  <c r="L283" i="2"/>
  <c r="O462" i="8"/>
  <c r="R462" i="8"/>
  <c r="U462" i="8"/>
  <c r="P462" i="8"/>
  <c r="T462" i="8"/>
  <c r="S462" i="8"/>
  <c r="N462" i="8"/>
</calcChain>
</file>

<file path=xl/sharedStrings.xml><?xml version="1.0" encoding="utf-8"?>
<sst xmlns="http://schemas.openxmlformats.org/spreadsheetml/2006/main" count="902" uniqueCount="151">
  <si>
    <t>init</t>
  </si>
  <si>
    <t>name</t>
  </si>
  <si>
    <t>size (Mb)</t>
  </si>
  <si>
    <t>drGeuUrba1.1.fa</t>
  </si>
  <si>
    <t>wcLumRube1.1.fa</t>
  </si>
  <si>
    <t>daSheArve1.1.fa</t>
  </si>
  <si>
    <t>tnLinLong1.2.fa</t>
  </si>
  <si>
    <t>iyEctCont1.1.fa</t>
  </si>
  <si>
    <t>ddEupPepu3.1.fa</t>
  </si>
  <si>
    <t>iyAncNigr1.1.fa</t>
  </si>
  <si>
    <t>CreinhardtiiCC_4532_707_v6.0.fa</t>
  </si>
  <si>
    <t>gfAgaBisp1.1.fa</t>
  </si>
  <si>
    <t>Array no</t>
  </si>
  <si>
    <t>Array repres total len</t>
  </si>
  <si>
    <t>Array tot size</t>
  </si>
  <si>
    <t>Rep no</t>
  </si>
  <si>
    <t>Rep tot len</t>
  </si>
  <si>
    <t>array with rep no</t>
  </si>
  <si>
    <t>array with rep tot size</t>
  </si>
  <si>
    <t>gfAgaBisp1.1.fa_arrays.csv</t>
  </si>
  <si>
    <t>3</t>
  </si>
  <si>
    <t>4</t>
  </si>
  <si>
    <t>5</t>
  </si>
  <si>
    <t>6</t>
  </si>
  <si>
    <t>7</t>
  </si>
  <si>
    <t>8</t>
  </si>
  <si>
    <t>9</t>
  </si>
  <si>
    <t>11</t>
  </si>
  <si>
    <t>12</t>
  </si>
  <si>
    <t>13</t>
  </si>
  <si>
    <t>time3</t>
  </si>
  <si>
    <t>time4</t>
  </si>
  <si>
    <t>time5</t>
  </si>
  <si>
    <t>time6</t>
  </si>
  <si>
    <t>time7</t>
  </si>
  <si>
    <t>time8</t>
  </si>
  <si>
    <t>time11</t>
  </si>
  <si>
    <t>time12</t>
  </si>
  <si>
    <t>time9+10</t>
  </si>
  <si>
    <t>time init+1+2</t>
  </si>
  <si>
    <t>Time total</t>
  </si>
  <si>
    <t>Genome Size</t>
  </si>
  <si>
    <t>Rep tot no</t>
  </si>
  <si>
    <t>Calculate repeat scores</t>
  </si>
  <si>
    <t>Identify regions</t>
  </si>
  <si>
    <t>Split regions into arrays</t>
  </si>
  <si>
    <t>Shift representative repeats and apply templates</t>
  </si>
  <si>
    <t>Classify unclassified and shift</t>
  </si>
  <si>
    <t>Map repeats</t>
  </si>
  <si>
    <t>Summarise array information</t>
  </si>
  <si>
    <t>Save array output</t>
  </si>
  <si>
    <t>map</t>
  </si>
  <si>
    <t>overlaps</t>
  </si>
  <si>
    <t>gaps</t>
  </si>
  <si>
    <t>recalc_repr</t>
  </si>
  <si>
    <t>recalc_edist</t>
  </si>
  <si>
    <t>total hours</t>
  </si>
  <si>
    <t>start</t>
  </si>
  <si>
    <t>filter kmers</t>
  </si>
  <si>
    <t>collapse kmers</t>
  </si>
  <si>
    <t>calculate distances</t>
  </si>
  <si>
    <t>Find N A</t>
  </si>
  <si>
    <t>Find N B</t>
  </si>
  <si>
    <t>Find N C</t>
  </si>
  <si>
    <t>Find N D</t>
  </si>
  <si>
    <t>identify kmers A</t>
  </si>
  <si>
    <t>identify kmers B</t>
  </si>
  <si>
    <t>bp</t>
  </si>
  <si>
    <t>assembly</t>
  </si>
  <si>
    <t>filter kmers2</t>
  </si>
  <si>
    <t>collapse kmers3</t>
  </si>
  <si>
    <t>calculate distances4</t>
  </si>
  <si>
    <t>Find N A5</t>
  </si>
  <si>
    <t>Find N B6</t>
  </si>
  <si>
    <t>Find N C7</t>
  </si>
  <si>
    <t>Find N D8</t>
  </si>
  <si>
    <t>identify kmers A9</t>
  </si>
  <si>
    <t>identify kmers B10</t>
  </si>
  <si>
    <t>filter kmers11</t>
  </si>
  <si>
    <t>collapse kmers12</t>
  </si>
  <si>
    <t>calculate distances13</t>
  </si>
  <si>
    <t>Find N A14</t>
  </si>
  <si>
    <t>Find N B15</t>
  </si>
  <si>
    <t>Find N C16</t>
  </si>
  <si>
    <t>Find N D17</t>
  </si>
  <si>
    <t>identify kmers A18</t>
  </si>
  <si>
    <t>identify kmers B19</t>
  </si>
  <si>
    <t>rep_no</t>
  </si>
  <si>
    <t>arrays.no</t>
  </si>
  <si>
    <t>array.tot.size</t>
  </si>
  <si>
    <t>arrays.with.repres.no</t>
  </si>
  <si>
    <t>array.with.repres.tot.size</t>
  </si>
  <si>
    <t>arrays.tot.representative.size</t>
  </si>
  <si>
    <t>repeat.no</t>
  </si>
  <si>
    <t>repeat.tot.len</t>
  </si>
  <si>
    <t>out_6</t>
  </si>
  <si>
    <t>out_7</t>
  </si>
  <si>
    <t>out_8</t>
  </si>
  <si>
    <t>out_9</t>
  </si>
  <si>
    <t>out_11</t>
  </si>
  <si>
    <t>f8_t0</t>
  </si>
  <si>
    <t>f8_t1</t>
  </si>
  <si>
    <t>f8_tk</t>
  </si>
  <si>
    <t>time_6</t>
  </si>
  <si>
    <t>time_7</t>
  </si>
  <si>
    <t>time_9</t>
  </si>
  <si>
    <t>time_8_a</t>
  </si>
  <si>
    <t>time_8_b</t>
  </si>
  <si>
    <t>map2</t>
  </si>
  <si>
    <t>overlaps3</t>
  </si>
  <si>
    <t>gaps4</t>
  </si>
  <si>
    <t>recalc_repr5</t>
  </si>
  <si>
    <t>recalc_edist6</t>
  </si>
  <si>
    <t>map7</t>
  </si>
  <si>
    <t>overlaps8</t>
  </si>
  <si>
    <t>gaps9</t>
  </si>
  <si>
    <t>recalc_repr10</t>
  </si>
  <si>
    <t>recalc_edist11</t>
  </si>
  <si>
    <t>total time</t>
  </si>
  <si>
    <t>total</t>
  </si>
  <si>
    <t>aga_2_no_sleep</t>
  </si>
  <si>
    <t>tot min</t>
  </si>
  <si>
    <t>cre_2_nosleep</t>
  </si>
  <si>
    <t>aga_2_no_prints</t>
  </si>
  <si>
    <t>Ath_CEN12345.fasta_arrays.csv</t>
  </si>
  <si>
    <t>ATH_DOWN12345.fasta_arrays.csv</t>
  </si>
  <si>
    <t>array index</t>
  </si>
  <si>
    <t>CEN12345.fasta</t>
  </si>
  <si>
    <t>DOWN12345.fasta</t>
  </si>
  <si>
    <t>repeat width</t>
  </si>
  <si>
    <t>array size</t>
  </si>
  <si>
    <t>repeat no2</t>
  </si>
  <si>
    <t>total_per_mbp</t>
  </si>
  <si>
    <t>identify kmers B20</t>
  </si>
  <si>
    <t>identify kmers B21</t>
  </si>
  <si>
    <t>identify kmers B22</t>
  </si>
  <si>
    <t>identify kmers B23</t>
  </si>
  <si>
    <t>identify kmers B24</t>
  </si>
  <si>
    <t>identify kmers B25</t>
  </si>
  <si>
    <t>identify kmers B26</t>
  </si>
  <si>
    <t>identify kmers B27</t>
  </si>
  <si>
    <t>identify kmers B28</t>
  </si>
  <si>
    <t>ath_c</t>
  </si>
  <si>
    <t>ath_d</t>
  </si>
  <si>
    <t>new</t>
  </si>
  <si>
    <t>run</t>
  </si>
  <si>
    <t>aga_3</t>
  </si>
  <si>
    <t>cre_3</t>
  </si>
  <si>
    <t>CreinhardtiiCC_4532_707_v6.0.fa_arrays.csv</t>
  </si>
  <si>
    <t>time per mb</t>
  </si>
  <si>
    <t>aga_4_no_changes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</si>
</sst>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7">
    <xf numFmtId="0" fontId="0" fillId="0" borderId="0" xfId="0"/>
    <xf numFmtId="0" fontId="0" fillId="2" borderId="0" xfId="0" applyFont="1" applyFill="1"/>
    <xf numFmtId="0" fontId="0" fillId="0" borderId="0" xfId="0" applyFont="1"/>
    <xf numFmtId="0" fontId="2" fillId="0" borderId="0" xfId="0" applyFont="1"/>
    <xf numFmtId="0" fontId="0" fillId="0" borderId="0" xfId="0" applyNumberFormat="1"/>
    <xf numFmtId="9" fontId="0" fillId="0" borderId="0" xfId="1" applyFont="1"/>
    <xf numFmtId="0" fontId="0" fillId="0" borderId="0" xfId="0" applyAlignment="1">
      <alignment vertical="top"/>
    </xf>
    <xf numFmtId="9" fontId="0" fillId="0" borderId="0" xfId="1" applyFont="1" applyAlignment="1">
      <alignment vertical="top" wrapText="1"/>
    </xf>
    <xf numFmtId="0" fontId="0" fillId="0" borderId="0" xfId="0" applyNumberFormat="1" applyAlignment="1">
      <alignment vertical="top" wrapText="1"/>
    </xf>
    <xf numFmtId="165" fontId="2" fillId="0" borderId="0" xfId="0" applyNumberFormat="1" applyFont="1"/>
    <xf numFmtId="2" fontId="0" fillId="0" borderId="0" xfId="0" applyNumberFormat="1"/>
    <xf numFmtId="164" fontId="0" fillId="0" borderId="0" xfId="0" applyNumberFormat="1"/>
    <xf numFmtId="0" fontId="0" fillId="4" borderId="0" xfId="0" applyFill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9" fontId="0" fillId="0" borderId="0" xfId="0" applyNumberFormat="1" applyFont="1"/>
    <xf numFmtId="10" fontId="0" fillId="0" borderId="0" xfId="1" applyNumberFormat="1" applyFont="1"/>
    <xf numFmtId="165" fontId="0" fillId="0" borderId="0" xfId="0" applyNumberFormat="1"/>
    <xf numFmtId="9" fontId="0" fillId="0" borderId="0" xfId="1" applyNumberFormat="1" applyFont="1"/>
    <xf numFmtId="0" fontId="2" fillId="6" borderId="0" xfId="0" applyFont="1" applyFill="1"/>
    <xf numFmtId="0" fontId="0" fillId="0" borderId="0" xfId="1" applyNumberFormat="1" applyFont="1"/>
    <xf numFmtId="1" fontId="0" fillId="0" borderId="0" xfId="1" applyNumberFormat="1" applyFont="1"/>
    <xf numFmtId="1" fontId="0" fillId="0" borderId="0" xfId="0" applyNumberFormat="1"/>
    <xf numFmtId="0" fontId="0" fillId="6" borderId="0" xfId="0" applyFill="1"/>
    <xf numFmtId="0" fontId="0" fillId="7" borderId="0" xfId="0" applyFill="1"/>
    <xf numFmtId="0" fontId="0" fillId="0" borderId="0" xfId="0" applyFill="1"/>
    <xf numFmtId="165" fontId="0" fillId="6" borderId="0" xfId="0" applyNumberFormat="1" applyFill="1"/>
    <xf numFmtId="0" fontId="0" fillId="3" borderId="0" xfId="0" applyFill="1" applyAlignment="1">
      <alignment horizontal="center"/>
    </xf>
  </cellXfs>
  <cellStyles count="2">
    <cellStyle name="Normal" xfId="0" builtinId="0"/>
    <cellStyle name="Percent" xfId="1" builtinId="5"/>
  </cellStyles>
  <dxfs count="10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</dxf>
    <dxf>
      <numFmt numFmtId="2" formatCode="0.00"/>
    </dxf>
    <dxf>
      <numFmt numFmtId="165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</dxf>
    <dxf>
      <numFmt numFmtId="1" formatCode="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</dxf>
    <dxf>
      <font>
        <b/>
        <charset val="238"/>
      </font>
      <numFmt numFmtId="165" formatCode="0.0"/>
    </dxf>
    <dxf>
      <numFmt numFmtId="0" formatCode="General"/>
    </dxf>
    <dxf>
      <numFmt numFmtId="0" formatCode="General"/>
    </dxf>
    <dxf>
      <font>
        <b/>
        <charset val="238"/>
      </font>
    </dxf>
    <dxf>
      <font>
        <b/>
        <charset val="238"/>
      </font>
    </dxf>
    <dxf>
      <font>
        <b/>
        <charset val="238"/>
      </font>
    </dxf>
    <dxf>
      <font>
        <b/>
        <charset val="238"/>
      </font>
    </dxf>
    <dxf>
      <font>
        <b/>
        <charset val="238"/>
      </font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general!$W$1</c:f>
              <c:strCache>
                <c:ptCount val="1"/>
                <c:pt idx="0">
                  <c:v>time4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intercept val="0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general!$M$2:$M$18</c:f>
              <c:numCache>
                <c:formatCode>General</c:formatCode>
                <c:ptCount val="17"/>
                <c:pt idx="0">
                  <c:v>19.600000000000001</c:v>
                </c:pt>
                <c:pt idx="1">
                  <c:v>21</c:v>
                </c:pt>
                <c:pt idx="2">
                  <c:v>29</c:v>
                </c:pt>
                <c:pt idx="3">
                  <c:v>29</c:v>
                </c:pt>
                <c:pt idx="4">
                  <c:v>29</c:v>
                </c:pt>
                <c:pt idx="5">
                  <c:v>29</c:v>
                </c:pt>
                <c:pt idx="6">
                  <c:v>29</c:v>
                </c:pt>
                <c:pt idx="7">
                  <c:v>110</c:v>
                </c:pt>
                <c:pt idx="8">
                  <c:v>110</c:v>
                </c:pt>
                <c:pt idx="9">
                  <c:v>110</c:v>
                </c:pt>
                <c:pt idx="10">
                  <c:v>224</c:v>
                </c:pt>
                <c:pt idx="11">
                  <c:v>251</c:v>
                </c:pt>
                <c:pt idx="12">
                  <c:v>267</c:v>
                </c:pt>
                <c:pt idx="13">
                  <c:v>377</c:v>
                </c:pt>
                <c:pt idx="14">
                  <c:v>425</c:v>
                </c:pt>
                <c:pt idx="15">
                  <c:v>760</c:v>
                </c:pt>
                <c:pt idx="16">
                  <c:v>1248</c:v>
                </c:pt>
              </c:numCache>
            </c:numRef>
          </c:xVal>
          <c:yVal>
            <c:numRef>
              <c:f>general!$W$2:$W$18</c:f>
              <c:numCache>
                <c:formatCode>General</c:formatCode>
                <c:ptCount val="17"/>
                <c:pt idx="0">
                  <c:v>85</c:v>
                </c:pt>
                <c:pt idx="1">
                  <c:v>183</c:v>
                </c:pt>
                <c:pt idx="2">
                  <c:v>111</c:v>
                </c:pt>
                <c:pt idx="3">
                  <c:v>113</c:v>
                </c:pt>
                <c:pt idx="4">
                  <c:v>114</c:v>
                </c:pt>
                <c:pt idx="5">
                  <c:v>102</c:v>
                </c:pt>
                <c:pt idx="6">
                  <c:v>101</c:v>
                </c:pt>
                <c:pt idx="7">
                  <c:v>380</c:v>
                </c:pt>
                <c:pt idx="8">
                  <c:v>460</c:v>
                </c:pt>
                <c:pt idx="9">
                  <c:v>402</c:v>
                </c:pt>
                <c:pt idx="10">
                  <c:v>905</c:v>
                </c:pt>
                <c:pt idx="11">
                  <c:v>1003</c:v>
                </c:pt>
                <c:pt idx="12">
                  <c:v>1072</c:v>
                </c:pt>
                <c:pt idx="13">
                  <c:v>1585</c:v>
                </c:pt>
                <c:pt idx="14">
                  <c:v>1764</c:v>
                </c:pt>
                <c:pt idx="15">
                  <c:v>3322</c:v>
                </c:pt>
                <c:pt idx="16">
                  <c:v>5477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C5-4A8C-BDFC-8B1EFFAD04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3952736"/>
        <c:axId val="1826409904"/>
      </c:scatterChart>
      <c:valAx>
        <c:axId val="1833952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409904"/>
        <c:crosses val="autoZero"/>
        <c:crossBetween val="midCat"/>
      </c:valAx>
      <c:valAx>
        <c:axId val="182640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952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general!$W$1</c:f>
              <c:strCache>
                <c:ptCount val="1"/>
                <c:pt idx="0">
                  <c:v>time4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general!$N$2:$N$18</c:f>
              <c:numCache>
                <c:formatCode>General</c:formatCode>
                <c:ptCount val="17"/>
                <c:pt idx="2">
                  <c:v>1459</c:v>
                </c:pt>
                <c:pt idx="3">
                  <c:v>1459</c:v>
                </c:pt>
                <c:pt idx="4">
                  <c:v>1459</c:v>
                </c:pt>
                <c:pt idx="7">
                  <c:v>19538</c:v>
                </c:pt>
                <c:pt idx="8">
                  <c:v>19538</c:v>
                </c:pt>
                <c:pt idx="10">
                  <c:v>29936</c:v>
                </c:pt>
                <c:pt idx="11">
                  <c:v>31791</c:v>
                </c:pt>
                <c:pt idx="12">
                  <c:v>40300</c:v>
                </c:pt>
                <c:pt idx="13">
                  <c:v>54892</c:v>
                </c:pt>
                <c:pt idx="14">
                  <c:v>67652</c:v>
                </c:pt>
                <c:pt idx="15">
                  <c:v>173346</c:v>
                </c:pt>
                <c:pt idx="16">
                  <c:v>206451</c:v>
                </c:pt>
              </c:numCache>
            </c:numRef>
          </c:xVal>
          <c:yVal>
            <c:numRef>
              <c:f>general!$W$2:$W$18</c:f>
              <c:numCache>
                <c:formatCode>General</c:formatCode>
                <c:ptCount val="17"/>
                <c:pt idx="0">
                  <c:v>85</c:v>
                </c:pt>
                <c:pt idx="1">
                  <c:v>183</c:v>
                </c:pt>
                <c:pt idx="2">
                  <c:v>111</c:v>
                </c:pt>
                <c:pt idx="3">
                  <c:v>113</c:v>
                </c:pt>
                <c:pt idx="4">
                  <c:v>114</c:v>
                </c:pt>
                <c:pt idx="5">
                  <c:v>102</c:v>
                </c:pt>
                <c:pt idx="6">
                  <c:v>101</c:v>
                </c:pt>
                <c:pt idx="7">
                  <c:v>380</c:v>
                </c:pt>
                <c:pt idx="8">
                  <c:v>460</c:v>
                </c:pt>
                <c:pt idx="9">
                  <c:v>402</c:v>
                </c:pt>
                <c:pt idx="10">
                  <c:v>905</c:v>
                </c:pt>
                <c:pt idx="11">
                  <c:v>1003</c:v>
                </c:pt>
                <c:pt idx="12">
                  <c:v>1072</c:v>
                </c:pt>
                <c:pt idx="13">
                  <c:v>1585</c:v>
                </c:pt>
                <c:pt idx="14">
                  <c:v>1764</c:v>
                </c:pt>
                <c:pt idx="15">
                  <c:v>3322</c:v>
                </c:pt>
                <c:pt idx="16">
                  <c:v>5477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BDE-4A9C-B29E-4984A575C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3952736"/>
        <c:axId val="1826409904"/>
      </c:scatterChart>
      <c:valAx>
        <c:axId val="1833952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409904"/>
        <c:crosses val="autoZero"/>
        <c:crossBetween val="midCat"/>
      </c:valAx>
      <c:valAx>
        <c:axId val="182640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952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general!$W$1</c:f>
              <c:strCache>
                <c:ptCount val="1"/>
                <c:pt idx="0">
                  <c:v>time4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general!$O$2:$O$18</c:f>
              <c:numCache>
                <c:formatCode>General</c:formatCode>
                <c:ptCount val="17"/>
                <c:pt idx="2">
                  <c:v>2000070</c:v>
                </c:pt>
                <c:pt idx="3">
                  <c:v>2000070</c:v>
                </c:pt>
                <c:pt idx="4">
                  <c:v>2000070</c:v>
                </c:pt>
                <c:pt idx="7">
                  <c:v>53812249</c:v>
                </c:pt>
                <c:pt idx="8">
                  <c:v>53812249</c:v>
                </c:pt>
                <c:pt idx="10">
                  <c:v>56620122</c:v>
                </c:pt>
                <c:pt idx="11">
                  <c:v>101850650</c:v>
                </c:pt>
                <c:pt idx="12">
                  <c:v>89894366</c:v>
                </c:pt>
                <c:pt idx="13">
                  <c:v>102803499</c:v>
                </c:pt>
                <c:pt idx="14">
                  <c:v>118102932</c:v>
                </c:pt>
                <c:pt idx="15">
                  <c:v>425788880</c:v>
                </c:pt>
                <c:pt idx="16">
                  <c:v>351718247</c:v>
                </c:pt>
              </c:numCache>
            </c:numRef>
          </c:xVal>
          <c:yVal>
            <c:numRef>
              <c:f>general!$W$2:$W$18</c:f>
              <c:numCache>
                <c:formatCode>General</c:formatCode>
                <c:ptCount val="17"/>
                <c:pt idx="0">
                  <c:v>85</c:v>
                </c:pt>
                <c:pt idx="1">
                  <c:v>183</c:v>
                </c:pt>
                <c:pt idx="2">
                  <c:v>111</c:v>
                </c:pt>
                <c:pt idx="3">
                  <c:v>113</c:v>
                </c:pt>
                <c:pt idx="4">
                  <c:v>114</c:v>
                </c:pt>
                <c:pt idx="5">
                  <c:v>102</c:v>
                </c:pt>
                <c:pt idx="6">
                  <c:v>101</c:v>
                </c:pt>
                <c:pt idx="7">
                  <c:v>380</c:v>
                </c:pt>
                <c:pt idx="8">
                  <c:v>460</c:v>
                </c:pt>
                <c:pt idx="9">
                  <c:v>402</c:v>
                </c:pt>
                <c:pt idx="10">
                  <c:v>905</c:v>
                </c:pt>
                <c:pt idx="11">
                  <c:v>1003</c:v>
                </c:pt>
                <c:pt idx="12">
                  <c:v>1072</c:v>
                </c:pt>
                <c:pt idx="13">
                  <c:v>1585</c:v>
                </c:pt>
                <c:pt idx="14">
                  <c:v>1764</c:v>
                </c:pt>
                <c:pt idx="15">
                  <c:v>3322</c:v>
                </c:pt>
                <c:pt idx="16">
                  <c:v>5477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D7B-433E-919C-02B48B3122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3952736"/>
        <c:axId val="1826409904"/>
      </c:scatterChart>
      <c:valAx>
        <c:axId val="1833952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409904"/>
        <c:crosses val="autoZero"/>
        <c:crossBetween val="midCat"/>
      </c:valAx>
      <c:valAx>
        <c:axId val="182640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952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general!$Y$1</c:f>
              <c:strCache>
                <c:ptCount val="1"/>
                <c:pt idx="0">
                  <c:v>time6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general!$O$2:$O$18</c:f>
              <c:numCache>
                <c:formatCode>General</c:formatCode>
                <c:ptCount val="17"/>
                <c:pt idx="2">
                  <c:v>2000070</c:v>
                </c:pt>
                <c:pt idx="3">
                  <c:v>2000070</c:v>
                </c:pt>
                <c:pt idx="4">
                  <c:v>2000070</c:v>
                </c:pt>
                <c:pt idx="7">
                  <c:v>53812249</c:v>
                </c:pt>
                <c:pt idx="8">
                  <c:v>53812249</c:v>
                </c:pt>
                <c:pt idx="10">
                  <c:v>56620122</c:v>
                </c:pt>
                <c:pt idx="11">
                  <c:v>101850650</c:v>
                </c:pt>
                <c:pt idx="12">
                  <c:v>89894366</c:v>
                </c:pt>
                <c:pt idx="13">
                  <c:v>102803499</c:v>
                </c:pt>
                <c:pt idx="14">
                  <c:v>118102932</c:v>
                </c:pt>
                <c:pt idx="15">
                  <c:v>425788880</c:v>
                </c:pt>
                <c:pt idx="16">
                  <c:v>351718247</c:v>
                </c:pt>
              </c:numCache>
            </c:numRef>
          </c:xVal>
          <c:yVal>
            <c:numRef>
              <c:f>general!$Y$2:$Y$18</c:f>
              <c:numCache>
                <c:formatCode>General</c:formatCode>
                <c:ptCount val="17"/>
                <c:pt idx="0">
                  <c:v>548</c:v>
                </c:pt>
                <c:pt idx="1">
                  <c:v>192</c:v>
                </c:pt>
                <c:pt idx="2">
                  <c:v>126</c:v>
                </c:pt>
                <c:pt idx="3">
                  <c:v>92</c:v>
                </c:pt>
                <c:pt idx="4">
                  <c:v>94</c:v>
                </c:pt>
                <c:pt idx="5">
                  <c:v>84</c:v>
                </c:pt>
                <c:pt idx="6">
                  <c:v>84</c:v>
                </c:pt>
                <c:pt idx="7">
                  <c:v>942</c:v>
                </c:pt>
                <c:pt idx="8">
                  <c:v>514</c:v>
                </c:pt>
                <c:pt idx="9">
                  <c:v>427</c:v>
                </c:pt>
                <c:pt idx="10">
                  <c:v>1961</c:v>
                </c:pt>
                <c:pt idx="11">
                  <c:v>2497</c:v>
                </c:pt>
                <c:pt idx="12">
                  <c:v>2989</c:v>
                </c:pt>
                <c:pt idx="13">
                  <c:v>4654</c:v>
                </c:pt>
                <c:pt idx="14">
                  <c:v>5565</c:v>
                </c:pt>
                <c:pt idx="15">
                  <c:v>18800</c:v>
                </c:pt>
                <c:pt idx="16">
                  <c:v>34986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34F-4BF6-8FFE-10E2A5F8EA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3952736"/>
        <c:axId val="1826409904"/>
      </c:scatterChart>
      <c:valAx>
        <c:axId val="1833952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409904"/>
        <c:crosses val="autoZero"/>
        <c:crossBetween val="midCat"/>
      </c:valAx>
      <c:valAx>
        <c:axId val="182640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952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general!$AA$1</c:f>
              <c:strCache>
                <c:ptCount val="1"/>
                <c:pt idx="0">
                  <c:v>time8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general!$O$2:$O$18</c:f>
              <c:numCache>
                <c:formatCode>General</c:formatCode>
                <c:ptCount val="17"/>
                <c:pt idx="2">
                  <c:v>2000070</c:v>
                </c:pt>
                <c:pt idx="3">
                  <c:v>2000070</c:v>
                </c:pt>
                <c:pt idx="4">
                  <c:v>2000070</c:v>
                </c:pt>
                <c:pt idx="7">
                  <c:v>53812249</c:v>
                </c:pt>
                <c:pt idx="8">
                  <c:v>53812249</c:v>
                </c:pt>
                <c:pt idx="10">
                  <c:v>56620122</c:v>
                </c:pt>
                <c:pt idx="11">
                  <c:v>101850650</c:v>
                </c:pt>
                <c:pt idx="12">
                  <c:v>89894366</c:v>
                </c:pt>
                <c:pt idx="13">
                  <c:v>102803499</c:v>
                </c:pt>
                <c:pt idx="14">
                  <c:v>118102932</c:v>
                </c:pt>
                <c:pt idx="15">
                  <c:v>425788880</c:v>
                </c:pt>
                <c:pt idx="16">
                  <c:v>351718247</c:v>
                </c:pt>
              </c:numCache>
            </c:numRef>
          </c:xVal>
          <c:yVal>
            <c:numRef>
              <c:f>general!$AA$2:$AA$18</c:f>
              <c:numCache>
                <c:formatCode>General</c:formatCode>
                <c:ptCount val="17"/>
                <c:pt idx="0">
                  <c:v>20</c:v>
                </c:pt>
                <c:pt idx="1">
                  <c:v>29</c:v>
                </c:pt>
                <c:pt idx="2">
                  <c:v>18</c:v>
                </c:pt>
                <c:pt idx="3">
                  <c:v>19</c:v>
                </c:pt>
                <c:pt idx="4">
                  <c:v>22</c:v>
                </c:pt>
                <c:pt idx="5">
                  <c:v>13</c:v>
                </c:pt>
                <c:pt idx="6">
                  <c:v>12</c:v>
                </c:pt>
                <c:pt idx="7">
                  <c:v>828</c:v>
                </c:pt>
                <c:pt idx="8">
                  <c:v>621</c:v>
                </c:pt>
                <c:pt idx="9">
                  <c:v>297</c:v>
                </c:pt>
                <c:pt idx="10">
                  <c:v>1384</c:v>
                </c:pt>
                <c:pt idx="11">
                  <c:v>4625</c:v>
                </c:pt>
                <c:pt idx="12">
                  <c:v>3449</c:v>
                </c:pt>
                <c:pt idx="13">
                  <c:v>11518</c:v>
                </c:pt>
                <c:pt idx="14">
                  <c:v>13548</c:v>
                </c:pt>
                <c:pt idx="15">
                  <c:v>33243</c:v>
                </c:pt>
                <c:pt idx="16">
                  <c:v>54063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63-4BB7-97FF-9131D195E1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3952736"/>
        <c:axId val="1826409904"/>
      </c:scatterChart>
      <c:valAx>
        <c:axId val="1833952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409904"/>
        <c:crosses val="autoZero"/>
        <c:crossBetween val="midCat"/>
      </c:valAx>
      <c:valAx>
        <c:axId val="182640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952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general!$AB$1</c:f>
              <c:strCache>
                <c:ptCount val="1"/>
                <c:pt idx="0">
                  <c:v>time9+10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linear"/>
            <c:intercept val="0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general!$O$2:$O$18</c:f>
              <c:numCache>
                <c:formatCode>General</c:formatCode>
                <c:ptCount val="17"/>
                <c:pt idx="2">
                  <c:v>2000070</c:v>
                </c:pt>
                <c:pt idx="3">
                  <c:v>2000070</c:v>
                </c:pt>
                <c:pt idx="4">
                  <c:v>2000070</c:v>
                </c:pt>
                <c:pt idx="7">
                  <c:v>53812249</c:v>
                </c:pt>
                <c:pt idx="8">
                  <c:v>53812249</c:v>
                </c:pt>
                <c:pt idx="10">
                  <c:v>56620122</c:v>
                </c:pt>
                <c:pt idx="11">
                  <c:v>101850650</c:v>
                </c:pt>
                <c:pt idx="12">
                  <c:v>89894366</c:v>
                </c:pt>
                <c:pt idx="13">
                  <c:v>102803499</c:v>
                </c:pt>
                <c:pt idx="14">
                  <c:v>118102932</c:v>
                </c:pt>
                <c:pt idx="15">
                  <c:v>425788880</c:v>
                </c:pt>
                <c:pt idx="16">
                  <c:v>351718247</c:v>
                </c:pt>
              </c:numCache>
            </c:numRef>
          </c:xVal>
          <c:yVal>
            <c:numRef>
              <c:f>general!$AB$2:$AB$18</c:f>
              <c:numCache>
                <c:formatCode>General</c:formatCode>
                <c:ptCount val="17"/>
                <c:pt idx="0">
                  <c:v>131</c:v>
                </c:pt>
                <c:pt idx="1">
                  <c:v>184</c:v>
                </c:pt>
                <c:pt idx="2">
                  <c:v>120</c:v>
                </c:pt>
                <c:pt idx="3">
                  <c:v>122</c:v>
                </c:pt>
                <c:pt idx="4">
                  <c:v>132</c:v>
                </c:pt>
                <c:pt idx="5">
                  <c:v>107</c:v>
                </c:pt>
                <c:pt idx="6">
                  <c:v>108</c:v>
                </c:pt>
                <c:pt idx="7">
                  <c:v>1317</c:v>
                </c:pt>
                <c:pt idx="8">
                  <c:v>1410</c:v>
                </c:pt>
                <c:pt idx="9">
                  <c:v>918</c:v>
                </c:pt>
                <c:pt idx="10">
                  <c:v>2241</c:v>
                </c:pt>
                <c:pt idx="11">
                  <c:v>4209</c:v>
                </c:pt>
                <c:pt idx="12">
                  <c:v>4164</c:v>
                </c:pt>
                <c:pt idx="13">
                  <c:v>8441</c:v>
                </c:pt>
                <c:pt idx="14">
                  <c:v>9496</c:v>
                </c:pt>
                <c:pt idx="15">
                  <c:v>84831</c:v>
                </c:pt>
                <c:pt idx="16">
                  <c:v>60692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67-4200-BB41-F9EC689FE2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3952736"/>
        <c:axId val="1826409904"/>
      </c:scatterChart>
      <c:valAx>
        <c:axId val="1833952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409904"/>
        <c:crosses val="autoZero"/>
        <c:crossBetween val="midCat"/>
      </c:valAx>
      <c:valAx>
        <c:axId val="182640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952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general!$AC$1</c:f>
              <c:strCache>
                <c:ptCount val="1"/>
                <c:pt idx="0">
                  <c:v>time11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general!$O$2:$O$18</c:f>
              <c:numCache>
                <c:formatCode>General</c:formatCode>
                <c:ptCount val="17"/>
                <c:pt idx="2">
                  <c:v>2000070</c:v>
                </c:pt>
                <c:pt idx="3">
                  <c:v>2000070</c:v>
                </c:pt>
                <c:pt idx="4">
                  <c:v>2000070</c:v>
                </c:pt>
                <c:pt idx="7">
                  <c:v>53812249</c:v>
                </c:pt>
                <c:pt idx="8">
                  <c:v>53812249</c:v>
                </c:pt>
                <c:pt idx="10">
                  <c:v>56620122</c:v>
                </c:pt>
                <c:pt idx="11">
                  <c:v>101850650</c:v>
                </c:pt>
                <c:pt idx="12">
                  <c:v>89894366</c:v>
                </c:pt>
                <c:pt idx="13">
                  <c:v>102803499</c:v>
                </c:pt>
                <c:pt idx="14">
                  <c:v>118102932</c:v>
                </c:pt>
                <c:pt idx="15">
                  <c:v>425788880</c:v>
                </c:pt>
                <c:pt idx="16">
                  <c:v>351718247</c:v>
                </c:pt>
              </c:numCache>
            </c:numRef>
          </c:xVal>
          <c:yVal>
            <c:numRef>
              <c:f>general!$AC$2:$AC$18</c:f>
              <c:numCache>
                <c:formatCode>General</c:formatCode>
                <c:ptCount val="17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71</c:v>
                </c:pt>
                <c:pt idx="8">
                  <c:v>71</c:v>
                </c:pt>
                <c:pt idx="9">
                  <c:v>32</c:v>
                </c:pt>
                <c:pt idx="10">
                  <c:v>96</c:v>
                </c:pt>
                <c:pt idx="11">
                  <c:v>269</c:v>
                </c:pt>
                <c:pt idx="12">
                  <c:v>192</c:v>
                </c:pt>
                <c:pt idx="13">
                  <c:v>474</c:v>
                </c:pt>
                <c:pt idx="14">
                  <c:v>447</c:v>
                </c:pt>
                <c:pt idx="15">
                  <c:v>6154</c:v>
                </c:pt>
                <c:pt idx="16">
                  <c:v>2579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C0-4806-B48C-9DEF88B811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3952736"/>
        <c:axId val="1826409904"/>
      </c:scatterChart>
      <c:valAx>
        <c:axId val="1833952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409904"/>
        <c:crosses val="autoZero"/>
        <c:crossBetween val="midCat"/>
      </c:valAx>
      <c:valAx>
        <c:axId val="182640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952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general!$W$1</c:f>
              <c:strCache>
                <c:ptCount val="1"/>
                <c:pt idx="0">
                  <c:v>time4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general!$R$2:$R$18</c:f>
              <c:numCache>
                <c:formatCode>General</c:formatCode>
                <c:ptCount val="17"/>
                <c:pt idx="2">
                  <c:v>86224</c:v>
                </c:pt>
                <c:pt idx="3">
                  <c:v>86224</c:v>
                </c:pt>
                <c:pt idx="4">
                  <c:v>86224</c:v>
                </c:pt>
                <c:pt idx="7">
                  <c:v>1133682</c:v>
                </c:pt>
                <c:pt idx="8">
                  <c:v>1133682</c:v>
                </c:pt>
                <c:pt idx="10">
                  <c:v>2379577</c:v>
                </c:pt>
                <c:pt idx="11">
                  <c:v>2872947</c:v>
                </c:pt>
                <c:pt idx="12">
                  <c:v>2828161</c:v>
                </c:pt>
                <c:pt idx="13">
                  <c:v>5673263</c:v>
                </c:pt>
                <c:pt idx="14">
                  <c:v>5854915</c:v>
                </c:pt>
                <c:pt idx="15">
                  <c:v>10744510</c:v>
                </c:pt>
                <c:pt idx="16">
                  <c:v>14969425</c:v>
                </c:pt>
              </c:numCache>
            </c:numRef>
          </c:xVal>
          <c:yVal>
            <c:numRef>
              <c:f>general!$W$2:$W$18</c:f>
              <c:numCache>
                <c:formatCode>General</c:formatCode>
                <c:ptCount val="17"/>
                <c:pt idx="0">
                  <c:v>85</c:v>
                </c:pt>
                <c:pt idx="1">
                  <c:v>183</c:v>
                </c:pt>
                <c:pt idx="2">
                  <c:v>111</c:v>
                </c:pt>
                <c:pt idx="3">
                  <c:v>113</c:v>
                </c:pt>
                <c:pt idx="4">
                  <c:v>114</c:v>
                </c:pt>
                <c:pt idx="5">
                  <c:v>102</c:v>
                </c:pt>
                <c:pt idx="6">
                  <c:v>101</c:v>
                </c:pt>
                <c:pt idx="7">
                  <c:v>380</c:v>
                </c:pt>
                <c:pt idx="8">
                  <c:v>460</c:v>
                </c:pt>
                <c:pt idx="9">
                  <c:v>402</c:v>
                </c:pt>
                <c:pt idx="10">
                  <c:v>905</c:v>
                </c:pt>
                <c:pt idx="11">
                  <c:v>1003</c:v>
                </c:pt>
                <c:pt idx="12">
                  <c:v>1072</c:v>
                </c:pt>
                <c:pt idx="13">
                  <c:v>1585</c:v>
                </c:pt>
                <c:pt idx="14">
                  <c:v>1764</c:v>
                </c:pt>
                <c:pt idx="15">
                  <c:v>3322</c:v>
                </c:pt>
                <c:pt idx="16">
                  <c:v>5477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98E-4975-9877-449C4B1B6C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3952736"/>
        <c:axId val="1826409904"/>
      </c:scatterChart>
      <c:valAx>
        <c:axId val="1833952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409904"/>
        <c:crosses val="autoZero"/>
        <c:crossBetween val="midCat"/>
      </c:valAx>
      <c:valAx>
        <c:axId val="182640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952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general!$Y$1</c:f>
              <c:strCache>
                <c:ptCount val="1"/>
                <c:pt idx="0">
                  <c:v>time6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general!$R$2:$R$18</c:f>
              <c:numCache>
                <c:formatCode>General</c:formatCode>
                <c:ptCount val="17"/>
                <c:pt idx="2">
                  <c:v>86224</c:v>
                </c:pt>
                <c:pt idx="3">
                  <c:v>86224</c:v>
                </c:pt>
                <c:pt idx="4">
                  <c:v>86224</c:v>
                </c:pt>
                <c:pt idx="7">
                  <c:v>1133682</c:v>
                </c:pt>
                <c:pt idx="8">
                  <c:v>1133682</c:v>
                </c:pt>
                <c:pt idx="10">
                  <c:v>2379577</c:v>
                </c:pt>
                <c:pt idx="11">
                  <c:v>2872947</c:v>
                </c:pt>
                <c:pt idx="12">
                  <c:v>2828161</c:v>
                </c:pt>
                <c:pt idx="13">
                  <c:v>5673263</c:v>
                </c:pt>
                <c:pt idx="14">
                  <c:v>5854915</c:v>
                </c:pt>
                <c:pt idx="15">
                  <c:v>10744510</c:v>
                </c:pt>
                <c:pt idx="16">
                  <c:v>14969425</c:v>
                </c:pt>
              </c:numCache>
            </c:numRef>
          </c:xVal>
          <c:yVal>
            <c:numRef>
              <c:f>general!$Y$2:$Y$18</c:f>
              <c:numCache>
                <c:formatCode>General</c:formatCode>
                <c:ptCount val="17"/>
                <c:pt idx="0">
                  <c:v>548</c:v>
                </c:pt>
                <c:pt idx="1">
                  <c:v>192</c:v>
                </c:pt>
                <c:pt idx="2">
                  <c:v>126</c:v>
                </c:pt>
                <c:pt idx="3">
                  <c:v>92</c:v>
                </c:pt>
                <c:pt idx="4">
                  <c:v>94</c:v>
                </c:pt>
                <c:pt idx="5">
                  <c:v>84</c:v>
                </c:pt>
                <c:pt idx="6">
                  <c:v>84</c:v>
                </c:pt>
                <c:pt idx="7">
                  <c:v>942</c:v>
                </c:pt>
                <c:pt idx="8">
                  <c:v>514</c:v>
                </c:pt>
                <c:pt idx="9">
                  <c:v>427</c:v>
                </c:pt>
                <c:pt idx="10">
                  <c:v>1961</c:v>
                </c:pt>
                <c:pt idx="11">
                  <c:v>2497</c:v>
                </c:pt>
                <c:pt idx="12">
                  <c:v>2989</c:v>
                </c:pt>
                <c:pt idx="13">
                  <c:v>4654</c:v>
                </c:pt>
                <c:pt idx="14">
                  <c:v>5565</c:v>
                </c:pt>
                <c:pt idx="15">
                  <c:v>18800</c:v>
                </c:pt>
                <c:pt idx="16">
                  <c:v>34986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A20-4CEB-8F5F-81EFDE1742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3952736"/>
        <c:axId val="1826409904"/>
      </c:scatterChart>
      <c:valAx>
        <c:axId val="1833952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409904"/>
        <c:crosses val="autoZero"/>
        <c:crossBetween val="midCat"/>
      </c:valAx>
      <c:valAx>
        <c:axId val="182640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952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general!$AA$1</c:f>
              <c:strCache>
                <c:ptCount val="1"/>
                <c:pt idx="0">
                  <c:v>time8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general!$R$2:$R$18</c:f>
              <c:numCache>
                <c:formatCode>General</c:formatCode>
                <c:ptCount val="17"/>
                <c:pt idx="2">
                  <c:v>86224</c:v>
                </c:pt>
                <c:pt idx="3">
                  <c:v>86224</c:v>
                </c:pt>
                <c:pt idx="4">
                  <c:v>86224</c:v>
                </c:pt>
                <c:pt idx="7">
                  <c:v>1133682</c:v>
                </c:pt>
                <c:pt idx="8">
                  <c:v>1133682</c:v>
                </c:pt>
                <c:pt idx="10">
                  <c:v>2379577</c:v>
                </c:pt>
                <c:pt idx="11">
                  <c:v>2872947</c:v>
                </c:pt>
                <c:pt idx="12">
                  <c:v>2828161</c:v>
                </c:pt>
                <c:pt idx="13">
                  <c:v>5673263</c:v>
                </c:pt>
                <c:pt idx="14">
                  <c:v>5854915</c:v>
                </c:pt>
                <c:pt idx="15">
                  <c:v>10744510</c:v>
                </c:pt>
                <c:pt idx="16">
                  <c:v>14969425</c:v>
                </c:pt>
              </c:numCache>
            </c:numRef>
          </c:xVal>
          <c:yVal>
            <c:numRef>
              <c:f>general!$AA$2:$AA$18</c:f>
              <c:numCache>
                <c:formatCode>General</c:formatCode>
                <c:ptCount val="17"/>
                <c:pt idx="0">
                  <c:v>20</c:v>
                </c:pt>
                <c:pt idx="1">
                  <c:v>29</c:v>
                </c:pt>
                <c:pt idx="2">
                  <c:v>18</c:v>
                </c:pt>
                <c:pt idx="3">
                  <c:v>19</c:v>
                </c:pt>
                <c:pt idx="4">
                  <c:v>22</c:v>
                </c:pt>
                <c:pt idx="5">
                  <c:v>13</c:v>
                </c:pt>
                <c:pt idx="6">
                  <c:v>12</c:v>
                </c:pt>
                <c:pt idx="7">
                  <c:v>828</c:v>
                </c:pt>
                <c:pt idx="8">
                  <c:v>621</c:v>
                </c:pt>
                <c:pt idx="9">
                  <c:v>297</c:v>
                </c:pt>
                <c:pt idx="10">
                  <c:v>1384</c:v>
                </c:pt>
                <c:pt idx="11">
                  <c:v>4625</c:v>
                </c:pt>
                <c:pt idx="12">
                  <c:v>3449</c:v>
                </c:pt>
                <c:pt idx="13">
                  <c:v>11518</c:v>
                </c:pt>
                <c:pt idx="14">
                  <c:v>13548</c:v>
                </c:pt>
                <c:pt idx="15">
                  <c:v>33243</c:v>
                </c:pt>
                <c:pt idx="16">
                  <c:v>54063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7E3-414D-8CAE-63AE28764B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3952736"/>
        <c:axId val="1826409904"/>
      </c:scatterChart>
      <c:valAx>
        <c:axId val="1833952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409904"/>
        <c:crosses val="autoZero"/>
        <c:crossBetween val="midCat"/>
      </c:valAx>
      <c:valAx>
        <c:axId val="182640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952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general!$AB$1</c:f>
              <c:strCache>
                <c:ptCount val="1"/>
                <c:pt idx="0">
                  <c:v>time9+10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general!$R$2:$R$18</c:f>
              <c:numCache>
                <c:formatCode>General</c:formatCode>
                <c:ptCount val="17"/>
                <c:pt idx="2">
                  <c:v>86224</c:v>
                </c:pt>
                <c:pt idx="3">
                  <c:v>86224</c:v>
                </c:pt>
                <c:pt idx="4">
                  <c:v>86224</c:v>
                </c:pt>
                <c:pt idx="7">
                  <c:v>1133682</c:v>
                </c:pt>
                <c:pt idx="8">
                  <c:v>1133682</c:v>
                </c:pt>
                <c:pt idx="10">
                  <c:v>2379577</c:v>
                </c:pt>
                <c:pt idx="11">
                  <c:v>2872947</c:v>
                </c:pt>
                <c:pt idx="12">
                  <c:v>2828161</c:v>
                </c:pt>
                <c:pt idx="13">
                  <c:v>5673263</c:v>
                </c:pt>
                <c:pt idx="14">
                  <c:v>5854915</c:v>
                </c:pt>
                <c:pt idx="15">
                  <c:v>10744510</c:v>
                </c:pt>
                <c:pt idx="16">
                  <c:v>14969425</c:v>
                </c:pt>
              </c:numCache>
            </c:numRef>
          </c:xVal>
          <c:yVal>
            <c:numRef>
              <c:f>general!$AB$2:$AB$18</c:f>
              <c:numCache>
                <c:formatCode>General</c:formatCode>
                <c:ptCount val="17"/>
                <c:pt idx="0">
                  <c:v>131</c:v>
                </c:pt>
                <c:pt idx="1">
                  <c:v>184</c:v>
                </c:pt>
                <c:pt idx="2">
                  <c:v>120</c:v>
                </c:pt>
                <c:pt idx="3">
                  <c:v>122</c:v>
                </c:pt>
                <c:pt idx="4">
                  <c:v>132</c:v>
                </c:pt>
                <c:pt idx="5">
                  <c:v>107</c:v>
                </c:pt>
                <c:pt idx="6">
                  <c:v>108</c:v>
                </c:pt>
                <c:pt idx="7">
                  <c:v>1317</c:v>
                </c:pt>
                <c:pt idx="8">
                  <c:v>1410</c:v>
                </c:pt>
                <c:pt idx="9">
                  <c:v>918</c:v>
                </c:pt>
                <c:pt idx="10">
                  <c:v>2241</c:v>
                </c:pt>
                <c:pt idx="11">
                  <c:v>4209</c:v>
                </c:pt>
                <c:pt idx="12">
                  <c:v>4164</c:v>
                </c:pt>
                <c:pt idx="13">
                  <c:v>8441</c:v>
                </c:pt>
                <c:pt idx="14">
                  <c:v>9496</c:v>
                </c:pt>
                <c:pt idx="15">
                  <c:v>84831</c:v>
                </c:pt>
                <c:pt idx="16">
                  <c:v>60692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9C7-49C5-B22D-720CD5411B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3952736"/>
        <c:axId val="1826409904"/>
      </c:scatterChart>
      <c:valAx>
        <c:axId val="1833952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409904"/>
        <c:crosses val="autoZero"/>
        <c:crossBetween val="midCat"/>
      </c:valAx>
      <c:valAx>
        <c:axId val="182640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952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general!$Y$1</c:f>
              <c:strCache>
                <c:ptCount val="1"/>
                <c:pt idx="0">
                  <c:v>time6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intercept val="0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general!$M$2:$M$18</c:f>
              <c:numCache>
                <c:formatCode>General</c:formatCode>
                <c:ptCount val="17"/>
                <c:pt idx="0">
                  <c:v>19.600000000000001</c:v>
                </c:pt>
                <c:pt idx="1">
                  <c:v>21</c:v>
                </c:pt>
                <c:pt idx="2">
                  <c:v>29</c:v>
                </c:pt>
                <c:pt idx="3">
                  <c:v>29</c:v>
                </c:pt>
                <c:pt idx="4">
                  <c:v>29</c:v>
                </c:pt>
                <c:pt idx="5">
                  <c:v>29</c:v>
                </c:pt>
                <c:pt idx="6">
                  <c:v>29</c:v>
                </c:pt>
                <c:pt idx="7">
                  <c:v>110</c:v>
                </c:pt>
                <c:pt idx="8">
                  <c:v>110</c:v>
                </c:pt>
                <c:pt idx="9">
                  <c:v>110</c:v>
                </c:pt>
                <c:pt idx="10">
                  <c:v>224</c:v>
                </c:pt>
                <c:pt idx="11">
                  <c:v>251</c:v>
                </c:pt>
                <c:pt idx="12">
                  <c:v>267</c:v>
                </c:pt>
                <c:pt idx="13">
                  <c:v>377</c:v>
                </c:pt>
                <c:pt idx="14">
                  <c:v>425</c:v>
                </c:pt>
                <c:pt idx="15">
                  <c:v>760</c:v>
                </c:pt>
                <c:pt idx="16">
                  <c:v>1248</c:v>
                </c:pt>
              </c:numCache>
            </c:numRef>
          </c:xVal>
          <c:yVal>
            <c:numRef>
              <c:f>general!$Y$2:$Y$18</c:f>
              <c:numCache>
                <c:formatCode>General</c:formatCode>
                <c:ptCount val="17"/>
                <c:pt idx="0">
                  <c:v>548</c:v>
                </c:pt>
                <c:pt idx="1">
                  <c:v>192</c:v>
                </c:pt>
                <c:pt idx="2">
                  <c:v>126</c:v>
                </c:pt>
                <c:pt idx="3">
                  <c:v>92</c:v>
                </c:pt>
                <c:pt idx="4">
                  <c:v>94</c:v>
                </c:pt>
                <c:pt idx="5">
                  <c:v>84</c:v>
                </c:pt>
                <c:pt idx="6">
                  <c:v>84</c:v>
                </c:pt>
                <c:pt idx="7">
                  <c:v>942</c:v>
                </c:pt>
                <c:pt idx="8">
                  <c:v>514</c:v>
                </c:pt>
                <c:pt idx="9">
                  <c:v>427</c:v>
                </c:pt>
                <c:pt idx="10">
                  <c:v>1961</c:v>
                </c:pt>
                <c:pt idx="11">
                  <c:v>2497</c:v>
                </c:pt>
                <c:pt idx="12">
                  <c:v>2989</c:v>
                </c:pt>
                <c:pt idx="13">
                  <c:v>4654</c:v>
                </c:pt>
                <c:pt idx="14">
                  <c:v>5565</c:v>
                </c:pt>
                <c:pt idx="15">
                  <c:v>18800</c:v>
                </c:pt>
                <c:pt idx="16">
                  <c:v>34986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73-493D-963B-9EB7DBFBC2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4971056"/>
        <c:axId val="1936566896"/>
      </c:scatterChart>
      <c:valAx>
        <c:axId val="1824971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6566896"/>
        <c:crosses val="autoZero"/>
        <c:crossBetween val="midCat"/>
      </c:valAx>
      <c:valAx>
        <c:axId val="193656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4971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general!$AC$1</c:f>
              <c:strCache>
                <c:ptCount val="1"/>
                <c:pt idx="0">
                  <c:v>time11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general!$R$2:$R$18</c:f>
              <c:numCache>
                <c:formatCode>General</c:formatCode>
                <c:ptCount val="17"/>
                <c:pt idx="2">
                  <c:v>86224</c:v>
                </c:pt>
                <c:pt idx="3">
                  <c:v>86224</c:v>
                </c:pt>
                <c:pt idx="4">
                  <c:v>86224</c:v>
                </c:pt>
                <c:pt idx="7">
                  <c:v>1133682</c:v>
                </c:pt>
                <c:pt idx="8">
                  <c:v>1133682</c:v>
                </c:pt>
                <c:pt idx="10">
                  <c:v>2379577</c:v>
                </c:pt>
                <c:pt idx="11">
                  <c:v>2872947</c:v>
                </c:pt>
                <c:pt idx="12">
                  <c:v>2828161</c:v>
                </c:pt>
                <c:pt idx="13">
                  <c:v>5673263</c:v>
                </c:pt>
                <c:pt idx="14">
                  <c:v>5854915</c:v>
                </c:pt>
                <c:pt idx="15">
                  <c:v>10744510</c:v>
                </c:pt>
                <c:pt idx="16">
                  <c:v>14969425</c:v>
                </c:pt>
              </c:numCache>
            </c:numRef>
          </c:xVal>
          <c:yVal>
            <c:numRef>
              <c:f>general!$AC$2:$AC$18</c:f>
              <c:numCache>
                <c:formatCode>General</c:formatCode>
                <c:ptCount val="17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71</c:v>
                </c:pt>
                <c:pt idx="8">
                  <c:v>71</c:v>
                </c:pt>
                <c:pt idx="9">
                  <c:v>32</c:v>
                </c:pt>
                <c:pt idx="10">
                  <c:v>96</c:v>
                </c:pt>
                <c:pt idx="11">
                  <c:v>269</c:v>
                </c:pt>
                <c:pt idx="12">
                  <c:v>192</c:v>
                </c:pt>
                <c:pt idx="13">
                  <c:v>474</c:v>
                </c:pt>
                <c:pt idx="14">
                  <c:v>447</c:v>
                </c:pt>
                <c:pt idx="15">
                  <c:v>6154</c:v>
                </c:pt>
                <c:pt idx="16">
                  <c:v>2579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62-4C1F-AE49-4F802794B2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3952736"/>
        <c:axId val="1826409904"/>
      </c:scatterChart>
      <c:valAx>
        <c:axId val="1833952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409904"/>
        <c:crosses val="autoZero"/>
        <c:crossBetween val="midCat"/>
      </c:valAx>
      <c:valAx>
        <c:axId val="182640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952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general!$W$1</c:f>
              <c:strCache>
                <c:ptCount val="1"/>
                <c:pt idx="0">
                  <c:v>time4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general!$S$2:$S$18</c:f>
              <c:numCache>
                <c:formatCode>General</c:formatCode>
                <c:ptCount val="17"/>
                <c:pt idx="2">
                  <c:v>3091</c:v>
                </c:pt>
                <c:pt idx="3">
                  <c:v>3089</c:v>
                </c:pt>
                <c:pt idx="4">
                  <c:v>3089</c:v>
                </c:pt>
                <c:pt idx="7">
                  <c:v>169235</c:v>
                </c:pt>
                <c:pt idx="8">
                  <c:v>169235</c:v>
                </c:pt>
                <c:pt idx="10">
                  <c:v>180191</c:v>
                </c:pt>
                <c:pt idx="11">
                  <c:v>432867</c:v>
                </c:pt>
                <c:pt idx="12">
                  <c:v>239704</c:v>
                </c:pt>
                <c:pt idx="13">
                  <c:v>466863</c:v>
                </c:pt>
                <c:pt idx="14">
                  <c:v>316683</c:v>
                </c:pt>
                <c:pt idx="15">
                  <c:v>1887915</c:v>
                </c:pt>
                <c:pt idx="16">
                  <c:v>694160</c:v>
                </c:pt>
              </c:numCache>
            </c:numRef>
          </c:xVal>
          <c:yVal>
            <c:numRef>
              <c:f>general!$W$2:$W$18</c:f>
              <c:numCache>
                <c:formatCode>General</c:formatCode>
                <c:ptCount val="17"/>
                <c:pt idx="0">
                  <c:v>85</c:v>
                </c:pt>
                <c:pt idx="1">
                  <c:v>183</c:v>
                </c:pt>
                <c:pt idx="2">
                  <c:v>111</c:v>
                </c:pt>
                <c:pt idx="3">
                  <c:v>113</c:v>
                </c:pt>
                <c:pt idx="4">
                  <c:v>114</c:v>
                </c:pt>
                <c:pt idx="5">
                  <c:v>102</c:v>
                </c:pt>
                <c:pt idx="6">
                  <c:v>101</c:v>
                </c:pt>
                <c:pt idx="7">
                  <c:v>380</c:v>
                </c:pt>
                <c:pt idx="8">
                  <c:v>460</c:v>
                </c:pt>
                <c:pt idx="9">
                  <c:v>402</c:v>
                </c:pt>
                <c:pt idx="10">
                  <c:v>905</c:v>
                </c:pt>
                <c:pt idx="11">
                  <c:v>1003</c:v>
                </c:pt>
                <c:pt idx="12">
                  <c:v>1072</c:v>
                </c:pt>
                <c:pt idx="13">
                  <c:v>1585</c:v>
                </c:pt>
                <c:pt idx="14">
                  <c:v>1764</c:v>
                </c:pt>
                <c:pt idx="15">
                  <c:v>3322</c:v>
                </c:pt>
                <c:pt idx="16">
                  <c:v>5477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9EB-4E61-8BCC-15E4476A60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3952736"/>
        <c:axId val="1826409904"/>
      </c:scatterChart>
      <c:valAx>
        <c:axId val="1833952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409904"/>
        <c:crosses val="autoZero"/>
        <c:crossBetween val="midCat"/>
      </c:valAx>
      <c:valAx>
        <c:axId val="182640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952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general!$W$1</c:f>
              <c:strCache>
                <c:ptCount val="1"/>
                <c:pt idx="0">
                  <c:v>time4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general!$T$2:$T$18</c:f>
              <c:numCache>
                <c:formatCode>General</c:formatCode>
                <c:ptCount val="17"/>
                <c:pt idx="2">
                  <c:v>215786</c:v>
                </c:pt>
                <c:pt idx="3">
                  <c:v>215958</c:v>
                </c:pt>
                <c:pt idx="4">
                  <c:v>215958</c:v>
                </c:pt>
                <c:pt idx="7">
                  <c:v>5820083</c:v>
                </c:pt>
                <c:pt idx="8">
                  <c:v>5820083</c:v>
                </c:pt>
                <c:pt idx="10">
                  <c:v>18140217</c:v>
                </c:pt>
                <c:pt idx="11">
                  <c:v>54996277</c:v>
                </c:pt>
                <c:pt idx="12">
                  <c:v>29130667</c:v>
                </c:pt>
                <c:pt idx="13">
                  <c:v>31936421</c:v>
                </c:pt>
                <c:pt idx="14">
                  <c:v>21537554</c:v>
                </c:pt>
                <c:pt idx="15">
                  <c:v>57072199</c:v>
                </c:pt>
                <c:pt idx="16">
                  <c:v>44558470</c:v>
                </c:pt>
              </c:numCache>
            </c:numRef>
          </c:xVal>
          <c:yVal>
            <c:numRef>
              <c:f>general!$W$2:$W$18</c:f>
              <c:numCache>
                <c:formatCode>General</c:formatCode>
                <c:ptCount val="17"/>
                <c:pt idx="0">
                  <c:v>85</c:v>
                </c:pt>
                <c:pt idx="1">
                  <c:v>183</c:v>
                </c:pt>
                <c:pt idx="2">
                  <c:v>111</c:v>
                </c:pt>
                <c:pt idx="3">
                  <c:v>113</c:v>
                </c:pt>
                <c:pt idx="4">
                  <c:v>114</c:v>
                </c:pt>
                <c:pt idx="5">
                  <c:v>102</c:v>
                </c:pt>
                <c:pt idx="6">
                  <c:v>101</c:v>
                </c:pt>
                <c:pt idx="7">
                  <c:v>380</c:v>
                </c:pt>
                <c:pt idx="8">
                  <c:v>460</c:v>
                </c:pt>
                <c:pt idx="9">
                  <c:v>402</c:v>
                </c:pt>
                <c:pt idx="10">
                  <c:v>905</c:v>
                </c:pt>
                <c:pt idx="11">
                  <c:v>1003</c:v>
                </c:pt>
                <c:pt idx="12">
                  <c:v>1072</c:v>
                </c:pt>
                <c:pt idx="13">
                  <c:v>1585</c:v>
                </c:pt>
                <c:pt idx="14">
                  <c:v>1764</c:v>
                </c:pt>
                <c:pt idx="15">
                  <c:v>3322</c:v>
                </c:pt>
                <c:pt idx="16">
                  <c:v>5477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CD-4DF8-9147-FA528B6A92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3952736"/>
        <c:axId val="1826409904"/>
      </c:scatterChart>
      <c:valAx>
        <c:axId val="1833952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409904"/>
        <c:crosses val="autoZero"/>
        <c:crossBetween val="midCat"/>
      </c:valAx>
      <c:valAx>
        <c:axId val="182640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952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general!$Y$1</c:f>
              <c:strCache>
                <c:ptCount val="1"/>
                <c:pt idx="0">
                  <c:v>time6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general!$T$2:$T$18</c:f>
              <c:numCache>
                <c:formatCode>General</c:formatCode>
                <c:ptCount val="17"/>
                <c:pt idx="2">
                  <c:v>215786</c:v>
                </c:pt>
                <c:pt idx="3">
                  <c:v>215958</c:v>
                </c:pt>
                <c:pt idx="4">
                  <c:v>215958</c:v>
                </c:pt>
                <c:pt idx="7">
                  <c:v>5820083</c:v>
                </c:pt>
                <c:pt idx="8">
                  <c:v>5820083</c:v>
                </c:pt>
                <c:pt idx="10">
                  <c:v>18140217</c:v>
                </c:pt>
                <c:pt idx="11">
                  <c:v>54996277</c:v>
                </c:pt>
                <c:pt idx="12">
                  <c:v>29130667</c:v>
                </c:pt>
                <c:pt idx="13">
                  <c:v>31936421</c:v>
                </c:pt>
                <c:pt idx="14">
                  <c:v>21537554</c:v>
                </c:pt>
                <c:pt idx="15">
                  <c:v>57072199</c:v>
                </c:pt>
                <c:pt idx="16">
                  <c:v>44558470</c:v>
                </c:pt>
              </c:numCache>
            </c:numRef>
          </c:xVal>
          <c:yVal>
            <c:numRef>
              <c:f>general!$Y$2:$Y$18</c:f>
              <c:numCache>
                <c:formatCode>General</c:formatCode>
                <c:ptCount val="17"/>
                <c:pt idx="0">
                  <c:v>548</c:v>
                </c:pt>
                <c:pt idx="1">
                  <c:v>192</c:v>
                </c:pt>
                <c:pt idx="2">
                  <c:v>126</c:v>
                </c:pt>
                <c:pt idx="3">
                  <c:v>92</c:v>
                </c:pt>
                <c:pt idx="4">
                  <c:v>94</c:v>
                </c:pt>
                <c:pt idx="5">
                  <c:v>84</c:v>
                </c:pt>
                <c:pt idx="6">
                  <c:v>84</c:v>
                </c:pt>
                <c:pt idx="7">
                  <c:v>942</c:v>
                </c:pt>
                <c:pt idx="8">
                  <c:v>514</c:v>
                </c:pt>
                <c:pt idx="9">
                  <c:v>427</c:v>
                </c:pt>
                <c:pt idx="10">
                  <c:v>1961</c:v>
                </c:pt>
                <c:pt idx="11">
                  <c:v>2497</c:v>
                </c:pt>
                <c:pt idx="12">
                  <c:v>2989</c:v>
                </c:pt>
                <c:pt idx="13">
                  <c:v>4654</c:v>
                </c:pt>
                <c:pt idx="14">
                  <c:v>5565</c:v>
                </c:pt>
                <c:pt idx="15">
                  <c:v>18800</c:v>
                </c:pt>
                <c:pt idx="16">
                  <c:v>34986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A07-4CFD-B407-FE6D5BE750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3952736"/>
        <c:axId val="1826409904"/>
      </c:scatterChart>
      <c:valAx>
        <c:axId val="1833952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409904"/>
        <c:crosses val="autoZero"/>
        <c:crossBetween val="midCat"/>
      </c:valAx>
      <c:valAx>
        <c:axId val="182640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952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general!$AA$1</c:f>
              <c:strCache>
                <c:ptCount val="1"/>
                <c:pt idx="0">
                  <c:v>time8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general!$T$2:$T$18</c:f>
              <c:numCache>
                <c:formatCode>General</c:formatCode>
                <c:ptCount val="17"/>
                <c:pt idx="2">
                  <c:v>215786</c:v>
                </c:pt>
                <c:pt idx="3">
                  <c:v>215958</c:v>
                </c:pt>
                <c:pt idx="4">
                  <c:v>215958</c:v>
                </c:pt>
                <c:pt idx="7">
                  <c:v>5820083</c:v>
                </c:pt>
                <c:pt idx="8">
                  <c:v>5820083</c:v>
                </c:pt>
                <c:pt idx="10">
                  <c:v>18140217</c:v>
                </c:pt>
                <c:pt idx="11">
                  <c:v>54996277</c:v>
                </c:pt>
                <c:pt idx="12">
                  <c:v>29130667</c:v>
                </c:pt>
                <c:pt idx="13">
                  <c:v>31936421</c:v>
                </c:pt>
                <c:pt idx="14">
                  <c:v>21537554</c:v>
                </c:pt>
                <c:pt idx="15">
                  <c:v>57072199</c:v>
                </c:pt>
                <c:pt idx="16">
                  <c:v>44558470</c:v>
                </c:pt>
              </c:numCache>
            </c:numRef>
          </c:xVal>
          <c:yVal>
            <c:numRef>
              <c:f>general!$AA$2:$AA$18</c:f>
              <c:numCache>
                <c:formatCode>General</c:formatCode>
                <c:ptCount val="17"/>
                <c:pt idx="0">
                  <c:v>20</c:v>
                </c:pt>
                <c:pt idx="1">
                  <c:v>29</c:v>
                </c:pt>
                <c:pt idx="2">
                  <c:v>18</c:v>
                </c:pt>
                <c:pt idx="3">
                  <c:v>19</c:v>
                </c:pt>
                <c:pt idx="4">
                  <c:v>22</c:v>
                </c:pt>
                <c:pt idx="5">
                  <c:v>13</c:v>
                </c:pt>
                <c:pt idx="6">
                  <c:v>12</c:v>
                </c:pt>
                <c:pt idx="7">
                  <c:v>828</c:v>
                </c:pt>
                <c:pt idx="8">
                  <c:v>621</c:v>
                </c:pt>
                <c:pt idx="9">
                  <c:v>297</c:v>
                </c:pt>
                <c:pt idx="10">
                  <c:v>1384</c:v>
                </c:pt>
                <c:pt idx="11">
                  <c:v>4625</c:v>
                </c:pt>
                <c:pt idx="12">
                  <c:v>3449</c:v>
                </c:pt>
                <c:pt idx="13">
                  <c:v>11518</c:v>
                </c:pt>
                <c:pt idx="14">
                  <c:v>13548</c:v>
                </c:pt>
                <c:pt idx="15">
                  <c:v>33243</c:v>
                </c:pt>
                <c:pt idx="16">
                  <c:v>54063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56-45EF-BD6E-1FE185052A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3952736"/>
        <c:axId val="1826409904"/>
      </c:scatterChart>
      <c:valAx>
        <c:axId val="1833952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409904"/>
        <c:crosses val="autoZero"/>
        <c:crossBetween val="midCat"/>
      </c:valAx>
      <c:valAx>
        <c:axId val="182640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952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general!$AB$1</c:f>
              <c:strCache>
                <c:ptCount val="1"/>
                <c:pt idx="0">
                  <c:v>time9+10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general!$T$2:$T$18</c:f>
              <c:numCache>
                <c:formatCode>General</c:formatCode>
                <c:ptCount val="17"/>
                <c:pt idx="2">
                  <c:v>215786</c:v>
                </c:pt>
                <c:pt idx="3">
                  <c:v>215958</c:v>
                </c:pt>
                <c:pt idx="4">
                  <c:v>215958</c:v>
                </c:pt>
                <c:pt idx="7">
                  <c:v>5820083</c:v>
                </c:pt>
                <c:pt idx="8">
                  <c:v>5820083</c:v>
                </c:pt>
                <c:pt idx="10">
                  <c:v>18140217</c:v>
                </c:pt>
                <c:pt idx="11">
                  <c:v>54996277</c:v>
                </c:pt>
                <c:pt idx="12">
                  <c:v>29130667</c:v>
                </c:pt>
                <c:pt idx="13">
                  <c:v>31936421</c:v>
                </c:pt>
                <c:pt idx="14">
                  <c:v>21537554</c:v>
                </c:pt>
                <c:pt idx="15">
                  <c:v>57072199</c:v>
                </c:pt>
                <c:pt idx="16">
                  <c:v>44558470</c:v>
                </c:pt>
              </c:numCache>
            </c:numRef>
          </c:xVal>
          <c:yVal>
            <c:numRef>
              <c:f>general!$AB$2:$AB$18</c:f>
              <c:numCache>
                <c:formatCode>General</c:formatCode>
                <c:ptCount val="17"/>
                <c:pt idx="0">
                  <c:v>131</c:v>
                </c:pt>
                <c:pt idx="1">
                  <c:v>184</c:v>
                </c:pt>
                <c:pt idx="2">
                  <c:v>120</c:v>
                </c:pt>
                <c:pt idx="3">
                  <c:v>122</c:v>
                </c:pt>
                <c:pt idx="4">
                  <c:v>132</c:v>
                </c:pt>
                <c:pt idx="5">
                  <c:v>107</c:v>
                </c:pt>
                <c:pt idx="6">
                  <c:v>108</c:v>
                </c:pt>
                <c:pt idx="7">
                  <c:v>1317</c:v>
                </c:pt>
                <c:pt idx="8">
                  <c:v>1410</c:v>
                </c:pt>
                <c:pt idx="9">
                  <c:v>918</c:v>
                </c:pt>
                <c:pt idx="10">
                  <c:v>2241</c:v>
                </c:pt>
                <c:pt idx="11">
                  <c:v>4209</c:v>
                </c:pt>
                <c:pt idx="12">
                  <c:v>4164</c:v>
                </c:pt>
                <c:pt idx="13">
                  <c:v>8441</c:v>
                </c:pt>
                <c:pt idx="14">
                  <c:v>9496</c:v>
                </c:pt>
                <c:pt idx="15">
                  <c:v>84831</c:v>
                </c:pt>
                <c:pt idx="16">
                  <c:v>60692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A95-48A1-B2C0-7D4CEF959F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3952736"/>
        <c:axId val="1826409904"/>
      </c:scatterChart>
      <c:valAx>
        <c:axId val="1833952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409904"/>
        <c:crosses val="autoZero"/>
        <c:crossBetween val="midCat"/>
      </c:valAx>
      <c:valAx>
        <c:axId val="182640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952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general!$AC$1</c:f>
              <c:strCache>
                <c:ptCount val="1"/>
                <c:pt idx="0">
                  <c:v>time11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general!$T$2:$T$18</c:f>
              <c:numCache>
                <c:formatCode>General</c:formatCode>
                <c:ptCount val="17"/>
                <c:pt idx="2">
                  <c:v>215786</c:v>
                </c:pt>
                <c:pt idx="3">
                  <c:v>215958</c:v>
                </c:pt>
                <c:pt idx="4">
                  <c:v>215958</c:v>
                </c:pt>
                <c:pt idx="7">
                  <c:v>5820083</c:v>
                </c:pt>
                <c:pt idx="8">
                  <c:v>5820083</c:v>
                </c:pt>
                <c:pt idx="10">
                  <c:v>18140217</c:v>
                </c:pt>
                <c:pt idx="11">
                  <c:v>54996277</c:v>
                </c:pt>
                <c:pt idx="12">
                  <c:v>29130667</c:v>
                </c:pt>
                <c:pt idx="13">
                  <c:v>31936421</c:v>
                </c:pt>
                <c:pt idx="14">
                  <c:v>21537554</c:v>
                </c:pt>
                <c:pt idx="15">
                  <c:v>57072199</c:v>
                </c:pt>
                <c:pt idx="16">
                  <c:v>44558470</c:v>
                </c:pt>
              </c:numCache>
            </c:numRef>
          </c:xVal>
          <c:yVal>
            <c:numRef>
              <c:f>general!$AC$2:$AC$18</c:f>
              <c:numCache>
                <c:formatCode>General</c:formatCode>
                <c:ptCount val="17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71</c:v>
                </c:pt>
                <c:pt idx="8">
                  <c:v>71</c:v>
                </c:pt>
                <c:pt idx="9">
                  <c:v>32</c:v>
                </c:pt>
                <c:pt idx="10">
                  <c:v>96</c:v>
                </c:pt>
                <c:pt idx="11">
                  <c:v>269</c:v>
                </c:pt>
                <c:pt idx="12">
                  <c:v>192</c:v>
                </c:pt>
                <c:pt idx="13">
                  <c:v>474</c:v>
                </c:pt>
                <c:pt idx="14">
                  <c:v>447</c:v>
                </c:pt>
                <c:pt idx="15">
                  <c:v>6154</c:v>
                </c:pt>
                <c:pt idx="16">
                  <c:v>2579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D0-47A7-8BF8-CD27944546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3952736"/>
        <c:axId val="1826409904"/>
      </c:scatterChart>
      <c:valAx>
        <c:axId val="1833952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409904"/>
        <c:crosses val="autoZero"/>
        <c:crossBetween val="midCat"/>
      </c:valAx>
      <c:valAx>
        <c:axId val="182640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952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general!$Y$1</c:f>
              <c:strCache>
                <c:ptCount val="1"/>
                <c:pt idx="0">
                  <c:v>time6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general!$S$2:$S$18</c:f>
              <c:numCache>
                <c:formatCode>General</c:formatCode>
                <c:ptCount val="17"/>
                <c:pt idx="2">
                  <c:v>3091</c:v>
                </c:pt>
                <c:pt idx="3">
                  <c:v>3089</c:v>
                </c:pt>
                <c:pt idx="4">
                  <c:v>3089</c:v>
                </c:pt>
                <c:pt idx="7">
                  <c:v>169235</c:v>
                </c:pt>
                <c:pt idx="8">
                  <c:v>169235</c:v>
                </c:pt>
                <c:pt idx="10">
                  <c:v>180191</c:v>
                </c:pt>
                <c:pt idx="11">
                  <c:v>432867</c:v>
                </c:pt>
                <c:pt idx="12">
                  <c:v>239704</c:v>
                </c:pt>
                <c:pt idx="13">
                  <c:v>466863</c:v>
                </c:pt>
                <c:pt idx="14">
                  <c:v>316683</c:v>
                </c:pt>
                <c:pt idx="15">
                  <c:v>1887915</c:v>
                </c:pt>
                <c:pt idx="16">
                  <c:v>694160</c:v>
                </c:pt>
              </c:numCache>
            </c:numRef>
          </c:xVal>
          <c:yVal>
            <c:numRef>
              <c:f>general!$Y$2:$Y$18</c:f>
              <c:numCache>
                <c:formatCode>General</c:formatCode>
                <c:ptCount val="17"/>
                <c:pt idx="0">
                  <c:v>548</c:v>
                </c:pt>
                <c:pt idx="1">
                  <c:v>192</c:v>
                </c:pt>
                <c:pt idx="2">
                  <c:v>126</c:v>
                </c:pt>
                <c:pt idx="3">
                  <c:v>92</c:v>
                </c:pt>
                <c:pt idx="4">
                  <c:v>94</c:v>
                </c:pt>
                <c:pt idx="5">
                  <c:v>84</c:v>
                </c:pt>
                <c:pt idx="6">
                  <c:v>84</c:v>
                </c:pt>
                <c:pt idx="7">
                  <c:v>942</c:v>
                </c:pt>
                <c:pt idx="8">
                  <c:v>514</c:v>
                </c:pt>
                <c:pt idx="9">
                  <c:v>427</c:v>
                </c:pt>
                <c:pt idx="10">
                  <c:v>1961</c:v>
                </c:pt>
                <c:pt idx="11">
                  <c:v>2497</c:v>
                </c:pt>
                <c:pt idx="12">
                  <c:v>2989</c:v>
                </c:pt>
                <c:pt idx="13">
                  <c:v>4654</c:v>
                </c:pt>
                <c:pt idx="14">
                  <c:v>5565</c:v>
                </c:pt>
                <c:pt idx="15">
                  <c:v>18800</c:v>
                </c:pt>
                <c:pt idx="16">
                  <c:v>34986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02-48E7-9D57-7A7CB80B04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3952736"/>
        <c:axId val="1826409904"/>
      </c:scatterChart>
      <c:valAx>
        <c:axId val="1833952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409904"/>
        <c:crosses val="autoZero"/>
        <c:crossBetween val="midCat"/>
      </c:valAx>
      <c:valAx>
        <c:axId val="182640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952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general!$AA$1</c:f>
              <c:strCache>
                <c:ptCount val="1"/>
                <c:pt idx="0">
                  <c:v>time8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general!$S$2:$S$18</c:f>
              <c:numCache>
                <c:formatCode>General</c:formatCode>
                <c:ptCount val="17"/>
                <c:pt idx="2">
                  <c:v>3091</c:v>
                </c:pt>
                <c:pt idx="3">
                  <c:v>3089</c:v>
                </c:pt>
                <c:pt idx="4">
                  <c:v>3089</c:v>
                </c:pt>
                <c:pt idx="7">
                  <c:v>169235</c:v>
                </c:pt>
                <c:pt idx="8">
                  <c:v>169235</c:v>
                </c:pt>
                <c:pt idx="10">
                  <c:v>180191</c:v>
                </c:pt>
                <c:pt idx="11">
                  <c:v>432867</c:v>
                </c:pt>
                <c:pt idx="12">
                  <c:v>239704</c:v>
                </c:pt>
                <c:pt idx="13">
                  <c:v>466863</c:v>
                </c:pt>
                <c:pt idx="14">
                  <c:v>316683</c:v>
                </c:pt>
                <c:pt idx="15">
                  <c:v>1887915</c:v>
                </c:pt>
                <c:pt idx="16">
                  <c:v>694160</c:v>
                </c:pt>
              </c:numCache>
            </c:numRef>
          </c:xVal>
          <c:yVal>
            <c:numRef>
              <c:f>general!$AA$2:$AA$18</c:f>
              <c:numCache>
                <c:formatCode>General</c:formatCode>
                <c:ptCount val="17"/>
                <c:pt idx="0">
                  <c:v>20</c:v>
                </c:pt>
                <c:pt idx="1">
                  <c:v>29</c:v>
                </c:pt>
                <c:pt idx="2">
                  <c:v>18</c:v>
                </c:pt>
                <c:pt idx="3">
                  <c:v>19</c:v>
                </c:pt>
                <c:pt idx="4">
                  <c:v>22</c:v>
                </c:pt>
                <c:pt idx="5">
                  <c:v>13</c:v>
                </c:pt>
                <c:pt idx="6">
                  <c:v>12</c:v>
                </c:pt>
                <c:pt idx="7">
                  <c:v>828</c:v>
                </c:pt>
                <c:pt idx="8">
                  <c:v>621</c:v>
                </c:pt>
                <c:pt idx="9">
                  <c:v>297</c:v>
                </c:pt>
                <c:pt idx="10">
                  <c:v>1384</c:v>
                </c:pt>
                <c:pt idx="11">
                  <c:v>4625</c:v>
                </c:pt>
                <c:pt idx="12">
                  <c:v>3449</c:v>
                </c:pt>
                <c:pt idx="13">
                  <c:v>11518</c:v>
                </c:pt>
                <c:pt idx="14">
                  <c:v>13548</c:v>
                </c:pt>
                <c:pt idx="15">
                  <c:v>33243</c:v>
                </c:pt>
                <c:pt idx="16">
                  <c:v>54063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47-44CB-A226-CA8A475A4A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3952736"/>
        <c:axId val="1826409904"/>
      </c:scatterChart>
      <c:valAx>
        <c:axId val="1833952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409904"/>
        <c:crosses val="autoZero"/>
        <c:crossBetween val="midCat"/>
      </c:valAx>
      <c:valAx>
        <c:axId val="182640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952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general!$AB$1</c:f>
              <c:strCache>
                <c:ptCount val="1"/>
                <c:pt idx="0">
                  <c:v>time9+10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general!$S$2:$S$18</c:f>
              <c:numCache>
                <c:formatCode>General</c:formatCode>
                <c:ptCount val="17"/>
                <c:pt idx="2">
                  <c:v>3091</c:v>
                </c:pt>
                <c:pt idx="3">
                  <c:v>3089</c:v>
                </c:pt>
                <c:pt idx="4">
                  <c:v>3089</c:v>
                </c:pt>
                <c:pt idx="7">
                  <c:v>169235</c:v>
                </c:pt>
                <c:pt idx="8">
                  <c:v>169235</c:v>
                </c:pt>
                <c:pt idx="10">
                  <c:v>180191</c:v>
                </c:pt>
                <c:pt idx="11">
                  <c:v>432867</c:v>
                </c:pt>
                <c:pt idx="12">
                  <c:v>239704</c:v>
                </c:pt>
                <c:pt idx="13">
                  <c:v>466863</c:v>
                </c:pt>
                <c:pt idx="14">
                  <c:v>316683</c:v>
                </c:pt>
                <c:pt idx="15">
                  <c:v>1887915</c:v>
                </c:pt>
                <c:pt idx="16">
                  <c:v>694160</c:v>
                </c:pt>
              </c:numCache>
            </c:numRef>
          </c:xVal>
          <c:yVal>
            <c:numRef>
              <c:f>general!$AB$2:$AB$18</c:f>
              <c:numCache>
                <c:formatCode>General</c:formatCode>
                <c:ptCount val="17"/>
                <c:pt idx="0">
                  <c:v>131</c:v>
                </c:pt>
                <c:pt idx="1">
                  <c:v>184</c:v>
                </c:pt>
                <c:pt idx="2">
                  <c:v>120</c:v>
                </c:pt>
                <c:pt idx="3">
                  <c:v>122</c:v>
                </c:pt>
                <c:pt idx="4">
                  <c:v>132</c:v>
                </c:pt>
                <c:pt idx="5">
                  <c:v>107</c:v>
                </c:pt>
                <c:pt idx="6">
                  <c:v>108</c:v>
                </c:pt>
                <c:pt idx="7">
                  <c:v>1317</c:v>
                </c:pt>
                <c:pt idx="8">
                  <c:v>1410</c:v>
                </c:pt>
                <c:pt idx="9">
                  <c:v>918</c:v>
                </c:pt>
                <c:pt idx="10">
                  <c:v>2241</c:v>
                </c:pt>
                <c:pt idx="11">
                  <c:v>4209</c:v>
                </c:pt>
                <c:pt idx="12">
                  <c:v>4164</c:v>
                </c:pt>
                <c:pt idx="13">
                  <c:v>8441</c:v>
                </c:pt>
                <c:pt idx="14">
                  <c:v>9496</c:v>
                </c:pt>
                <c:pt idx="15">
                  <c:v>84831</c:v>
                </c:pt>
                <c:pt idx="16">
                  <c:v>60692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B89-4DA6-886A-DE5F119DE7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3952736"/>
        <c:axId val="1826409904"/>
      </c:scatterChart>
      <c:valAx>
        <c:axId val="1833952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409904"/>
        <c:crosses val="autoZero"/>
        <c:crossBetween val="midCat"/>
      </c:valAx>
      <c:valAx>
        <c:axId val="182640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952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general!$AA$1</c:f>
              <c:strCache>
                <c:ptCount val="1"/>
                <c:pt idx="0">
                  <c:v>time8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linear"/>
            <c:intercept val="0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general!$M$2:$M$18</c:f>
              <c:numCache>
                <c:formatCode>General</c:formatCode>
                <c:ptCount val="17"/>
                <c:pt idx="0">
                  <c:v>19.600000000000001</c:v>
                </c:pt>
                <c:pt idx="1">
                  <c:v>21</c:v>
                </c:pt>
                <c:pt idx="2">
                  <c:v>29</c:v>
                </c:pt>
                <c:pt idx="3">
                  <c:v>29</c:v>
                </c:pt>
                <c:pt idx="4">
                  <c:v>29</c:v>
                </c:pt>
                <c:pt idx="5">
                  <c:v>29</c:v>
                </c:pt>
                <c:pt idx="6">
                  <c:v>29</c:v>
                </c:pt>
                <c:pt idx="7">
                  <c:v>110</c:v>
                </c:pt>
                <c:pt idx="8">
                  <c:v>110</c:v>
                </c:pt>
                <c:pt idx="9">
                  <c:v>110</c:v>
                </c:pt>
                <c:pt idx="10">
                  <c:v>224</c:v>
                </c:pt>
                <c:pt idx="11">
                  <c:v>251</c:v>
                </c:pt>
                <c:pt idx="12">
                  <c:v>267</c:v>
                </c:pt>
                <c:pt idx="13">
                  <c:v>377</c:v>
                </c:pt>
                <c:pt idx="14">
                  <c:v>425</c:v>
                </c:pt>
                <c:pt idx="15">
                  <c:v>760</c:v>
                </c:pt>
                <c:pt idx="16">
                  <c:v>1248</c:v>
                </c:pt>
              </c:numCache>
            </c:numRef>
          </c:xVal>
          <c:yVal>
            <c:numRef>
              <c:f>general!$AA$2:$AA$18</c:f>
              <c:numCache>
                <c:formatCode>General</c:formatCode>
                <c:ptCount val="17"/>
                <c:pt idx="0">
                  <c:v>20</c:v>
                </c:pt>
                <c:pt idx="1">
                  <c:v>29</c:v>
                </c:pt>
                <c:pt idx="2">
                  <c:v>18</c:v>
                </c:pt>
                <c:pt idx="3">
                  <c:v>19</c:v>
                </c:pt>
                <c:pt idx="4">
                  <c:v>22</c:v>
                </c:pt>
                <c:pt idx="5">
                  <c:v>13</c:v>
                </c:pt>
                <c:pt idx="6">
                  <c:v>12</c:v>
                </c:pt>
                <c:pt idx="7">
                  <c:v>828</c:v>
                </c:pt>
                <c:pt idx="8">
                  <c:v>621</c:v>
                </c:pt>
                <c:pt idx="9">
                  <c:v>297</c:v>
                </c:pt>
                <c:pt idx="10">
                  <c:v>1384</c:v>
                </c:pt>
                <c:pt idx="11">
                  <c:v>4625</c:v>
                </c:pt>
                <c:pt idx="12">
                  <c:v>3449</c:v>
                </c:pt>
                <c:pt idx="13">
                  <c:v>11518</c:v>
                </c:pt>
                <c:pt idx="14">
                  <c:v>13548</c:v>
                </c:pt>
                <c:pt idx="15">
                  <c:v>33243</c:v>
                </c:pt>
                <c:pt idx="16">
                  <c:v>54063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AD-433D-8FBE-AAD7A322F5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4971056"/>
        <c:axId val="1936566896"/>
      </c:scatterChart>
      <c:valAx>
        <c:axId val="1824971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6566896"/>
        <c:crosses val="autoZero"/>
        <c:crossBetween val="midCat"/>
      </c:valAx>
      <c:valAx>
        <c:axId val="193656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4971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general!$AC$1</c:f>
              <c:strCache>
                <c:ptCount val="1"/>
                <c:pt idx="0">
                  <c:v>time11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intercept val="0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general!$S$2:$S$18</c:f>
              <c:numCache>
                <c:formatCode>General</c:formatCode>
                <c:ptCount val="17"/>
                <c:pt idx="2">
                  <c:v>3091</c:v>
                </c:pt>
                <c:pt idx="3">
                  <c:v>3089</c:v>
                </c:pt>
                <c:pt idx="4">
                  <c:v>3089</c:v>
                </c:pt>
                <c:pt idx="7">
                  <c:v>169235</c:v>
                </c:pt>
                <c:pt idx="8">
                  <c:v>169235</c:v>
                </c:pt>
                <c:pt idx="10">
                  <c:v>180191</c:v>
                </c:pt>
                <c:pt idx="11">
                  <c:v>432867</c:v>
                </c:pt>
                <c:pt idx="12">
                  <c:v>239704</c:v>
                </c:pt>
                <c:pt idx="13">
                  <c:v>466863</c:v>
                </c:pt>
                <c:pt idx="14">
                  <c:v>316683</c:v>
                </c:pt>
                <c:pt idx="15">
                  <c:v>1887915</c:v>
                </c:pt>
                <c:pt idx="16">
                  <c:v>694160</c:v>
                </c:pt>
              </c:numCache>
            </c:numRef>
          </c:xVal>
          <c:yVal>
            <c:numRef>
              <c:f>general!$AC$2:$AC$18</c:f>
              <c:numCache>
                <c:formatCode>General</c:formatCode>
                <c:ptCount val="17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71</c:v>
                </c:pt>
                <c:pt idx="8">
                  <c:v>71</c:v>
                </c:pt>
                <c:pt idx="9">
                  <c:v>32</c:v>
                </c:pt>
                <c:pt idx="10">
                  <c:v>96</c:v>
                </c:pt>
                <c:pt idx="11">
                  <c:v>269</c:v>
                </c:pt>
                <c:pt idx="12">
                  <c:v>192</c:v>
                </c:pt>
                <c:pt idx="13">
                  <c:v>474</c:v>
                </c:pt>
                <c:pt idx="14">
                  <c:v>447</c:v>
                </c:pt>
                <c:pt idx="15">
                  <c:v>6154</c:v>
                </c:pt>
                <c:pt idx="16">
                  <c:v>2579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B8F-42DC-AF72-2781227D85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3952736"/>
        <c:axId val="1826409904"/>
      </c:scatterChart>
      <c:valAx>
        <c:axId val="1833952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409904"/>
        <c:crosses val="autoZero"/>
        <c:crossBetween val="midCat"/>
      </c:valAx>
      <c:valAx>
        <c:axId val="182640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952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general!$W$1</c:f>
              <c:strCache>
                <c:ptCount val="1"/>
                <c:pt idx="0">
                  <c:v>time4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general!$P$2:$P$18</c:f>
              <c:numCache>
                <c:formatCode>General</c:formatCode>
                <c:ptCount val="17"/>
                <c:pt idx="2">
                  <c:v>670</c:v>
                </c:pt>
                <c:pt idx="3">
                  <c:v>670</c:v>
                </c:pt>
                <c:pt idx="4">
                  <c:v>670</c:v>
                </c:pt>
                <c:pt idx="7">
                  <c:v>13087</c:v>
                </c:pt>
                <c:pt idx="8">
                  <c:v>13087</c:v>
                </c:pt>
                <c:pt idx="10">
                  <c:v>13565</c:v>
                </c:pt>
                <c:pt idx="11">
                  <c:v>15463</c:v>
                </c:pt>
                <c:pt idx="12">
                  <c:v>24049</c:v>
                </c:pt>
                <c:pt idx="13">
                  <c:v>40958</c:v>
                </c:pt>
                <c:pt idx="14">
                  <c:v>45338</c:v>
                </c:pt>
                <c:pt idx="15">
                  <c:v>137143</c:v>
                </c:pt>
                <c:pt idx="16">
                  <c:v>136673</c:v>
                </c:pt>
              </c:numCache>
            </c:numRef>
          </c:xVal>
          <c:yVal>
            <c:numRef>
              <c:f>general!$W$2:$W$18</c:f>
              <c:numCache>
                <c:formatCode>General</c:formatCode>
                <c:ptCount val="17"/>
                <c:pt idx="0">
                  <c:v>85</c:v>
                </c:pt>
                <c:pt idx="1">
                  <c:v>183</c:v>
                </c:pt>
                <c:pt idx="2">
                  <c:v>111</c:v>
                </c:pt>
                <c:pt idx="3">
                  <c:v>113</c:v>
                </c:pt>
                <c:pt idx="4">
                  <c:v>114</c:v>
                </c:pt>
                <c:pt idx="5">
                  <c:v>102</c:v>
                </c:pt>
                <c:pt idx="6">
                  <c:v>101</c:v>
                </c:pt>
                <c:pt idx="7">
                  <c:v>380</c:v>
                </c:pt>
                <c:pt idx="8">
                  <c:v>460</c:v>
                </c:pt>
                <c:pt idx="9">
                  <c:v>402</c:v>
                </c:pt>
                <c:pt idx="10">
                  <c:v>905</c:v>
                </c:pt>
                <c:pt idx="11">
                  <c:v>1003</c:v>
                </c:pt>
                <c:pt idx="12">
                  <c:v>1072</c:v>
                </c:pt>
                <c:pt idx="13">
                  <c:v>1585</c:v>
                </c:pt>
                <c:pt idx="14">
                  <c:v>1764</c:v>
                </c:pt>
                <c:pt idx="15">
                  <c:v>3322</c:v>
                </c:pt>
                <c:pt idx="16">
                  <c:v>5477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68-4D03-83BE-BECE8FAE4D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3952736"/>
        <c:axId val="1826409904"/>
      </c:scatterChart>
      <c:valAx>
        <c:axId val="1833952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409904"/>
        <c:crosses val="autoZero"/>
        <c:crossBetween val="midCat"/>
      </c:valAx>
      <c:valAx>
        <c:axId val="182640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952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general!$Y$1</c:f>
              <c:strCache>
                <c:ptCount val="1"/>
                <c:pt idx="0">
                  <c:v>time6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general!$P$2:$P$18</c:f>
              <c:numCache>
                <c:formatCode>General</c:formatCode>
                <c:ptCount val="17"/>
                <c:pt idx="2">
                  <c:v>670</c:v>
                </c:pt>
                <c:pt idx="3">
                  <c:v>670</c:v>
                </c:pt>
                <c:pt idx="4">
                  <c:v>670</c:v>
                </c:pt>
                <c:pt idx="7">
                  <c:v>13087</c:v>
                </c:pt>
                <c:pt idx="8">
                  <c:v>13087</c:v>
                </c:pt>
                <c:pt idx="10">
                  <c:v>13565</c:v>
                </c:pt>
                <c:pt idx="11">
                  <c:v>15463</c:v>
                </c:pt>
                <c:pt idx="12">
                  <c:v>24049</c:v>
                </c:pt>
                <c:pt idx="13">
                  <c:v>40958</c:v>
                </c:pt>
                <c:pt idx="14">
                  <c:v>45338</c:v>
                </c:pt>
                <c:pt idx="15">
                  <c:v>137143</c:v>
                </c:pt>
                <c:pt idx="16">
                  <c:v>136673</c:v>
                </c:pt>
              </c:numCache>
            </c:numRef>
          </c:xVal>
          <c:yVal>
            <c:numRef>
              <c:f>general!$Y$2:$Y$18</c:f>
              <c:numCache>
                <c:formatCode>General</c:formatCode>
                <c:ptCount val="17"/>
                <c:pt idx="0">
                  <c:v>548</c:v>
                </c:pt>
                <c:pt idx="1">
                  <c:v>192</c:v>
                </c:pt>
                <c:pt idx="2">
                  <c:v>126</c:v>
                </c:pt>
                <c:pt idx="3">
                  <c:v>92</c:v>
                </c:pt>
                <c:pt idx="4">
                  <c:v>94</c:v>
                </c:pt>
                <c:pt idx="5">
                  <c:v>84</c:v>
                </c:pt>
                <c:pt idx="6">
                  <c:v>84</c:v>
                </c:pt>
                <c:pt idx="7">
                  <c:v>942</c:v>
                </c:pt>
                <c:pt idx="8">
                  <c:v>514</c:v>
                </c:pt>
                <c:pt idx="9">
                  <c:v>427</c:v>
                </c:pt>
                <c:pt idx="10">
                  <c:v>1961</c:v>
                </c:pt>
                <c:pt idx="11">
                  <c:v>2497</c:v>
                </c:pt>
                <c:pt idx="12">
                  <c:v>2989</c:v>
                </c:pt>
                <c:pt idx="13">
                  <c:v>4654</c:v>
                </c:pt>
                <c:pt idx="14">
                  <c:v>5565</c:v>
                </c:pt>
                <c:pt idx="15">
                  <c:v>18800</c:v>
                </c:pt>
                <c:pt idx="16">
                  <c:v>34986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F44-4F62-A3A3-37AC412238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3952736"/>
        <c:axId val="1826409904"/>
      </c:scatterChart>
      <c:valAx>
        <c:axId val="1833952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409904"/>
        <c:crosses val="autoZero"/>
        <c:crossBetween val="midCat"/>
      </c:valAx>
      <c:valAx>
        <c:axId val="182640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952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general!$AA$1</c:f>
              <c:strCache>
                <c:ptCount val="1"/>
                <c:pt idx="0">
                  <c:v>time8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general!$P$2:$P$18</c:f>
              <c:numCache>
                <c:formatCode>General</c:formatCode>
                <c:ptCount val="17"/>
                <c:pt idx="2">
                  <c:v>670</c:v>
                </c:pt>
                <c:pt idx="3">
                  <c:v>670</c:v>
                </c:pt>
                <c:pt idx="4">
                  <c:v>670</c:v>
                </c:pt>
                <c:pt idx="7">
                  <c:v>13087</c:v>
                </c:pt>
                <c:pt idx="8">
                  <c:v>13087</c:v>
                </c:pt>
                <c:pt idx="10">
                  <c:v>13565</c:v>
                </c:pt>
                <c:pt idx="11">
                  <c:v>15463</c:v>
                </c:pt>
                <c:pt idx="12">
                  <c:v>24049</c:v>
                </c:pt>
                <c:pt idx="13">
                  <c:v>40958</c:v>
                </c:pt>
                <c:pt idx="14">
                  <c:v>45338</c:v>
                </c:pt>
                <c:pt idx="15">
                  <c:v>137143</c:v>
                </c:pt>
                <c:pt idx="16">
                  <c:v>136673</c:v>
                </c:pt>
              </c:numCache>
            </c:numRef>
          </c:xVal>
          <c:yVal>
            <c:numRef>
              <c:f>general!$AA$2:$AA$18</c:f>
              <c:numCache>
                <c:formatCode>General</c:formatCode>
                <c:ptCount val="17"/>
                <c:pt idx="0">
                  <c:v>20</c:v>
                </c:pt>
                <c:pt idx="1">
                  <c:v>29</c:v>
                </c:pt>
                <c:pt idx="2">
                  <c:v>18</c:v>
                </c:pt>
                <c:pt idx="3">
                  <c:v>19</c:v>
                </c:pt>
                <c:pt idx="4">
                  <c:v>22</c:v>
                </c:pt>
                <c:pt idx="5">
                  <c:v>13</c:v>
                </c:pt>
                <c:pt idx="6">
                  <c:v>12</c:v>
                </c:pt>
                <c:pt idx="7">
                  <c:v>828</c:v>
                </c:pt>
                <c:pt idx="8">
                  <c:v>621</c:v>
                </c:pt>
                <c:pt idx="9">
                  <c:v>297</c:v>
                </c:pt>
                <c:pt idx="10">
                  <c:v>1384</c:v>
                </c:pt>
                <c:pt idx="11">
                  <c:v>4625</c:v>
                </c:pt>
                <c:pt idx="12">
                  <c:v>3449</c:v>
                </c:pt>
                <c:pt idx="13">
                  <c:v>11518</c:v>
                </c:pt>
                <c:pt idx="14">
                  <c:v>13548</c:v>
                </c:pt>
                <c:pt idx="15">
                  <c:v>33243</c:v>
                </c:pt>
                <c:pt idx="16">
                  <c:v>54063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E1D-4DF7-92E5-FC81B7ED60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3952736"/>
        <c:axId val="1826409904"/>
      </c:scatterChart>
      <c:valAx>
        <c:axId val="1833952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409904"/>
        <c:crosses val="autoZero"/>
        <c:crossBetween val="midCat"/>
      </c:valAx>
      <c:valAx>
        <c:axId val="182640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952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general!$AB$1</c:f>
              <c:strCache>
                <c:ptCount val="1"/>
                <c:pt idx="0">
                  <c:v>time9+10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general!$P$2:$P$18</c:f>
              <c:numCache>
                <c:formatCode>General</c:formatCode>
                <c:ptCount val="17"/>
                <c:pt idx="2">
                  <c:v>670</c:v>
                </c:pt>
                <c:pt idx="3">
                  <c:v>670</c:v>
                </c:pt>
                <c:pt idx="4">
                  <c:v>670</c:v>
                </c:pt>
                <c:pt idx="7">
                  <c:v>13087</c:v>
                </c:pt>
                <c:pt idx="8">
                  <c:v>13087</c:v>
                </c:pt>
                <c:pt idx="10">
                  <c:v>13565</c:v>
                </c:pt>
                <c:pt idx="11">
                  <c:v>15463</c:v>
                </c:pt>
                <c:pt idx="12">
                  <c:v>24049</c:v>
                </c:pt>
                <c:pt idx="13">
                  <c:v>40958</c:v>
                </c:pt>
                <c:pt idx="14">
                  <c:v>45338</c:v>
                </c:pt>
                <c:pt idx="15">
                  <c:v>137143</c:v>
                </c:pt>
                <c:pt idx="16">
                  <c:v>136673</c:v>
                </c:pt>
              </c:numCache>
            </c:numRef>
          </c:xVal>
          <c:yVal>
            <c:numRef>
              <c:f>general!$AB$2:$AB$18</c:f>
              <c:numCache>
                <c:formatCode>General</c:formatCode>
                <c:ptCount val="17"/>
                <c:pt idx="0">
                  <c:v>131</c:v>
                </c:pt>
                <c:pt idx="1">
                  <c:v>184</c:v>
                </c:pt>
                <c:pt idx="2">
                  <c:v>120</c:v>
                </c:pt>
                <c:pt idx="3">
                  <c:v>122</c:v>
                </c:pt>
                <c:pt idx="4">
                  <c:v>132</c:v>
                </c:pt>
                <c:pt idx="5">
                  <c:v>107</c:v>
                </c:pt>
                <c:pt idx="6">
                  <c:v>108</c:v>
                </c:pt>
                <c:pt idx="7">
                  <c:v>1317</c:v>
                </c:pt>
                <c:pt idx="8">
                  <c:v>1410</c:v>
                </c:pt>
                <c:pt idx="9">
                  <c:v>918</c:v>
                </c:pt>
                <c:pt idx="10">
                  <c:v>2241</c:v>
                </c:pt>
                <c:pt idx="11">
                  <c:v>4209</c:v>
                </c:pt>
                <c:pt idx="12">
                  <c:v>4164</c:v>
                </c:pt>
                <c:pt idx="13">
                  <c:v>8441</c:v>
                </c:pt>
                <c:pt idx="14">
                  <c:v>9496</c:v>
                </c:pt>
                <c:pt idx="15">
                  <c:v>84831</c:v>
                </c:pt>
                <c:pt idx="16">
                  <c:v>60692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98F-413E-81AB-B55D3467C4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3952736"/>
        <c:axId val="1826409904"/>
      </c:scatterChart>
      <c:valAx>
        <c:axId val="1833952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409904"/>
        <c:crosses val="autoZero"/>
        <c:crossBetween val="midCat"/>
      </c:valAx>
      <c:valAx>
        <c:axId val="182640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952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general!$AC$1</c:f>
              <c:strCache>
                <c:ptCount val="1"/>
                <c:pt idx="0">
                  <c:v>time11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general!$P$2:$P$18</c:f>
              <c:numCache>
                <c:formatCode>General</c:formatCode>
                <c:ptCount val="17"/>
                <c:pt idx="2">
                  <c:v>670</c:v>
                </c:pt>
                <c:pt idx="3">
                  <c:v>670</c:v>
                </c:pt>
                <c:pt idx="4">
                  <c:v>670</c:v>
                </c:pt>
                <c:pt idx="7">
                  <c:v>13087</c:v>
                </c:pt>
                <c:pt idx="8">
                  <c:v>13087</c:v>
                </c:pt>
                <c:pt idx="10">
                  <c:v>13565</c:v>
                </c:pt>
                <c:pt idx="11">
                  <c:v>15463</c:v>
                </c:pt>
                <c:pt idx="12">
                  <c:v>24049</c:v>
                </c:pt>
                <c:pt idx="13">
                  <c:v>40958</c:v>
                </c:pt>
                <c:pt idx="14">
                  <c:v>45338</c:v>
                </c:pt>
                <c:pt idx="15">
                  <c:v>137143</c:v>
                </c:pt>
                <c:pt idx="16">
                  <c:v>136673</c:v>
                </c:pt>
              </c:numCache>
            </c:numRef>
          </c:xVal>
          <c:yVal>
            <c:numRef>
              <c:f>general!$AC$2:$AC$18</c:f>
              <c:numCache>
                <c:formatCode>General</c:formatCode>
                <c:ptCount val="17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71</c:v>
                </c:pt>
                <c:pt idx="8">
                  <c:v>71</c:v>
                </c:pt>
                <c:pt idx="9">
                  <c:v>32</c:v>
                </c:pt>
                <c:pt idx="10">
                  <c:v>96</c:v>
                </c:pt>
                <c:pt idx="11">
                  <c:v>269</c:v>
                </c:pt>
                <c:pt idx="12">
                  <c:v>192</c:v>
                </c:pt>
                <c:pt idx="13">
                  <c:v>474</c:v>
                </c:pt>
                <c:pt idx="14">
                  <c:v>447</c:v>
                </c:pt>
                <c:pt idx="15">
                  <c:v>6154</c:v>
                </c:pt>
                <c:pt idx="16">
                  <c:v>2579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47-4B52-990A-73F550B3A8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3952736"/>
        <c:axId val="1826409904"/>
      </c:scatterChart>
      <c:valAx>
        <c:axId val="1833952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409904"/>
        <c:crosses val="autoZero"/>
        <c:crossBetween val="midCat"/>
      </c:valAx>
      <c:valAx>
        <c:axId val="182640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952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general!$W$1</c:f>
              <c:strCache>
                <c:ptCount val="1"/>
                <c:pt idx="0">
                  <c:v>time4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general!$Q$2:$Q$18</c:f>
              <c:numCache>
                <c:formatCode>General</c:formatCode>
                <c:ptCount val="17"/>
                <c:pt idx="2">
                  <c:v>1084870</c:v>
                </c:pt>
                <c:pt idx="3">
                  <c:v>1084870</c:v>
                </c:pt>
                <c:pt idx="4">
                  <c:v>1084870</c:v>
                </c:pt>
                <c:pt idx="7">
                  <c:v>45460509</c:v>
                </c:pt>
                <c:pt idx="8">
                  <c:v>45460509</c:v>
                </c:pt>
                <c:pt idx="10">
                  <c:v>35478622</c:v>
                </c:pt>
                <c:pt idx="11">
                  <c:v>79226738</c:v>
                </c:pt>
                <c:pt idx="12">
                  <c:v>69971266</c:v>
                </c:pt>
                <c:pt idx="13">
                  <c:v>86540542</c:v>
                </c:pt>
                <c:pt idx="14">
                  <c:v>91617732</c:v>
                </c:pt>
                <c:pt idx="15">
                  <c:v>379397070</c:v>
                </c:pt>
                <c:pt idx="16">
                  <c:v>266695397</c:v>
                </c:pt>
              </c:numCache>
            </c:numRef>
          </c:xVal>
          <c:yVal>
            <c:numRef>
              <c:f>general!$W$2:$W$18</c:f>
              <c:numCache>
                <c:formatCode>General</c:formatCode>
                <c:ptCount val="17"/>
                <c:pt idx="0">
                  <c:v>85</c:v>
                </c:pt>
                <c:pt idx="1">
                  <c:v>183</c:v>
                </c:pt>
                <c:pt idx="2">
                  <c:v>111</c:v>
                </c:pt>
                <c:pt idx="3">
                  <c:v>113</c:v>
                </c:pt>
                <c:pt idx="4">
                  <c:v>114</c:v>
                </c:pt>
                <c:pt idx="5">
                  <c:v>102</c:v>
                </c:pt>
                <c:pt idx="6">
                  <c:v>101</c:v>
                </c:pt>
                <c:pt idx="7">
                  <c:v>380</c:v>
                </c:pt>
                <c:pt idx="8">
                  <c:v>460</c:v>
                </c:pt>
                <c:pt idx="9">
                  <c:v>402</c:v>
                </c:pt>
                <c:pt idx="10">
                  <c:v>905</c:v>
                </c:pt>
                <c:pt idx="11">
                  <c:v>1003</c:v>
                </c:pt>
                <c:pt idx="12">
                  <c:v>1072</c:v>
                </c:pt>
                <c:pt idx="13">
                  <c:v>1585</c:v>
                </c:pt>
                <c:pt idx="14">
                  <c:v>1764</c:v>
                </c:pt>
                <c:pt idx="15">
                  <c:v>3322</c:v>
                </c:pt>
                <c:pt idx="16">
                  <c:v>5477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8F-4388-8DEE-AA11BE90F0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3952736"/>
        <c:axId val="1826409904"/>
      </c:scatterChart>
      <c:valAx>
        <c:axId val="1833952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409904"/>
        <c:crosses val="autoZero"/>
        <c:crossBetween val="midCat"/>
      </c:valAx>
      <c:valAx>
        <c:axId val="182640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952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general!$Y$1</c:f>
              <c:strCache>
                <c:ptCount val="1"/>
                <c:pt idx="0">
                  <c:v>time6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general!$Q$2:$Q$18</c:f>
              <c:numCache>
                <c:formatCode>General</c:formatCode>
                <c:ptCount val="17"/>
                <c:pt idx="2">
                  <c:v>1084870</c:v>
                </c:pt>
                <c:pt idx="3">
                  <c:v>1084870</c:v>
                </c:pt>
                <c:pt idx="4">
                  <c:v>1084870</c:v>
                </c:pt>
                <c:pt idx="7">
                  <c:v>45460509</c:v>
                </c:pt>
                <c:pt idx="8">
                  <c:v>45460509</c:v>
                </c:pt>
                <c:pt idx="10">
                  <c:v>35478622</c:v>
                </c:pt>
                <c:pt idx="11">
                  <c:v>79226738</c:v>
                </c:pt>
                <c:pt idx="12">
                  <c:v>69971266</c:v>
                </c:pt>
                <c:pt idx="13">
                  <c:v>86540542</c:v>
                </c:pt>
                <c:pt idx="14">
                  <c:v>91617732</c:v>
                </c:pt>
                <c:pt idx="15">
                  <c:v>379397070</c:v>
                </c:pt>
                <c:pt idx="16">
                  <c:v>266695397</c:v>
                </c:pt>
              </c:numCache>
            </c:numRef>
          </c:xVal>
          <c:yVal>
            <c:numRef>
              <c:f>general!$Y$2:$Y$18</c:f>
              <c:numCache>
                <c:formatCode>General</c:formatCode>
                <c:ptCount val="17"/>
                <c:pt idx="0">
                  <c:v>548</c:v>
                </c:pt>
                <c:pt idx="1">
                  <c:v>192</c:v>
                </c:pt>
                <c:pt idx="2">
                  <c:v>126</c:v>
                </c:pt>
                <c:pt idx="3">
                  <c:v>92</c:v>
                </c:pt>
                <c:pt idx="4">
                  <c:v>94</c:v>
                </c:pt>
                <c:pt idx="5">
                  <c:v>84</c:v>
                </c:pt>
                <c:pt idx="6">
                  <c:v>84</c:v>
                </c:pt>
                <c:pt idx="7">
                  <c:v>942</c:v>
                </c:pt>
                <c:pt idx="8">
                  <c:v>514</c:v>
                </c:pt>
                <c:pt idx="9">
                  <c:v>427</c:v>
                </c:pt>
                <c:pt idx="10">
                  <c:v>1961</c:v>
                </c:pt>
                <c:pt idx="11">
                  <c:v>2497</c:v>
                </c:pt>
                <c:pt idx="12">
                  <c:v>2989</c:v>
                </c:pt>
                <c:pt idx="13">
                  <c:v>4654</c:v>
                </c:pt>
                <c:pt idx="14">
                  <c:v>5565</c:v>
                </c:pt>
                <c:pt idx="15">
                  <c:v>18800</c:v>
                </c:pt>
                <c:pt idx="16">
                  <c:v>34986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CD-463E-B7DE-0FA9658063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3952736"/>
        <c:axId val="1826409904"/>
      </c:scatterChart>
      <c:valAx>
        <c:axId val="1833952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409904"/>
        <c:crosses val="autoZero"/>
        <c:crossBetween val="midCat"/>
      </c:valAx>
      <c:valAx>
        <c:axId val="182640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952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general!$AA$1</c:f>
              <c:strCache>
                <c:ptCount val="1"/>
                <c:pt idx="0">
                  <c:v>time8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general!$Q$2:$Q$18</c:f>
              <c:numCache>
                <c:formatCode>General</c:formatCode>
                <c:ptCount val="17"/>
                <c:pt idx="2">
                  <c:v>1084870</c:v>
                </c:pt>
                <c:pt idx="3">
                  <c:v>1084870</c:v>
                </c:pt>
                <c:pt idx="4">
                  <c:v>1084870</c:v>
                </c:pt>
                <c:pt idx="7">
                  <c:v>45460509</c:v>
                </c:pt>
                <c:pt idx="8">
                  <c:v>45460509</c:v>
                </c:pt>
                <c:pt idx="10">
                  <c:v>35478622</c:v>
                </c:pt>
                <c:pt idx="11">
                  <c:v>79226738</c:v>
                </c:pt>
                <c:pt idx="12">
                  <c:v>69971266</c:v>
                </c:pt>
                <c:pt idx="13">
                  <c:v>86540542</c:v>
                </c:pt>
                <c:pt idx="14">
                  <c:v>91617732</c:v>
                </c:pt>
                <c:pt idx="15">
                  <c:v>379397070</c:v>
                </c:pt>
                <c:pt idx="16">
                  <c:v>266695397</c:v>
                </c:pt>
              </c:numCache>
            </c:numRef>
          </c:xVal>
          <c:yVal>
            <c:numRef>
              <c:f>general!$AA$2:$AA$18</c:f>
              <c:numCache>
                <c:formatCode>General</c:formatCode>
                <c:ptCount val="17"/>
                <c:pt idx="0">
                  <c:v>20</c:v>
                </c:pt>
                <c:pt idx="1">
                  <c:v>29</c:v>
                </c:pt>
                <c:pt idx="2">
                  <c:v>18</c:v>
                </c:pt>
                <c:pt idx="3">
                  <c:v>19</c:v>
                </c:pt>
                <c:pt idx="4">
                  <c:v>22</c:v>
                </c:pt>
                <c:pt idx="5">
                  <c:v>13</c:v>
                </c:pt>
                <c:pt idx="6">
                  <c:v>12</c:v>
                </c:pt>
                <c:pt idx="7">
                  <c:v>828</c:v>
                </c:pt>
                <c:pt idx="8">
                  <c:v>621</c:v>
                </c:pt>
                <c:pt idx="9">
                  <c:v>297</c:v>
                </c:pt>
                <c:pt idx="10">
                  <c:v>1384</c:v>
                </c:pt>
                <c:pt idx="11">
                  <c:v>4625</c:v>
                </c:pt>
                <c:pt idx="12">
                  <c:v>3449</c:v>
                </c:pt>
                <c:pt idx="13">
                  <c:v>11518</c:v>
                </c:pt>
                <c:pt idx="14">
                  <c:v>13548</c:v>
                </c:pt>
                <c:pt idx="15">
                  <c:v>33243</c:v>
                </c:pt>
                <c:pt idx="16">
                  <c:v>54063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62-4798-8D43-B49EC3950C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3952736"/>
        <c:axId val="1826409904"/>
      </c:scatterChart>
      <c:valAx>
        <c:axId val="1833952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409904"/>
        <c:crosses val="autoZero"/>
        <c:crossBetween val="midCat"/>
      </c:valAx>
      <c:valAx>
        <c:axId val="182640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952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general!$AB$1</c:f>
              <c:strCache>
                <c:ptCount val="1"/>
                <c:pt idx="0">
                  <c:v>time9+10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intercept val="0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general!$Q$2:$Q$18</c:f>
              <c:numCache>
                <c:formatCode>General</c:formatCode>
                <c:ptCount val="17"/>
                <c:pt idx="2">
                  <c:v>1084870</c:v>
                </c:pt>
                <c:pt idx="3">
                  <c:v>1084870</c:v>
                </c:pt>
                <c:pt idx="4">
                  <c:v>1084870</c:v>
                </c:pt>
                <c:pt idx="7">
                  <c:v>45460509</c:v>
                </c:pt>
                <c:pt idx="8">
                  <c:v>45460509</c:v>
                </c:pt>
                <c:pt idx="10">
                  <c:v>35478622</c:v>
                </c:pt>
                <c:pt idx="11">
                  <c:v>79226738</c:v>
                </c:pt>
                <c:pt idx="12">
                  <c:v>69971266</c:v>
                </c:pt>
                <c:pt idx="13">
                  <c:v>86540542</c:v>
                </c:pt>
                <c:pt idx="14">
                  <c:v>91617732</c:v>
                </c:pt>
                <c:pt idx="15">
                  <c:v>379397070</c:v>
                </c:pt>
                <c:pt idx="16">
                  <c:v>266695397</c:v>
                </c:pt>
              </c:numCache>
            </c:numRef>
          </c:xVal>
          <c:yVal>
            <c:numRef>
              <c:f>general!$AB$2:$AB$18</c:f>
              <c:numCache>
                <c:formatCode>General</c:formatCode>
                <c:ptCount val="17"/>
                <c:pt idx="0">
                  <c:v>131</c:v>
                </c:pt>
                <c:pt idx="1">
                  <c:v>184</c:v>
                </c:pt>
                <c:pt idx="2">
                  <c:v>120</c:v>
                </c:pt>
                <c:pt idx="3">
                  <c:v>122</c:v>
                </c:pt>
                <c:pt idx="4">
                  <c:v>132</c:v>
                </c:pt>
                <c:pt idx="5">
                  <c:v>107</c:v>
                </c:pt>
                <c:pt idx="6">
                  <c:v>108</c:v>
                </c:pt>
                <c:pt idx="7">
                  <c:v>1317</c:v>
                </c:pt>
                <c:pt idx="8">
                  <c:v>1410</c:v>
                </c:pt>
                <c:pt idx="9">
                  <c:v>918</c:v>
                </c:pt>
                <c:pt idx="10">
                  <c:v>2241</c:v>
                </c:pt>
                <c:pt idx="11">
                  <c:v>4209</c:v>
                </c:pt>
                <c:pt idx="12">
                  <c:v>4164</c:v>
                </c:pt>
                <c:pt idx="13">
                  <c:v>8441</c:v>
                </c:pt>
                <c:pt idx="14">
                  <c:v>9496</c:v>
                </c:pt>
                <c:pt idx="15">
                  <c:v>84831</c:v>
                </c:pt>
                <c:pt idx="16">
                  <c:v>60692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B3F-422A-9F7C-CF1F62F682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3952736"/>
        <c:axId val="1826409904"/>
      </c:scatterChart>
      <c:valAx>
        <c:axId val="1833952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409904"/>
        <c:crosses val="autoZero"/>
        <c:crossBetween val="midCat"/>
      </c:valAx>
      <c:valAx>
        <c:axId val="182640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952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general!$AB$1</c:f>
              <c:strCache>
                <c:ptCount val="1"/>
                <c:pt idx="0">
                  <c:v>time9+10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general!$M$2:$M$18</c:f>
              <c:numCache>
                <c:formatCode>General</c:formatCode>
                <c:ptCount val="17"/>
                <c:pt idx="0">
                  <c:v>19.600000000000001</c:v>
                </c:pt>
                <c:pt idx="1">
                  <c:v>21</c:v>
                </c:pt>
                <c:pt idx="2">
                  <c:v>29</c:v>
                </c:pt>
                <c:pt idx="3">
                  <c:v>29</c:v>
                </c:pt>
                <c:pt idx="4">
                  <c:v>29</c:v>
                </c:pt>
                <c:pt idx="5">
                  <c:v>29</c:v>
                </c:pt>
                <c:pt idx="6">
                  <c:v>29</c:v>
                </c:pt>
                <c:pt idx="7">
                  <c:v>110</c:v>
                </c:pt>
                <c:pt idx="8">
                  <c:v>110</c:v>
                </c:pt>
                <c:pt idx="9">
                  <c:v>110</c:v>
                </c:pt>
                <c:pt idx="10">
                  <c:v>224</c:v>
                </c:pt>
                <c:pt idx="11">
                  <c:v>251</c:v>
                </c:pt>
                <c:pt idx="12">
                  <c:v>267</c:v>
                </c:pt>
                <c:pt idx="13">
                  <c:v>377</c:v>
                </c:pt>
                <c:pt idx="14">
                  <c:v>425</c:v>
                </c:pt>
                <c:pt idx="15">
                  <c:v>760</c:v>
                </c:pt>
                <c:pt idx="16">
                  <c:v>1248</c:v>
                </c:pt>
              </c:numCache>
            </c:numRef>
          </c:xVal>
          <c:yVal>
            <c:numRef>
              <c:f>general!$AB$2:$AB$18</c:f>
              <c:numCache>
                <c:formatCode>General</c:formatCode>
                <c:ptCount val="17"/>
                <c:pt idx="0">
                  <c:v>131</c:v>
                </c:pt>
                <c:pt idx="1">
                  <c:v>184</c:v>
                </c:pt>
                <c:pt idx="2">
                  <c:v>120</c:v>
                </c:pt>
                <c:pt idx="3">
                  <c:v>122</c:v>
                </c:pt>
                <c:pt idx="4">
                  <c:v>132</c:v>
                </c:pt>
                <c:pt idx="5">
                  <c:v>107</c:v>
                </c:pt>
                <c:pt idx="6">
                  <c:v>108</c:v>
                </c:pt>
                <c:pt idx="7">
                  <c:v>1317</c:v>
                </c:pt>
                <c:pt idx="8">
                  <c:v>1410</c:v>
                </c:pt>
                <c:pt idx="9">
                  <c:v>918</c:v>
                </c:pt>
                <c:pt idx="10">
                  <c:v>2241</c:v>
                </c:pt>
                <c:pt idx="11">
                  <c:v>4209</c:v>
                </c:pt>
                <c:pt idx="12">
                  <c:v>4164</c:v>
                </c:pt>
                <c:pt idx="13">
                  <c:v>8441</c:v>
                </c:pt>
                <c:pt idx="14">
                  <c:v>9496</c:v>
                </c:pt>
                <c:pt idx="15">
                  <c:v>84831</c:v>
                </c:pt>
                <c:pt idx="16">
                  <c:v>60692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73-4278-8FB8-6A6D9CD60E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4971056"/>
        <c:axId val="1936566896"/>
      </c:scatterChart>
      <c:valAx>
        <c:axId val="1824971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6566896"/>
        <c:crosses val="autoZero"/>
        <c:crossBetween val="midCat"/>
      </c:valAx>
      <c:valAx>
        <c:axId val="193656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4971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general!$AC$1</c:f>
              <c:strCache>
                <c:ptCount val="1"/>
                <c:pt idx="0">
                  <c:v>time11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linear"/>
            <c:intercept val="0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general!$Q$2:$Q$18</c:f>
              <c:numCache>
                <c:formatCode>General</c:formatCode>
                <c:ptCount val="17"/>
                <c:pt idx="2">
                  <c:v>1084870</c:v>
                </c:pt>
                <c:pt idx="3">
                  <c:v>1084870</c:v>
                </c:pt>
                <c:pt idx="4">
                  <c:v>1084870</c:v>
                </c:pt>
                <c:pt idx="7">
                  <c:v>45460509</c:v>
                </c:pt>
                <c:pt idx="8">
                  <c:v>45460509</c:v>
                </c:pt>
                <c:pt idx="10">
                  <c:v>35478622</c:v>
                </c:pt>
                <c:pt idx="11">
                  <c:v>79226738</c:v>
                </c:pt>
                <c:pt idx="12">
                  <c:v>69971266</c:v>
                </c:pt>
                <c:pt idx="13">
                  <c:v>86540542</c:v>
                </c:pt>
                <c:pt idx="14">
                  <c:v>91617732</c:v>
                </c:pt>
                <c:pt idx="15">
                  <c:v>379397070</c:v>
                </c:pt>
                <c:pt idx="16">
                  <c:v>266695397</c:v>
                </c:pt>
              </c:numCache>
            </c:numRef>
          </c:xVal>
          <c:yVal>
            <c:numRef>
              <c:f>general!$AC$2:$AC$18</c:f>
              <c:numCache>
                <c:formatCode>General</c:formatCode>
                <c:ptCount val="17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71</c:v>
                </c:pt>
                <c:pt idx="8">
                  <c:v>71</c:v>
                </c:pt>
                <c:pt idx="9">
                  <c:v>32</c:v>
                </c:pt>
                <c:pt idx="10">
                  <c:v>96</c:v>
                </c:pt>
                <c:pt idx="11">
                  <c:v>269</c:v>
                </c:pt>
                <c:pt idx="12">
                  <c:v>192</c:v>
                </c:pt>
                <c:pt idx="13">
                  <c:v>474</c:v>
                </c:pt>
                <c:pt idx="14">
                  <c:v>447</c:v>
                </c:pt>
                <c:pt idx="15">
                  <c:v>6154</c:v>
                </c:pt>
                <c:pt idx="16">
                  <c:v>2579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C8-46B6-9011-BE4D55F09E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3952736"/>
        <c:axId val="1826409904"/>
      </c:scatterChart>
      <c:valAx>
        <c:axId val="1833952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409904"/>
        <c:crosses val="autoZero"/>
        <c:crossBetween val="midCat"/>
      </c:valAx>
      <c:valAx>
        <c:axId val="182640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952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general!$AC$1</c:f>
              <c:strCache>
                <c:ptCount val="1"/>
                <c:pt idx="0">
                  <c:v>time11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general!$M$2:$M$18</c:f>
              <c:numCache>
                <c:formatCode>General</c:formatCode>
                <c:ptCount val="17"/>
                <c:pt idx="0">
                  <c:v>19.600000000000001</c:v>
                </c:pt>
                <c:pt idx="1">
                  <c:v>21</c:v>
                </c:pt>
                <c:pt idx="2">
                  <c:v>29</c:v>
                </c:pt>
                <c:pt idx="3">
                  <c:v>29</c:v>
                </c:pt>
                <c:pt idx="4">
                  <c:v>29</c:v>
                </c:pt>
                <c:pt idx="5">
                  <c:v>29</c:v>
                </c:pt>
                <c:pt idx="6">
                  <c:v>29</c:v>
                </c:pt>
                <c:pt idx="7">
                  <c:v>110</c:v>
                </c:pt>
                <c:pt idx="8">
                  <c:v>110</c:v>
                </c:pt>
                <c:pt idx="9">
                  <c:v>110</c:v>
                </c:pt>
                <c:pt idx="10">
                  <c:v>224</c:v>
                </c:pt>
                <c:pt idx="11">
                  <c:v>251</c:v>
                </c:pt>
                <c:pt idx="12">
                  <c:v>267</c:v>
                </c:pt>
                <c:pt idx="13">
                  <c:v>377</c:v>
                </c:pt>
                <c:pt idx="14">
                  <c:v>425</c:v>
                </c:pt>
                <c:pt idx="15">
                  <c:v>760</c:v>
                </c:pt>
                <c:pt idx="16">
                  <c:v>1248</c:v>
                </c:pt>
              </c:numCache>
            </c:numRef>
          </c:xVal>
          <c:yVal>
            <c:numRef>
              <c:f>general!$AC$2:$AC$18</c:f>
              <c:numCache>
                <c:formatCode>General</c:formatCode>
                <c:ptCount val="17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71</c:v>
                </c:pt>
                <c:pt idx="8">
                  <c:v>71</c:v>
                </c:pt>
                <c:pt idx="9">
                  <c:v>32</c:v>
                </c:pt>
                <c:pt idx="10">
                  <c:v>96</c:v>
                </c:pt>
                <c:pt idx="11">
                  <c:v>269</c:v>
                </c:pt>
                <c:pt idx="12">
                  <c:v>192</c:v>
                </c:pt>
                <c:pt idx="13">
                  <c:v>474</c:v>
                </c:pt>
                <c:pt idx="14">
                  <c:v>447</c:v>
                </c:pt>
                <c:pt idx="15">
                  <c:v>6154</c:v>
                </c:pt>
                <c:pt idx="16">
                  <c:v>2579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F0-447A-95F3-DDABB0B347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4971056"/>
        <c:axId val="1936566896"/>
      </c:scatterChart>
      <c:valAx>
        <c:axId val="1824971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6566896"/>
        <c:crosses val="autoZero"/>
        <c:crossBetween val="midCat"/>
      </c:valAx>
      <c:valAx>
        <c:axId val="193656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4971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general!$Y$1</c:f>
              <c:strCache>
                <c:ptCount val="1"/>
                <c:pt idx="0">
                  <c:v>time6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general!$N$2:$N$18</c:f>
              <c:numCache>
                <c:formatCode>General</c:formatCode>
                <c:ptCount val="17"/>
                <c:pt idx="2">
                  <c:v>1459</c:v>
                </c:pt>
                <c:pt idx="3">
                  <c:v>1459</c:v>
                </c:pt>
                <c:pt idx="4">
                  <c:v>1459</c:v>
                </c:pt>
                <c:pt idx="7">
                  <c:v>19538</c:v>
                </c:pt>
                <c:pt idx="8">
                  <c:v>19538</c:v>
                </c:pt>
                <c:pt idx="10">
                  <c:v>29936</c:v>
                </c:pt>
                <c:pt idx="11">
                  <c:v>31791</c:v>
                </c:pt>
                <c:pt idx="12">
                  <c:v>40300</c:v>
                </c:pt>
                <c:pt idx="13">
                  <c:v>54892</c:v>
                </c:pt>
                <c:pt idx="14">
                  <c:v>67652</c:v>
                </c:pt>
                <c:pt idx="15">
                  <c:v>173346</c:v>
                </c:pt>
                <c:pt idx="16">
                  <c:v>206451</c:v>
                </c:pt>
              </c:numCache>
            </c:numRef>
          </c:xVal>
          <c:yVal>
            <c:numRef>
              <c:f>general!$Y$2:$Y$18</c:f>
              <c:numCache>
                <c:formatCode>General</c:formatCode>
                <c:ptCount val="17"/>
                <c:pt idx="0">
                  <c:v>548</c:v>
                </c:pt>
                <c:pt idx="1">
                  <c:v>192</c:v>
                </c:pt>
                <c:pt idx="2">
                  <c:v>126</c:v>
                </c:pt>
                <c:pt idx="3">
                  <c:v>92</c:v>
                </c:pt>
                <c:pt idx="4">
                  <c:v>94</c:v>
                </c:pt>
                <c:pt idx="5">
                  <c:v>84</c:v>
                </c:pt>
                <c:pt idx="6">
                  <c:v>84</c:v>
                </c:pt>
                <c:pt idx="7">
                  <c:v>942</c:v>
                </c:pt>
                <c:pt idx="8">
                  <c:v>514</c:v>
                </c:pt>
                <c:pt idx="9">
                  <c:v>427</c:v>
                </c:pt>
                <c:pt idx="10">
                  <c:v>1961</c:v>
                </c:pt>
                <c:pt idx="11">
                  <c:v>2497</c:v>
                </c:pt>
                <c:pt idx="12">
                  <c:v>2989</c:v>
                </c:pt>
                <c:pt idx="13">
                  <c:v>4654</c:v>
                </c:pt>
                <c:pt idx="14">
                  <c:v>5565</c:v>
                </c:pt>
                <c:pt idx="15">
                  <c:v>18800</c:v>
                </c:pt>
                <c:pt idx="16">
                  <c:v>34986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5EF-42E2-9AEF-C9E5B212C3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3952736"/>
        <c:axId val="1826409904"/>
      </c:scatterChart>
      <c:valAx>
        <c:axId val="1833952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409904"/>
        <c:crosses val="autoZero"/>
        <c:crossBetween val="midCat"/>
      </c:valAx>
      <c:valAx>
        <c:axId val="182640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952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general!$AA$1</c:f>
              <c:strCache>
                <c:ptCount val="1"/>
                <c:pt idx="0">
                  <c:v>time8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intercept val="0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general!$N$2:$N$18</c:f>
              <c:numCache>
                <c:formatCode>General</c:formatCode>
                <c:ptCount val="17"/>
                <c:pt idx="2">
                  <c:v>1459</c:v>
                </c:pt>
                <c:pt idx="3">
                  <c:v>1459</c:v>
                </c:pt>
                <c:pt idx="4">
                  <c:v>1459</c:v>
                </c:pt>
                <c:pt idx="7">
                  <c:v>19538</c:v>
                </c:pt>
                <c:pt idx="8">
                  <c:v>19538</c:v>
                </c:pt>
                <c:pt idx="10">
                  <c:v>29936</c:v>
                </c:pt>
                <c:pt idx="11">
                  <c:v>31791</c:v>
                </c:pt>
                <c:pt idx="12">
                  <c:v>40300</c:v>
                </c:pt>
                <c:pt idx="13">
                  <c:v>54892</c:v>
                </c:pt>
                <c:pt idx="14">
                  <c:v>67652</c:v>
                </c:pt>
                <c:pt idx="15">
                  <c:v>173346</c:v>
                </c:pt>
                <c:pt idx="16">
                  <c:v>206451</c:v>
                </c:pt>
              </c:numCache>
            </c:numRef>
          </c:xVal>
          <c:yVal>
            <c:numRef>
              <c:f>general!$AA$2:$AA$18</c:f>
              <c:numCache>
                <c:formatCode>General</c:formatCode>
                <c:ptCount val="17"/>
                <c:pt idx="0">
                  <c:v>20</c:v>
                </c:pt>
                <c:pt idx="1">
                  <c:v>29</c:v>
                </c:pt>
                <c:pt idx="2">
                  <c:v>18</c:v>
                </c:pt>
                <c:pt idx="3">
                  <c:v>19</c:v>
                </c:pt>
                <c:pt idx="4">
                  <c:v>22</c:v>
                </c:pt>
                <c:pt idx="5">
                  <c:v>13</c:v>
                </c:pt>
                <c:pt idx="6">
                  <c:v>12</c:v>
                </c:pt>
                <c:pt idx="7">
                  <c:v>828</c:v>
                </c:pt>
                <c:pt idx="8">
                  <c:v>621</c:v>
                </c:pt>
                <c:pt idx="9">
                  <c:v>297</c:v>
                </c:pt>
                <c:pt idx="10">
                  <c:v>1384</c:v>
                </c:pt>
                <c:pt idx="11">
                  <c:v>4625</c:v>
                </c:pt>
                <c:pt idx="12">
                  <c:v>3449</c:v>
                </c:pt>
                <c:pt idx="13">
                  <c:v>11518</c:v>
                </c:pt>
                <c:pt idx="14">
                  <c:v>13548</c:v>
                </c:pt>
                <c:pt idx="15">
                  <c:v>33243</c:v>
                </c:pt>
                <c:pt idx="16">
                  <c:v>54063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D5-43B2-8385-8DE94B5924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3952736"/>
        <c:axId val="1826409904"/>
      </c:scatterChart>
      <c:valAx>
        <c:axId val="1833952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409904"/>
        <c:crosses val="autoZero"/>
        <c:crossBetween val="midCat"/>
      </c:valAx>
      <c:valAx>
        <c:axId val="182640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952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general!$AB$1</c:f>
              <c:strCache>
                <c:ptCount val="1"/>
                <c:pt idx="0">
                  <c:v>time9+10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general!$N$2:$N$18</c:f>
              <c:numCache>
                <c:formatCode>General</c:formatCode>
                <c:ptCount val="17"/>
                <c:pt idx="2">
                  <c:v>1459</c:v>
                </c:pt>
                <c:pt idx="3">
                  <c:v>1459</c:v>
                </c:pt>
                <c:pt idx="4">
                  <c:v>1459</c:v>
                </c:pt>
                <c:pt idx="7">
                  <c:v>19538</c:v>
                </c:pt>
                <c:pt idx="8">
                  <c:v>19538</c:v>
                </c:pt>
                <c:pt idx="10">
                  <c:v>29936</c:v>
                </c:pt>
                <c:pt idx="11">
                  <c:v>31791</c:v>
                </c:pt>
                <c:pt idx="12">
                  <c:v>40300</c:v>
                </c:pt>
                <c:pt idx="13">
                  <c:v>54892</c:v>
                </c:pt>
                <c:pt idx="14">
                  <c:v>67652</c:v>
                </c:pt>
                <c:pt idx="15">
                  <c:v>173346</c:v>
                </c:pt>
                <c:pt idx="16">
                  <c:v>206451</c:v>
                </c:pt>
              </c:numCache>
            </c:numRef>
          </c:xVal>
          <c:yVal>
            <c:numRef>
              <c:f>general!$AB$2:$AB$18</c:f>
              <c:numCache>
                <c:formatCode>General</c:formatCode>
                <c:ptCount val="17"/>
                <c:pt idx="0">
                  <c:v>131</c:v>
                </c:pt>
                <c:pt idx="1">
                  <c:v>184</c:v>
                </c:pt>
                <c:pt idx="2">
                  <c:v>120</c:v>
                </c:pt>
                <c:pt idx="3">
                  <c:v>122</c:v>
                </c:pt>
                <c:pt idx="4">
                  <c:v>132</c:v>
                </c:pt>
                <c:pt idx="5">
                  <c:v>107</c:v>
                </c:pt>
                <c:pt idx="6">
                  <c:v>108</c:v>
                </c:pt>
                <c:pt idx="7">
                  <c:v>1317</c:v>
                </c:pt>
                <c:pt idx="8">
                  <c:v>1410</c:v>
                </c:pt>
                <c:pt idx="9">
                  <c:v>918</c:v>
                </c:pt>
                <c:pt idx="10">
                  <c:v>2241</c:v>
                </c:pt>
                <c:pt idx="11">
                  <c:v>4209</c:v>
                </c:pt>
                <c:pt idx="12">
                  <c:v>4164</c:v>
                </c:pt>
                <c:pt idx="13">
                  <c:v>8441</c:v>
                </c:pt>
                <c:pt idx="14">
                  <c:v>9496</c:v>
                </c:pt>
                <c:pt idx="15">
                  <c:v>84831</c:v>
                </c:pt>
                <c:pt idx="16">
                  <c:v>60692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D9D-4D7C-A0B5-FF0361D779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3952736"/>
        <c:axId val="1826409904"/>
      </c:scatterChart>
      <c:valAx>
        <c:axId val="1833952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409904"/>
        <c:crosses val="autoZero"/>
        <c:crossBetween val="midCat"/>
      </c:valAx>
      <c:valAx>
        <c:axId val="182640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952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general!$AC$1</c:f>
              <c:strCache>
                <c:ptCount val="1"/>
                <c:pt idx="0">
                  <c:v>time11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general!$N$2:$N$18</c:f>
              <c:numCache>
                <c:formatCode>General</c:formatCode>
                <c:ptCount val="17"/>
                <c:pt idx="2">
                  <c:v>1459</c:v>
                </c:pt>
                <c:pt idx="3">
                  <c:v>1459</c:v>
                </c:pt>
                <c:pt idx="4">
                  <c:v>1459</c:v>
                </c:pt>
                <c:pt idx="7">
                  <c:v>19538</c:v>
                </c:pt>
                <c:pt idx="8">
                  <c:v>19538</c:v>
                </c:pt>
                <c:pt idx="10">
                  <c:v>29936</c:v>
                </c:pt>
                <c:pt idx="11">
                  <c:v>31791</c:v>
                </c:pt>
                <c:pt idx="12">
                  <c:v>40300</c:v>
                </c:pt>
                <c:pt idx="13">
                  <c:v>54892</c:v>
                </c:pt>
                <c:pt idx="14">
                  <c:v>67652</c:v>
                </c:pt>
                <c:pt idx="15">
                  <c:v>173346</c:v>
                </c:pt>
                <c:pt idx="16">
                  <c:v>206451</c:v>
                </c:pt>
              </c:numCache>
            </c:numRef>
          </c:xVal>
          <c:yVal>
            <c:numRef>
              <c:f>general!$AC$2:$AC$18</c:f>
              <c:numCache>
                <c:formatCode>General</c:formatCode>
                <c:ptCount val="17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71</c:v>
                </c:pt>
                <c:pt idx="8">
                  <c:v>71</c:v>
                </c:pt>
                <c:pt idx="9">
                  <c:v>32</c:v>
                </c:pt>
                <c:pt idx="10">
                  <c:v>96</c:v>
                </c:pt>
                <c:pt idx="11">
                  <c:v>269</c:v>
                </c:pt>
                <c:pt idx="12">
                  <c:v>192</c:v>
                </c:pt>
                <c:pt idx="13">
                  <c:v>474</c:v>
                </c:pt>
                <c:pt idx="14">
                  <c:v>447</c:v>
                </c:pt>
                <c:pt idx="15">
                  <c:v>6154</c:v>
                </c:pt>
                <c:pt idx="16">
                  <c:v>2579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55-4F5A-86B6-4DB895E848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3952736"/>
        <c:axId val="1826409904"/>
      </c:scatterChart>
      <c:valAx>
        <c:axId val="1833952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409904"/>
        <c:crosses val="autoZero"/>
        <c:crossBetween val="midCat"/>
      </c:valAx>
      <c:valAx>
        <c:axId val="182640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952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8" Type="http://schemas.openxmlformats.org/officeDocument/2006/relationships/chart" Target="../charts/chart8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23</xdr:row>
      <xdr:rowOff>33336</xdr:rowOff>
    </xdr:from>
    <xdr:to>
      <xdr:col>6</xdr:col>
      <xdr:colOff>238125</xdr:colOff>
      <xdr:row>34</xdr:row>
      <xdr:rowOff>119061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BEB9FEA-3C97-467F-A042-19334E2832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104775</xdr:colOff>
      <xdr:row>23</xdr:row>
      <xdr:rowOff>61911</xdr:rowOff>
    </xdr:from>
    <xdr:to>
      <xdr:col>13</xdr:col>
      <xdr:colOff>352425</xdr:colOff>
      <xdr:row>34</xdr:row>
      <xdr:rowOff>147636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D5E051B-6B39-4CB0-A3F4-3366A00D04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76200</xdr:colOff>
      <xdr:row>23</xdr:row>
      <xdr:rowOff>47624</xdr:rowOff>
    </xdr:from>
    <xdr:to>
      <xdr:col>19</xdr:col>
      <xdr:colOff>104775</xdr:colOff>
      <xdr:row>34</xdr:row>
      <xdr:rowOff>133349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FC0F70B-34E5-4262-B023-56F47D9214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447675</xdr:colOff>
      <xdr:row>23</xdr:row>
      <xdr:rowOff>47624</xdr:rowOff>
    </xdr:from>
    <xdr:to>
      <xdr:col>24</xdr:col>
      <xdr:colOff>209550</xdr:colOff>
      <xdr:row>34</xdr:row>
      <xdr:rowOff>133349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B518FA2-B484-4CD7-A30D-69FD43ABC1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581025</xdr:colOff>
      <xdr:row>23</xdr:row>
      <xdr:rowOff>85724</xdr:rowOff>
    </xdr:from>
    <xdr:to>
      <xdr:col>29</xdr:col>
      <xdr:colOff>276225</xdr:colOff>
      <xdr:row>34</xdr:row>
      <xdr:rowOff>171449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A86328F-246C-46BF-A26B-E9FFB6C0BC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36</xdr:row>
      <xdr:rowOff>0</xdr:rowOff>
    </xdr:from>
    <xdr:to>
      <xdr:col>13</xdr:col>
      <xdr:colOff>247650</xdr:colOff>
      <xdr:row>47</xdr:row>
      <xdr:rowOff>85725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D94E7AC3-BB61-4845-8B5F-4CDDDFC06B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0</xdr:colOff>
      <xdr:row>36</xdr:row>
      <xdr:rowOff>0</xdr:rowOff>
    </xdr:from>
    <xdr:to>
      <xdr:col>19</xdr:col>
      <xdr:colOff>28575</xdr:colOff>
      <xdr:row>47</xdr:row>
      <xdr:rowOff>85725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E7C47309-CE1B-4220-A388-286B11CE3B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0</xdr:colOff>
      <xdr:row>36</xdr:row>
      <xdr:rowOff>0</xdr:rowOff>
    </xdr:from>
    <xdr:to>
      <xdr:col>24</xdr:col>
      <xdr:colOff>304800</xdr:colOff>
      <xdr:row>47</xdr:row>
      <xdr:rowOff>85725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3AF3951C-9234-45DD-923C-98CA818495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0</xdr:colOff>
      <xdr:row>36</xdr:row>
      <xdr:rowOff>0</xdr:rowOff>
    </xdr:from>
    <xdr:to>
      <xdr:col>29</xdr:col>
      <xdr:colOff>304800</xdr:colOff>
      <xdr:row>47</xdr:row>
      <xdr:rowOff>85725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DE64CB17-DB67-4A5F-BD5C-2A4CAC683D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36</xdr:row>
      <xdr:rowOff>0</xdr:rowOff>
    </xdr:from>
    <xdr:to>
      <xdr:col>6</xdr:col>
      <xdr:colOff>180975</xdr:colOff>
      <xdr:row>47</xdr:row>
      <xdr:rowOff>85725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F3611B4B-ED1F-4814-BED6-C83561A9F2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49</xdr:row>
      <xdr:rowOff>0</xdr:rowOff>
    </xdr:from>
    <xdr:to>
      <xdr:col>6</xdr:col>
      <xdr:colOff>180975</xdr:colOff>
      <xdr:row>60</xdr:row>
      <xdr:rowOff>85725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6417D9BD-3426-45BE-B245-9CA2909B1B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49</xdr:row>
      <xdr:rowOff>0</xdr:rowOff>
    </xdr:from>
    <xdr:to>
      <xdr:col>13</xdr:col>
      <xdr:colOff>247650</xdr:colOff>
      <xdr:row>60</xdr:row>
      <xdr:rowOff>85725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472D7842-5905-49B5-98A5-DC1FA409A0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14</xdr:col>
      <xdr:colOff>0</xdr:colOff>
      <xdr:row>49</xdr:row>
      <xdr:rowOff>0</xdr:rowOff>
    </xdr:from>
    <xdr:to>
      <xdr:col>19</xdr:col>
      <xdr:colOff>28575</xdr:colOff>
      <xdr:row>60</xdr:row>
      <xdr:rowOff>85725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F12616DD-6B45-40F2-BE59-A5AF7DF6D7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20</xdr:col>
      <xdr:colOff>0</xdr:colOff>
      <xdr:row>49</xdr:row>
      <xdr:rowOff>0</xdr:rowOff>
    </xdr:from>
    <xdr:to>
      <xdr:col>24</xdr:col>
      <xdr:colOff>304800</xdr:colOff>
      <xdr:row>60</xdr:row>
      <xdr:rowOff>85725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3D9B455B-7B17-468E-A6B6-88AA1833B4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25</xdr:col>
      <xdr:colOff>0</xdr:colOff>
      <xdr:row>49</xdr:row>
      <xdr:rowOff>0</xdr:rowOff>
    </xdr:from>
    <xdr:to>
      <xdr:col>29</xdr:col>
      <xdr:colOff>304800</xdr:colOff>
      <xdr:row>60</xdr:row>
      <xdr:rowOff>85725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CF0FB9FE-A874-410F-9486-D7E3AE5A90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0</xdr:colOff>
      <xdr:row>88</xdr:row>
      <xdr:rowOff>0</xdr:rowOff>
    </xdr:from>
    <xdr:to>
      <xdr:col>6</xdr:col>
      <xdr:colOff>180975</xdr:colOff>
      <xdr:row>99</xdr:row>
      <xdr:rowOff>85725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5B9E04C6-2371-4B68-9DD8-EC28B5997E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0</xdr:colOff>
      <xdr:row>88</xdr:row>
      <xdr:rowOff>0</xdr:rowOff>
    </xdr:from>
    <xdr:to>
      <xdr:col>13</xdr:col>
      <xdr:colOff>247650</xdr:colOff>
      <xdr:row>99</xdr:row>
      <xdr:rowOff>85725</xdr:rowOff>
    </xdr:to>
    <xdr:graphicFrame macro="">
      <xdr:nvGraphicFramePr>
        <xdr:cNvPr id="51" name="Chart 50">
          <a:extLst>
            <a:ext uri="{FF2B5EF4-FFF2-40B4-BE49-F238E27FC236}">
              <a16:creationId xmlns:a16="http://schemas.microsoft.com/office/drawing/2014/main" id="{E549B54D-C67D-4409-A691-E83140F405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14</xdr:col>
      <xdr:colOff>0</xdr:colOff>
      <xdr:row>88</xdr:row>
      <xdr:rowOff>0</xdr:rowOff>
    </xdr:from>
    <xdr:to>
      <xdr:col>19</xdr:col>
      <xdr:colOff>28575</xdr:colOff>
      <xdr:row>99</xdr:row>
      <xdr:rowOff>85725</xdr:rowOff>
    </xdr:to>
    <xdr:graphicFrame macro="">
      <xdr:nvGraphicFramePr>
        <xdr:cNvPr id="52" name="Chart 51">
          <a:extLst>
            <a:ext uri="{FF2B5EF4-FFF2-40B4-BE49-F238E27FC236}">
              <a16:creationId xmlns:a16="http://schemas.microsoft.com/office/drawing/2014/main" id="{903BE9A2-3DF9-42A6-B80B-73898A0C61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20</xdr:col>
      <xdr:colOff>0</xdr:colOff>
      <xdr:row>88</xdr:row>
      <xdr:rowOff>0</xdr:rowOff>
    </xdr:from>
    <xdr:to>
      <xdr:col>24</xdr:col>
      <xdr:colOff>304800</xdr:colOff>
      <xdr:row>99</xdr:row>
      <xdr:rowOff>85725</xdr:rowOff>
    </xdr:to>
    <xdr:graphicFrame macro="">
      <xdr:nvGraphicFramePr>
        <xdr:cNvPr id="53" name="Chart 52">
          <a:extLst>
            <a:ext uri="{FF2B5EF4-FFF2-40B4-BE49-F238E27FC236}">
              <a16:creationId xmlns:a16="http://schemas.microsoft.com/office/drawing/2014/main" id="{B4FACACF-1D69-49C9-B1CC-70DBA31C50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25</xdr:col>
      <xdr:colOff>0</xdr:colOff>
      <xdr:row>88</xdr:row>
      <xdr:rowOff>0</xdr:rowOff>
    </xdr:from>
    <xdr:to>
      <xdr:col>29</xdr:col>
      <xdr:colOff>304800</xdr:colOff>
      <xdr:row>99</xdr:row>
      <xdr:rowOff>85725</xdr:rowOff>
    </xdr:to>
    <xdr:graphicFrame macro="">
      <xdr:nvGraphicFramePr>
        <xdr:cNvPr id="54" name="Chart 53">
          <a:extLst>
            <a:ext uri="{FF2B5EF4-FFF2-40B4-BE49-F238E27FC236}">
              <a16:creationId xmlns:a16="http://schemas.microsoft.com/office/drawing/2014/main" id="{EAC296D1-C58B-435F-98E2-D26A0D2A0F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101</xdr:row>
      <xdr:rowOff>0</xdr:rowOff>
    </xdr:from>
    <xdr:to>
      <xdr:col>6</xdr:col>
      <xdr:colOff>180975</xdr:colOff>
      <xdr:row>112</xdr:row>
      <xdr:rowOff>85725</xdr:rowOff>
    </xdr:to>
    <xdr:graphicFrame macro="">
      <xdr:nvGraphicFramePr>
        <xdr:cNvPr id="55" name="Chart 54">
          <a:extLst>
            <a:ext uri="{FF2B5EF4-FFF2-40B4-BE49-F238E27FC236}">
              <a16:creationId xmlns:a16="http://schemas.microsoft.com/office/drawing/2014/main" id="{06A82994-4BA7-4C35-8681-32B9CE85C8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0</xdr:colOff>
      <xdr:row>114</xdr:row>
      <xdr:rowOff>0</xdr:rowOff>
    </xdr:from>
    <xdr:to>
      <xdr:col>6</xdr:col>
      <xdr:colOff>180975</xdr:colOff>
      <xdr:row>125</xdr:row>
      <xdr:rowOff>85725</xdr:rowOff>
    </xdr:to>
    <xdr:graphicFrame macro="">
      <xdr:nvGraphicFramePr>
        <xdr:cNvPr id="60" name="Chart 59">
          <a:extLst>
            <a:ext uri="{FF2B5EF4-FFF2-40B4-BE49-F238E27FC236}">
              <a16:creationId xmlns:a16="http://schemas.microsoft.com/office/drawing/2014/main" id="{C6A9A43D-D83B-419B-8A2C-9A5D5BF5A4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7</xdr:col>
      <xdr:colOff>0</xdr:colOff>
      <xdr:row>114</xdr:row>
      <xdr:rowOff>0</xdr:rowOff>
    </xdr:from>
    <xdr:to>
      <xdr:col>13</xdr:col>
      <xdr:colOff>247650</xdr:colOff>
      <xdr:row>125</xdr:row>
      <xdr:rowOff>85725</xdr:rowOff>
    </xdr:to>
    <xdr:graphicFrame macro="">
      <xdr:nvGraphicFramePr>
        <xdr:cNvPr id="61" name="Chart 60">
          <a:extLst>
            <a:ext uri="{FF2B5EF4-FFF2-40B4-BE49-F238E27FC236}">
              <a16:creationId xmlns:a16="http://schemas.microsoft.com/office/drawing/2014/main" id="{1E612765-3F66-4EAB-A5F0-CEBC9957F6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14</xdr:col>
      <xdr:colOff>0</xdr:colOff>
      <xdr:row>114</xdr:row>
      <xdr:rowOff>0</xdr:rowOff>
    </xdr:from>
    <xdr:to>
      <xdr:col>19</xdr:col>
      <xdr:colOff>28575</xdr:colOff>
      <xdr:row>125</xdr:row>
      <xdr:rowOff>85725</xdr:rowOff>
    </xdr:to>
    <xdr:graphicFrame macro="">
      <xdr:nvGraphicFramePr>
        <xdr:cNvPr id="62" name="Chart 61">
          <a:extLst>
            <a:ext uri="{FF2B5EF4-FFF2-40B4-BE49-F238E27FC236}">
              <a16:creationId xmlns:a16="http://schemas.microsoft.com/office/drawing/2014/main" id="{58CFC37E-A34D-4729-A9E1-D81D901A92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20</xdr:col>
      <xdr:colOff>0</xdr:colOff>
      <xdr:row>114</xdr:row>
      <xdr:rowOff>0</xdr:rowOff>
    </xdr:from>
    <xdr:to>
      <xdr:col>24</xdr:col>
      <xdr:colOff>304800</xdr:colOff>
      <xdr:row>125</xdr:row>
      <xdr:rowOff>85725</xdr:rowOff>
    </xdr:to>
    <xdr:graphicFrame macro="">
      <xdr:nvGraphicFramePr>
        <xdr:cNvPr id="63" name="Chart 62">
          <a:extLst>
            <a:ext uri="{FF2B5EF4-FFF2-40B4-BE49-F238E27FC236}">
              <a16:creationId xmlns:a16="http://schemas.microsoft.com/office/drawing/2014/main" id="{29E84F19-6EF0-41CD-BE7B-D144587244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25</xdr:col>
      <xdr:colOff>0</xdr:colOff>
      <xdr:row>114</xdr:row>
      <xdr:rowOff>0</xdr:rowOff>
    </xdr:from>
    <xdr:to>
      <xdr:col>29</xdr:col>
      <xdr:colOff>304800</xdr:colOff>
      <xdr:row>125</xdr:row>
      <xdr:rowOff>85725</xdr:rowOff>
    </xdr:to>
    <xdr:graphicFrame macro="">
      <xdr:nvGraphicFramePr>
        <xdr:cNvPr id="64" name="Chart 63">
          <a:extLst>
            <a:ext uri="{FF2B5EF4-FFF2-40B4-BE49-F238E27FC236}">
              <a16:creationId xmlns:a16="http://schemas.microsoft.com/office/drawing/2014/main" id="{29B6185F-86E1-4DB6-827C-C0C0162E7F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7</xdr:col>
      <xdr:colOff>0</xdr:colOff>
      <xdr:row>101</xdr:row>
      <xdr:rowOff>0</xdr:rowOff>
    </xdr:from>
    <xdr:to>
      <xdr:col>13</xdr:col>
      <xdr:colOff>247650</xdr:colOff>
      <xdr:row>112</xdr:row>
      <xdr:rowOff>85725</xdr:rowOff>
    </xdr:to>
    <xdr:graphicFrame macro="">
      <xdr:nvGraphicFramePr>
        <xdr:cNvPr id="65" name="Chart 64">
          <a:extLst>
            <a:ext uri="{FF2B5EF4-FFF2-40B4-BE49-F238E27FC236}">
              <a16:creationId xmlns:a16="http://schemas.microsoft.com/office/drawing/2014/main" id="{BF6E897B-FB21-436A-9CAA-D56C094643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14</xdr:col>
      <xdr:colOff>0</xdr:colOff>
      <xdr:row>101</xdr:row>
      <xdr:rowOff>0</xdr:rowOff>
    </xdr:from>
    <xdr:to>
      <xdr:col>19</xdr:col>
      <xdr:colOff>28575</xdr:colOff>
      <xdr:row>112</xdr:row>
      <xdr:rowOff>85725</xdr:rowOff>
    </xdr:to>
    <xdr:graphicFrame macro="">
      <xdr:nvGraphicFramePr>
        <xdr:cNvPr id="66" name="Chart 65">
          <a:extLst>
            <a:ext uri="{FF2B5EF4-FFF2-40B4-BE49-F238E27FC236}">
              <a16:creationId xmlns:a16="http://schemas.microsoft.com/office/drawing/2014/main" id="{FF9BCBC0-698C-43B6-A1FD-162B71556A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20</xdr:col>
      <xdr:colOff>0</xdr:colOff>
      <xdr:row>101</xdr:row>
      <xdr:rowOff>0</xdr:rowOff>
    </xdr:from>
    <xdr:to>
      <xdr:col>24</xdr:col>
      <xdr:colOff>304800</xdr:colOff>
      <xdr:row>112</xdr:row>
      <xdr:rowOff>85725</xdr:rowOff>
    </xdr:to>
    <xdr:graphicFrame macro="">
      <xdr:nvGraphicFramePr>
        <xdr:cNvPr id="67" name="Chart 66">
          <a:extLst>
            <a:ext uri="{FF2B5EF4-FFF2-40B4-BE49-F238E27FC236}">
              <a16:creationId xmlns:a16="http://schemas.microsoft.com/office/drawing/2014/main" id="{CE36F73A-29DE-498C-9F92-25A05DA36C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25</xdr:col>
      <xdr:colOff>0</xdr:colOff>
      <xdr:row>101</xdr:row>
      <xdr:rowOff>0</xdr:rowOff>
    </xdr:from>
    <xdr:to>
      <xdr:col>29</xdr:col>
      <xdr:colOff>304800</xdr:colOff>
      <xdr:row>112</xdr:row>
      <xdr:rowOff>85725</xdr:rowOff>
    </xdr:to>
    <xdr:graphicFrame macro="">
      <xdr:nvGraphicFramePr>
        <xdr:cNvPr id="68" name="Chart 67">
          <a:extLst>
            <a:ext uri="{FF2B5EF4-FFF2-40B4-BE49-F238E27FC236}">
              <a16:creationId xmlns:a16="http://schemas.microsoft.com/office/drawing/2014/main" id="{7F4FE359-CC67-4412-8B9D-0A6E02DACB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0</xdr:col>
      <xdr:colOff>0</xdr:colOff>
      <xdr:row>62</xdr:row>
      <xdr:rowOff>0</xdr:rowOff>
    </xdr:from>
    <xdr:to>
      <xdr:col>6</xdr:col>
      <xdr:colOff>180975</xdr:colOff>
      <xdr:row>73</xdr:row>
      <xdr:rowOff>85725</xdr:rowOff>
    </xdr:to>
    <xdr:graphicFrame macro="">
      <xdr:nvGraphicFramePr>
        <xdr:cNvPr id="69" name="Chart 68">
          <a:extLst>
            <a:ext uri="{FF2B5EF4-FFF2-40B4-BE49-F238E27FC236}">
              <a16:creationId xmlns:a16="http://schemas.microsoft.com/office/drawing/2014/main" id="{8981C776-19E9-447B-AEAB-E4D87E5A14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7</xdr:col>
      <xdr:colOff>0</xdr:colOff>
      <xdr:row>62</xdr:row>
      <xdr:rowOff>0</xdr:rowOff>
    </xdr:from>
    <xdr:to>
      <xdr:col>13</xdr:col>
      <xdr:colOff>247650</xdr:colOff>
      <xdr:row>73</xdr:row>
      <xdr:rowOff>85725</xdr:rowOff>
    </xdr:to>
    <xdr:graphicFrame macro="">
      <xdr:nvGraphicFramePr>
        <xdr:cNvPr id="83" name="Chart 82">
          <a:extLst>
            <a:ext uri="{FF2B5EF4-FFF2-40B4-BE49-F238E27FC236}">
              <a16:creationId xmlns:a16="http://schemas.microsoft.com/office/drawing/2014/main" id="{B45E18DC-E377-4476-949A-347A865645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14</xdr:col>
      <xdr:colOff>0</xdr:colOff>
      <xdr:row>62</xdr:row>
      <xdr:rowOff>0</xdr:rowOff>
    </xdr:from>
    <xdr:to>
      <xdr:col>19</xdr:col>
      <xdr:colOff>28575</xdr:colOff>
      <xdr:row>73</xdr:row>
      <xdr:rowOff>85725</xdr:rowOff>
    </xdr:to>
    <xdr:graphicFrame macro="">
      <xdr:nvGraphicFramePr>
        <xdr:cNvPr id="84" name="Chart 83">
          <a:extLst>
            <a:ext uri="{FF2B5EF4-FFF2-40B4-BE49-F238E27FC236}">
              <a16:creationId xmlns:a16="http://schemas.microsoft.com/office/drawing/2014/main" id="{18953E33-6800-405F-BAC5-D988196485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20</xdr:col>
      <xdr:colOff>0</xdr:colOff>
      <xdr:row>62</xdr:row>
      <xdr:rowOff>0</xdr:rowOff>
    </xdr:from>
    <xdr:to>
      <xdr:col>24</xdr:col>
      <xdr:colOff>304800</xdr:colOff>
      <xdr:row>73</xdr:row>
      <xdr:rowOff>85725</xdr:rowOff>
    </xdr:to>
    <xdr:graphicFrame macro="">
      <xdr:nvGraphicFramePr>
        <xdr:cNvPr id="85" name="Chart 84">
          <a:extLst>
            <a:ext uri="{FF2B5EF4-FFF2-40B4-BE49-F238E27FC236}">
              <a16:creationId xmlns:a16="http://schemas.microsoft.com/office/drawing/2014/main" id="{9E42191D-930C-4678-8D65-C730369299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25</xdr:col>
      <xdr:colOff>0</xdr:colOff>
      <xdr:row>62</xdr:row>
      <xdr:rowOff>0</xdr:rowOff>
    </xdr:from>
    <xdr:to>
      <xdr:col>29</xdr:col>
      <xdr:colOff>304800</xdr:colOff>
      <xdr:row>73</xdr:row>
      <xdr:rowOff>85725</xdr:rowOff>
    </xdr:to>
    <xdr:graphicFrame macro="">
      <xdr:nvGraphicFramePr>
        <xdr:cNvPr id="86" name="Chart 85">
          <a:extLst>
            <a:ext uri="{FF2B5EF4-FFF2-40B4-BE49-F238E27FC236}">
              <a16:creationId xmlns:a16="http://schemas.microsoft.com/office/drawing/2014/main" id="{BCE6F810-23AB-4EB7-B58E-444F1C5BDB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0</xdr:col>
      <xdr:colOff>0</xdr:colOff>
      <xdr:row>75</xdr:row>
      <xdr:rowOff>0</xdr:rowOff>
    </xdr:from>
    <xdr:to>
      <xdr:col>6</xdr:col>
      <xdr:colOff>180975</xdr:colOff>
      <xdr:row>86</xdr:row>
      <xdr:rowOff>85725</xdr:rowOff>
    </xdr:to>
    <xdr:graphicFrame macro="">
      <xdr:nvGraphicFramePr>
        <xdr:cNvPr id="87" name="Chart 86">
          <a:extLst>
            <a:ext uri="{FF2B5EF4-FFF2-40B4-BE49-F238E27FC236}">
              <a16:creationId xmlns:a16="http://schemas.microsoft.com/office/drawing/2014/main" id="{F52908DA-2EA6-46FC-AF69-38070DA539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7</xdr:col>
      <xdr:colOff>0</xdr:colOff>
      <xdr:row>75</xdr:row>
      <xdr:rowOff>0</xdr:rowOff>
    </xdr:from>
    <xdr:to>
      <xdr:col>13</xdr:col>
      <xdr:colOff>247650</xdr:colOff>
      <xdr:row>86</xdr:row>
      <xdr:rowOff>85725</xdr:rowOff>
    </xdr:to>
    <xdr:graphicFrame macro="">
      <xdr:nvGraphicFramePr>
        <xdr:cNvPr id="88" name="Chart 87">
          <a:extLst>
            <a:ext uri="{FF2B5EF4-FFF2-40B4-BE49-F238E27FC236}">
              <a16:creationId xmlns:a16="http://schemas.microsoft.com/office/drawing/2014/main" id="{909B99A3-3BF2-4109-9CC4-CB74427F4A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14</xdr:col>
      <xdr:colOff>0</xdr:colOff>
      <xdr:row>75</xdr:row>
      <xdr:rowOff>0</xdr:rowOff>
    </xdr:from>
    <xdr:to>
      <xdr:col>19</xdr:col>
      <xdr:colOff>28575</xdr:colOff>
      <xdr:row>86</xdr:row>
      <xdr:rowOff>85725</xdr:rowOff>
    </xdr:to>
    <xdr:graphicFrame macro="">
      <xdr:nvGraphicFramePr>
        <xdr:cNvPr id="89" name="Chart 88">
          <a:extLst>
            <a:ext uri="{FF2B5EF4-FFF2-40B4-BE49-F238E27FC236}">
              <a16:creationId xmlns:a16="http://schemas.microsoft.com/office/drawing/2014/main" id="{E3FED4AF-F63F-44F3-A7DA-4F58DBC296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20</xdr:col>
      <xdr:colOff>0</xdr:colOff>
      <xdr:row>75</xdr:row>
      <xdr:rowOff>0</xdr:rowOff>
    </xdr:from>
    <xdr:to>
      <xdr:col>24</xdr:col>
      <xdr:colOff>304800</xdr:colOff>
      <xdr:row>86</xdr:row>
      <xdr:rowOff>85725</xdr:rowOff>
    </xdr:to>
    <xdr:graphicFrame macro="">
      <xdr:nvGraphicFramePr>
        <xdr:cNvPr id="90" name="Chart 89">
          <a:extLst>
            <a:ext uri="{FF2B5EF4-FFF2-40B4-BE49-F238E27FC236}">
              <a16:creationId xmlns:a16="http://schemas.microsoft.com/office/drawing/2014/main" id="{475AFF9D-EF1E-4E86-88BF-F3855698CB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25</xdr:col>
      <xdr:colOff>0</xdr:colOff>
      <xdr:row>75</xdr:row>
      <xdr:rowOff>0</xdr:rowOff>
    </xdr:from>
    <xdr:to>
      <xdr:col>29</xdr:col>
      <xdr:colOff>304800</xdr:colOff>
      <xdr:row>86</xdr:row>
      <xdr:rowOff>85725</xdr:rowOff>
    </xdr:to>
    <xdr:graphicFrame macro="">
      <xdr:nvGraphicFramePr>
        <xdr:cNvPr id="91" name="Chart 90">
          <a:extLst>
            <a:ext uri="{FF2B5EF4-FFF2-40B4-BE49-F238E27FC236}">
              <a16:creationId xmlns:a16="http://schemas.microsoft.com/office/drawing/2014/main" id="{9A8DAF6C-F5ED-4D4E-A413-7B5E965AFD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168ED66-CFCE-4EB6-B236-BB5D6F013423}" name="Table1" displayName="Table1" ref="A1:AH19" totalsRowCount="1">
  <autoFilter ref="A1:AH18" xr:uid="{ECE0A765-B5CD-4F7F-BF38-3823C7E018C2}"/>
  <sortState ref="A2:AH18">
    <sortCondition ref="M1:M18"/>
  </sortState>
  <tableColumns count="34">
    <tableColumn id="1" xr3:uid="{D6CAEA01-2AD0-4046-BEC2-56625257E1C1}" name="name"/>
    <tableColumn id="2" xr3:uid="{D0D754F6-D600-4DDE-BE7E-29A7490AED77}" name="init"/>
    <tableColumn id="3" xr3:uid="{9E51A6B2-1A84-4794-8799-CCF3AE38EADE}" name="3"/>
    <tableColumn id="4" xr3:uid="{7F455314-DDE5-4439-9F24-50ECED65D4C9}" name="4"/>
    <tableColumn id="5" xr3:uid="{7065BB15-84EA-490A-A048-A98B4F65987E}" name="5"/>
    <tableColumn id="6" xr3:uid="{BB93D770-8C56-4899-AE39-17A33308C034}" name="6"/>
    <tableColumn id="7" xr3:uid="{DB6F9438-33FA-443F-9473-22DBBD8C56CF}" name="7"/>
    <tableColumn id="8" xr3:uid="{5966BE6B-4E16-42A3-8E45-0A77EE8AF3A6}" name="8"/>
    <tableColumn id="9" xr3:uid="{B460F140-016E-4E7F-8839-0F4CC452107E}" name="9"/>
    <tableColumn id="10" xr3:uid="{A475DB1C-A88D-4F0A-A8C9-B420ECFEA9B5}" name="11"/>
    <tableColumn id="11" xr3:uid="{A6231520-641E-492F-835B-6BB076B166FB}" name="12"/>
    <tableColumn id="12" xr3:uid="{64ECFE39-0D32-4635-9FB1-B358E7896996}" name="13"/>
    <tableColumn id="13" xr3:uid="{69F0C4D9-E4F6-4209-838C-F3DB37D34BF8}" name="size (Mb)"/>
    <tableColumn id="14" xr3:uid="{8DF779C8-AA0F-47FF-BD8E-C4695C295FB0}" name="Array no"/>
    <tableColumn id="15" xr3:uid="{9C9F0263-30F2-4BA2-AA1D-EDFE9C386B4C}" name="Array tot size"/>
    <tableColumn id="16" xr3:uid="{17896494-BAFB-4CDC-B8D2-CAB01DD60351}" name="array with rep no"/>
    <tableColumn id="17" xr3:uid="{0CA81F9C-D745-48D3-828E-E29F955F2640}" name="array with rep tot size"/>
    <tableColumn id="18" xr3:uid="{41D18763-9A0E-4B66-8897-98F7A91C5C09}" name="Array repres total len"/>
    <tableColumn id="19" xr3:uid="{B0427BBF-7567-4721-A047-3304DBA5E9AF}" name="Rep no"/>
    <tableColumn id="20" xr3:uid="{611CA952-C62B-4DEE-A875-F52B4CAE9DEF}" name="Rep tot len"/>
    <tableColumn id="21" xr3:uid="{5B20C1A9-05A2-46B0-98CF-8FDAEB5573B0}" name="time init+1+2" totalsRowFunction="custom" dataDxfId="108" totalsRowDxfId="13">
      <calculatedColumnFormula>Table1[[#This Row],[3]]-Table1[[#This Row],[init]]</calculatedColumnFormula>
      <totalsRowFormula>SUM(Table1[time init+1+2])/SUM(Table1[Time total])</totalsRowFormula>
    </tableColumn>
    <tableColumn id="22" xr3:uid="{7034AA90-6FAF-4EDF-93D8-280B4727A630}" name="time3" totalsRowFunction="custom" totalsRowDxfId="12">
      <calculatedColumnFormula>Table1[[#This Row],[4]]-Table1[[#This Row],[3]]</calculatedColumnFormula>
      <totalsRowFormula>SUM(Table1[time3])/SUM(Table1[Time total])</totalsRowFormula>
    </tableColumn>
    <tableColumn id="23" xr3:uid="{C08AF966-6B76-4DA8-9C16-5AE653BA20CA}" name="time4" totalsRowFunction="custom" dataDxfId="107" totalsRowDxfId="11">
      <calculatedColumnFormula>Table1[[#This Row],[5]]-Table1[[#This Row],[4]]</calculatedColumnFormula>
      <totalsRowFormula>SUM(Table1[time4])/SUM(Table1[Time total])</totalsRowFormula>
    </tableColumn>
    <tableColumn id="24" xr3:uid="{03746235-4716-47F9-A4E1-DA39953402CC}" name="time5" totalsRowFunction="custom" totalsRowDxfId="10">
      <calculatedColumnFormula>Table1[[#This Row],[6]]-Table1[[#This Row],[5]]</calculatedColumnFormula>
      <totalsRowFormula>SUM(Table1[time5])/SUM(Table1[Time total])</totalsRowFormula>
    </tableColumn>
    <tableColumn id="25" xr3:uid="{30573830-3290-412A-A3F4-2463F2CF33C8}" name="time6" totalsRowFunction="custom" dataDxfId="106" totalsRowDxfId="9">
      <calculatedColumnFormula>Table1[[#This Row],[7]]-Table1[[#This Row],[6]]</calculatedColumnFormula>
      <totalsRowFormula>SUM(Table1[time6])/SUM(Table1[Time total])</totalsRowFormula>
    </tableColumn>
    <tableColumn id="26" xr3:uid="{7DCBC4BC-C39F-42CA-BD3E-C0C63CB17085}" name="time7" totalsRowFunction="custom" totalsRowDxfId="8">
      <calculatedColumnFormula>Table1[[#This Row],[8]]-Table1[[#This Row],[7]]</calculatedColumnFormula>
      <totalsRowFormula>SUM(Table1[time7])/SUM(Table1[Time total])</totalsRowFormula>
    </tableColumn>
    <tableColumn id="27" xr3:uid="{8274064D-B743-43C9-AD82-56498F147284}" name="time8" totalsRowFunction="custom" dataDxfId="105" totalsRowDxfId="7">
      <calculatedColumnFormula>Table1[[#This Row],[9]]-Table1[[#This Row],[8]]</calculatedColumnFormula>
      <totalsRowFormula>SUM(Table1[time8])/SUM(Table1[Time total])</totalsRowFormula>
    </tableColumn>
    <tableColumn id="28" xr3:uid="{F32EAA86-EC06-4EFA-A264-5C387771FA21}" name="time9+10" totalsRowFunction="custom" dataDxfId="104" totalsRowDxfId="6">
      <calculatedColumnFormula>Table1[[#This Row],[11]]-Table1[[#This Row],[9]]</calculatedColumnFormula>
      <totalsRowFormula>SUM(Table1[time9+10])/SUM(Table1[Time total])</totalsRowFormula>
    </tableColumn>
    <tableColumn id="30" xr3:uid="{EC810CA2-C3FF-40BF-BC53-E099EB78593A}" name="time11" totalsRowFunction="custom" dataDxfId="103" totalsRowDxfId="5">
      <calculatedColumnFormula>Table1[[#This Row],[12]]-Table1[[#This Row],[11]]</calculatedColumnFormula>
      <totalsRowFormula>SUM(Table1[time11])/SUM(Table1[Time total])</totalsRowFormula>
    </tableColumn>
    <tableColumn id="31" xr3:uid="{5A863808-6C81-41E4-8034-566088F68A51}" name="time12" totalsRowFunction="custom" dataDxfId="102" totalsRowDxfId="4">
      <calculatedColumnFormula>Table1[[#This Row],[13]]-Table1[[#This Row],[12]]</calculatedColumnFormula>
      <totalsRowFormula>SUM(Table1[time12])/SUM(Table1[Time total])</totalsRowFormula>
    </tableColumn>
    <tableColumn id="33" xr3:uid="{F34EAB0B-C522-402F-B148-8AFA104091A1}" name="Time total" dataDxfId="101" totalsRowDxfId="3">
      <calculatedColumnFormula>SUM(Table1[[#This Row],[time init+1+2]:[time12]])</calculatedColumnFormula>
    </tableColumn>
    <tableColumn id="34" xr3:uid="{97B7FDE0-7619-4218-AFFF-1690F381F3DE}" name="total hours" dataDxfId="100" totalsRowDxfId="2">
      <calculatedColumnFormula>Table1[[#This Row],[Time total]]/60/60</calculatedColumnFormula>
    </tableColumn>
    <tableColumn id="29" xr3:uid="{BD07094E-DE7B-4F06-B9C9-50CEEAA83760}" name="tot min" dataDxfId="15" totalsRowDxfId="1">
      <calculatedColumnFormula>Table1[[#This Row],[Time total]]/60</calculatedColumnFormula>
    </tableColumn>
    <tableColumn id="32" xr3:uid="{E407C272-7DF6-4F67-9E9C-0A6CE25E0359}" name="time per mb" dataDxfId="14" totalsRowDxfId="0">
      <calculatedColumnFormula>Table1[[#This Row],[tot min]]/Table1[[#This Row],[size (Mb)]]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493373B-859B-4077-B423-7C54C37EEBAC}" name="Table2" displayName="Table2" ref="A1:AN461" totalsRowCount="1" headerRowDxfId="99" dataDxfId="98" dataCellStyle="Percent">
  <autoFilter ref="A1:AN460" xr:uid="{BD1647B9-87A9-4E2A-A48F-FBDBF5715361}"/>
  <sortState ref="A2:AN460">
    <sortCondition descending="1" ref="V1:V460"/>
  </sortState>
  <tableColumns count="40">
    <tableColumn id="1" xr3:uid="{769322EE-F196-401F-B3A2-E978543151AD}" name="run" dataDxfId="97" totalsRowDxfId="96"/>
    <tableColumn id="2" xr3:uid="{4D2FC24E-EBC4-4A10-8835-883518E019D3}" name="bp"/>
    <tableColumn id="3" xr3:uid="{B5CFC63A-FDB5-468C-BF93-3E29D8E40555}" name="start"/>
    <tableColumn id="4" xr3:uid="{6BC7E7F9-D73D-4D44-8828-170D711EB338}" name="filter kmers"/>
    <tableColumn id="5" xr3:uid="{669564D9-D905-4DAC-9C04-A9EC1D3CADDA}" name="collapse kmers"/>
    <tableColumn id="6" xr3:uid="{E5B20DD6-ECB5-444D-A01E-9DD52035B3EB}" name="calculate distances"/>
    <tableColumn id="7" xr3:uid="{E58E369E-55A0-4AD3-94A7-416C5ACBAE5B}" name="Find N A"/>
    <tableColumn id="8" xr3:uid="{344DF218-0652-4E2F-AD7D-B39BBFD2140B}" name="Find N B"/>
    <tableColumn id="9" xr3:uid="{A440737D-480A-4435-85FD-A8CFED602FAC}" name="Find N C"/>
    <tableColumn id="10" xr3:uid="{8D5DE4B8-C6E5-45CD-8807-FE1EEB8054D3}" name="Find N D"/>
    <tableColumn id="11" xr3:uid="{A80185AA-5AE8-4C8E-9241-4F7D6634D614}" name="identify kmers A"/>
    <tableColumn id="12" xr3:uid="{C69FAD21-9A82-4C86-A990-62F84888C2F7}" name="identify kmers B"/>
    <tableColumn id="13" xr3:uid="{5B826BCA-6175-44AF-B889-C94B608E1272}" name="filter kmers2" totalsRowFunction="custom" dataDxfId="95" totalsRowDxfId="94">
      <calculatedColumnFormula>(D2-C2)</calculatedColumnFormula>
      <totalsRowFormula>SUM(Table2[filter kmers2])</totalsRowFormula>
    </tableColumn>
    <tableColumn id="14" xr3:uid="{05DC3635-53A0-4E53-8679-B2C47792AD26}" name="collapse kmers3" totalsRowFunction="custom" dataDxfId="93" totalsRowDxfId="92">
      <calculatedColumnFormula>(E2-D2)</calculatedColumnFormula>
      <totalsRowFormula>SUM(Table2[collapse kmers3])</totalsRowFormula>
    </tableColumn>
    <tableColumn id="15" xr3:uid="{B70B70CD-B907-49A9-AC30-93926D06FAC8}" name="calculate distances4" totalsRowFunction="custom" dataDxfId="91" totalsRowDxfId="90">
      <calculatedColumnFormula>(F2-E2)</calculatedColumnFormula>
      <totalsRowFormula>SUM(Table2[calculate distances4])</totalsRowFormula>
    </tableColumn>
    <tableColumn id="16" xr3:uid="{5A37E90E-3A6F-4101-84DF-5D4D19A7499B}" name="Find N A5" totalsRowFunction="custom" dataDxfId="89" totalsRowDxfId="88">
      <calculatedColumnFormula>(G2-F2)</calculatedColumnFormula>
      <totalsRowFormula>SUM(Table2[Find N A5])</totalsRowFormula>
    </tableColumn>
    <tableColumn id="17" xr3:uid="{92B40256-A5E6-4C05-9646-5D3F991106F8}" name="Find N B6" totalsRowFunction="custom" dataDxfId="87" totalsRowDxfId="86">
      <calculatedColumnFormula>(H2-G2)</calculatedColumnFormula>
      <totalsRowFormula>SUM(Table2[Find N B6])</totalsRowFormula>
    </tableColumn>
    <tableColumn id="18" xr3:uid="{E99364B7-12E9-497D-B745-74FE4CEDE0CC}" name="Find N C7" totalsRowFunction="custom" dataDxfId="85" totalsRowDxfId="84">
      <calculatedColumnFormula>(I2-H2)</calculatedColumnFormula>
      <totalsRowFormula>SUM(Table2[Find N C7])</totalsRowFormula>
    </tableColumn>
    <tableColumn id="19" xr3:uid="{704A1636-FF7C-4635-B27A-BC19191581A1}" name="Find N D8" totalsRowFunction="custom" dataDxfId="83" totalsRowDxfId="82">
      <calculatedColumnFormula>(J2-I2)</calculatedColumnFormula>
      <totalsRowFormula>SUM(Table2[Find N D8])</totalsRowFormula>
    </tableColumn>
    <tableColumn id="20" xr3:uid="{D5B32015-B029-4467-AC3B-2A835AF9E479}" name="identify kmers A9" totalsRowFunction="custom" dataDxfId="81" totalsRowDxfId="80">
      <calculatedColumnFormula>(K2-J2)</calculatedColumnFormula>
      <totalsRowFormula>SUM(Table2[identify kmers A9])</totalsRowFormula>
    </tableColumn>
    <tableColumn id="21" xr3:uid="{6B4B144C-2D4C-4692-BE85-898D1B5D5B5A}" name="identify kmers B10" totalsRowFunction="custom" dataDxfId="79" totalsRowDxfId="78">
      <calculatedColumnFormula>(L2-K2)</calculatedColumnFormula>
      <totalsRowFormula>SUM(Table2[identify kmers B10])</totalsRowFormula>
    </tableColumn>
    <tableColumn id="31" xr3:uid="{833D7EC8-2B07-4357-828B-4CF1B0795997}" name="total time" dataDxfId="77" totalsRowDxfId="76">
      <calculatedColumnFormula>SUM(Table2[[#This Row],[filter kmers2]:[identify kmers B10]])</calculatedColumnFormula>
    </tableColumn>
    <tableColumn id="22" xr3:uid="{9CE6AC79-FE54-44E1-B0F9-BE9A3F299999}" name="filter kmers11" dataDxfId="75" totalsRowDxfId="74" dataCellStyle="Percent">
      <calculatedColumnFormula>M2/(SUM($M2:$U2))</calculatedColumnFormula>
    </tableColumn>
    <tableColumn id="23" xr3:uid="{C7514EAD-C305-49ED-9562-A14BBA71ED2F}" name="collapse kmers12" dataDxfId="73" totalsRowDxfId="72" dataCellStyle="Percent">
      <calculatedColumnFormula>N2/(SUM($M2:$U2))</calculatedColumnFormula>
    </tableColumn>
    <tableColumn id="24" xr3:uid="{B12F39C7-2207-4167-B126-B25D8F4AD302}" name="calculate distances13" dataDxfId="71" totalsRowDxfId="70" dataCellStyle="Percent">
      <calculatedColumnFormula>O2/(SUM($M2:$U2))</calculatedColumnFormula>
    </tableColumn>
    <tableColumn id="25" xr3:uid="{8AC4837C-0C78-4645-B1AF-82D1E0515A0D}" name="Find N A14" dataDxfId="69" totalsRowDxfId="68" dataCellStyle="Percent">
      <calculatedColumnFormula>P2/(SUM($M2:$U2))</calculatedColumnFormula>
    </tableColumn>
    <tableColumn id="26" xr3:uid="{379ED3ED-182F-4250-A121-DC13515D4EF2}" name="Find N B15" dataDxfId="67" totalsRowDxfId="66" dataCellStyle="Percent">
      <calculatedColumnFormula>Q2/(SUM($M2:$U2))</calculatedColumnFormula>
    </tableColumn>
    <tableColumn id="27" xr3:uid="{830A2F21-F58F-486A-8362-91720BC5D3AC}" name="Find N C16" dataDxfId="65" totalsRowDxfId="64" dataCellStyle="Percent">
      <calculatedColumnFormula>R2/(SUM($M2:$U2))</calculatedColumnFormula>
    </tableColumn>
    <tableColumn id="28" xr3:uid="{D3F818EC-BCDA-4ADA-88B4-A60C74C12F4F}" name="Find N D17" dataDxfId="63" totalsRowDxfId="62" dataCellStyle="Percent">
      <calculatedColumnFormula>S2/(SUM($M2:$U2))</calculatedColumnFormula>
    </tableColumn>
    <tableColumn id="29" xr3:uid="{3E147422-1E28-4ABF-8A8B-E64C69EA59EB}" name="identify kmers A18" dataDxfId="61" totalsRowDxfId="60" dataCellStyle="Percent">
      <calculatedColumnFormula>T2/(SUM($M2:$U2))</calculatedColumnFormula>
    </tableColumn>
    <tableColumn id="30" xr3:uid="{4A99FC40-BCFD-4344-8E90-5B7691825A33}" name="identify kmers B19" dataDxfId="59" totalsRowDxfId="58" dataCellStyle="Percent">
      <calculatedColumnFormula>U2/(SUM($M2:$U2))</calculatedColumnFormula>
    </tableColumn>
    <tableColumn id="32" xr3:uid="{879224ED-D7CE-4F52-B1E4-BD038B809B7C}" name="identify kmers B20" dataDxfId="57" totalsRowDxfId="56" dataCellStyle="Percent">
      <calculatedColumnFormula>Table2[[#This Row],[filter kmers2]]/Table2[[#This Row],[bp]]*1000000</calculatedColumnFormula>
    </tableColumn>
    <tableColumn id="33" xr3:uid="{8EC3F4E3-089E-4310-B6FC-FE795AA9C7FF}" name="identify kmers B21" dataDxfId="55" totalsRowDxfId="54" dataCellStyle="Percent">
      <calculatedColumnFormula>Table2[[#This Row],[collapse kmers3]]/Table2[[#This Row],[bp]]*1000000</calculatedColumnFormula>
    </tableColumn>
    <tableColumn id="34" xr3:uid="{302AB71C-F13D-4015-9C81-30841DBD77D4}" name="identify kmers B22" dataDxfId="53" totalsRowDxfId="52" dataCellStyle="Percent">
      <calculatedColumnFormula>Table2[[#This Row],[calculate distances4]]/Table2[[#This Row],[bp]]*1000000</calculatedColumnFormula>
    </tableColumn>
    <tableColumn id="35" xr3:uid="{181C53BD-280C-4546-B08A-58EC285F93B3}" name="identify kmers B23" dataDxfId="51" totalsRowDxfId="50" dataCellStyle="Percent">
      <calculatedColumnFormula>Table2[[#This Row],[Find N A5]]/Table2[[#This Row],[bp]]*1000000</calculatedColumnFormula>
    </tableColumn>
    <tableColumn id="36" xr3:uid="{F6B46C17-6B3A-4F8D-8B5F-9BEBB3F742A3}" name="identify kmers B24" dataDxfId="49" totalsRowDxfId="48" dataCellStyle="Percent">
      <calculatedColumnFormula>Table2[[#This Row],[Find N B6]]/Table2[[#This Row],[bp]]*1000000</calculatedColumnFormula>
    </tableColumn>
    <tableColumn id="37" xr3:uid="{37A97C47-0401-4869-A99F-B8CF8FAF7A90}" name="identify kmers B25" dataDxfId="47" totalsRowDxfId="46" dataCellStyle="Percent">
      <calculatedColumnFormula>Table2[[#This Row],[Find N C7]]/Table2[[#This Row],[bp]]*1000000</calculatedColumnFormula>
    </tableColumn>
    <tableColumn id="38" xr3:uid="{ECA318DC-C6D2-403C-82C3-E37AB03CACDA}" name="identify kmers B26" dataDxfId="45" totalsRowDxfId="44" dataCellStyle="Percent">
      <calculatedColumnFormula>Table2[[#This Row],[Find N D8]]/Table2[[#This Row],[bp]]*1000000</calculatedColumnFormula>
    </tableColumn>
    <tableColumn id="39" xr3:uid="{6E1825EE-0845-4A8E-B499-41A1ADC112BA}" name="identify kmers B27" dataDxfId="43" totalsRowDxfId="42" dataCellStyle="Percent">
      <calculatedColumnFormula>Table2[[#This Row],[identify kmers A9]]/Table2[[#This Row],[bp]]*1000000</calculatedColumnFormula>
    </tableColumn>
    <tableColumn id="40" xr3:uid="{314BE1FF-120D-4B54-945D-67E5275C4DD5}" name="identify kmers B28" dataDxfId="41" totalsRowDxfId="40" dataCellStyle="Percent">
      <calculatedColumnFormula>Table2[[#This Row],[identify kmers B10]]/Table2[[#This Row],[bp]]*1000000</calculatedColumnFormula>
    </tableColumn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8DBE675-DA3C-4E80-B5C0-B67F677898BA}" name="Table3" displayName="Table3" ref="A1:Y282" totalsRowCount="1" dataDxfId="39" dataCellStyle="Percent">
  <autoFilter ref="A1:Y281" xr:uid="{2C7AE99C-2E82-4E25-A4E3-EE638355B9DB}"/>
  <sortState ref="A2:Y281">
    <sortCondition ref="X1:X281"/>
  </sortState>
  <tableColumns count="25">
    <tableColumn id="1" xr3:uid="{5808F84F-8787-499E-BE56-4DBAC6FC775A}" name="name"/>
    <tableColumn id="2" xr3:uid="{BC6335D7-C761-42CE-84A5-C894456C5044}" name="rep_no"/>
    <tableColumn id="3" xr3:uid="{FA7121D3-9FBC-45BF-A387-E7BB8D5024D8}" name="start"/>
    <tableColumn id="4" xr3:uid="{1AD158C1-8DD9-4423-A13E-EED8C37D85EC}" name="map"/>
    <tableColumn id="5" xr3:uid="{91559A73-6F49-46E1-A53E-A1BDE10A1FFF}" name="overlaps"/>
    <tableColumn id="6" xr3:uid="{84A09CBF-E0EE-428D-B540-4EC6613BA4D8}" name="gaps"/>
    <tableColumn id="7" xr3:uid="{E40B51E9-6D46-485B-9EC2-0D859067DBA1}" name="recalc_repr"/>
    <tableColumn id="8" xr3:uid="{B9EE58E2-710F-411B-AAD3-3F829A8787F0}" name="recalc_edist"/>
    <tableColumn id="26" xr3:uid="{783EE08E-5D5E-412F-A88B-87E98EEF74B3}" name="assembly"/>
    <tableColumn id="25" xr3:uid="{1891CB59-885A-43CD-8471-E85CE9871C3A}" name="array index"/>
    <tableColumn id="9" xr3:uid="{E6F292E1-ABD3-410A-B054-C5C8B68B3524}" name="map2" totalsRowFunction="custom" dataDxfId="38">
      <calculatedColumnFormula>D2-C2</calculatedColumnFormula>
      <totalsRowFormula>SUM(Table3[map2])</totalsRowFormula>
    </tableColumn>
    <tableColumn id="10" xr3:uid="{7C3364C4-CD82-439E-A7B8-2158FAC10135}" name="overlaps3" totalsRowFunction="custom" dataDxfId="37">
      <calculatedColumnFormula>E2-D2</calculatedColumnFormula>
      <totalsRowFormula>SUM(Table3[overlaps3])</totalsRowFormula>
    </tableColumn>
    <tableColumn id="11" xr3:uid="{167B396D-E3A7-457C-963F-08C5F6A63737}" name="gaps4" totalsRowFunction="custom" dataDxfId="36">
      <calculatedColumnFormula>F2-E2</calculatedColumnFormula>
      <totalsRowFormula>SUM(Table3[gaps4])</totalsRowFormula>
    </tableColumn>
    <tableColumn id="12" xr3:uid="{65D9B3C4-9A76-422A-8923-9442A467A07B}" name="recalc_repr5" totalsRowFunction="custom" dataDxfId="35">
      <calculatedColumnFormula>G2-F2</calculatedColumnFormula>
      <totalsRowFormula>SUM(Table3[recalc_repr5])</totalsRowFormula>
    </tableColumn>
    <tableColumn id="13" xr3:uid="{DE751EB6-2115-4DA8-BBB4-06327D8F9488}" name="recalc_edist6" totalsRowFunction="custom" dataDxfId="34">
      <calculatedColumnFormula>H2-G2</calculatedColumnFormula>
      <totalsRowFormula>SUM(Table3[recalc_edist6])</totalsRowFormula>
    </tableColumn>
    <tableColumn id="19" xr3:uid="{78D4B16D-534B-42AD-8398-627332701BE6}" name="total" dataDxfId="33">
      <calculatedColumnFormula>Table3[[#This Row],[recalc_edist6]]+Table3[[#This Row],[recalc_repr5]]+Table3[[#This Row],[gaps4]]+Table3[[#This Row],[overlaps3]]+Table3[[#This Row],[map2]]</calculatedColumnFormula>
    </tableColumn>
    <tableColumn id="30" xr3:uid="{A2574239-5214-4404-8F95-1EF58841EF29}" name="total_per_mbp" dataDxfId="32">
      <calculatedColumnFormula>1000000*Table3[[#This Row],[total]]/Table3[[#This Row],[array size]]</calculatedColumnFormula>
    </tableColumn>
    <tableColumn id="14" xr3:uid="{CA047039-72BC-4499-99C7-43F828E9270C}" name="map7" dataDxfId="31" totalsRowDxfId="30" dataCellStyle="Percent">
      <calculatedColumnFormula>K2/SUM($K2:$O2)</calculatedColumnFormula>
    </tableColumn>
    <tableColumn id="15" xr3:uid="{48B21505-C632-4CE8-8B25-63B23978556B}" name="overlaps8" dataDxfId="29" totalsRowDxfId="28" dataCellStyle="Percent">
      <calculatedColumnFormula>L2/SUM($K2:$O2)</calculatedColumnFormula>
    </tableColumn>
    <tableColumn id="16" xr3:uid="{1E2AD5C7-6A56-47C5-933F-40EDEF9B3867}" name="gaps9" dataDxfId="27" totalsRowDxfId="26" dataCellStyle="Percent">
      <calculatedColumnFormula>M2/SUM($K2:$O2)</calculatedColumnFormula>
    </tableColumn>
    <tableColumn id="17" xr3:uid="{4E1962D0-5AC6-40E5-9A96-F71096E186E9}" name="recalc_repr10" dataDxfId="25" totalsRowDxfId="24" dataCellStyle="Percent">
      <calculatedColumnFormula>N2/SUM($K2:$O2)</calculatedColumnFormula>
    </tableColumn>
    <tableColumn id="18" xr3:uid="{131E4C57-349C-4040-AF56-D4BA773C9FAC}" name="recalc_edist11" dataDxfId="23" totalsRowDxfId="22" dataCellStyle="Percent">
      <calculatedColumnFormula>O2/SUM($K2:$O2)</calculatedColumnFormula>
    </tableColumn>
    <tableColumn id="27" xr3:uid="{C1F5A4A0-00E0-490D-AE01-BD786F81059C}" name="repeat no2" dataDxfId="21" totalsRowDxfId="20" dataCellStyle="Percent"/>
    <tableColumn id="28" xr3:uid="{2C0D21C8-680C-43A5-BE92-11D341CC4AA4}" name="repeat width" dataDxfId="19" totalsRowDxfId="18" dataCellStyle="Percent"/>
    <tableColumn id="29" xr3:uid="{200BA2DE-453F-4141-897C-A1DCEE12379F}" name="array size" dataDxfId="17" totalsRowDxfId="16" dataCellStyle="Percent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53"/>
  <sheetViews>
    <sheetView tabSelected="1" workbookViewId="0">
      <selection activeCell="P7" sqref="P7"/>
    </sheetView>
  </sheetViews>
  <sheetFormatPr defaultRowHeight="15" x14ac:dyDescent="0.25"/>
  <cols>
    <col min="2" max="12" width="5.85546875" customWidth="1"/>
    <col min="13" max="20" width="8.140625" customWidth="1"/>
    <col min="21" max="31" width="8.7109375" customWidth="1"/>
    <col min="33" max="33" width="10.5703125" bestFit="1" customWidth="1"/>
  </cols>
  <sheetData>
    <row r="1" spans="1:34" x14ac:dyDescent="0.25">
      <c r="A1" t="s">
        <v>1</v>
      </c>
      <c r="B1" t="s">
        <v>0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2</v>
      </c>
      <c r="N1" t="s">
        <v>12</v>
      </c>
      <c r="O1" t="s">
        <v>14</v>
      </c>
      <c r="P1" t="s">
        <v>17</v>
      </c>
      <c r="Q1" t="s">
        <v>18</v>
      </c>
      <c r="R1" t="s">
        <v>13</v>
      </c>
      <c r="S1" t="s">
        <v>15</v>
      </c>
      <c r="T1" t="s">
        <v>16</v>
      </c>
      <c r="U1" t="s">
        <v>39</v>
      </c>
      <c r="V1" t="s">
        <v>30</v>
      </c>
      <c r="W1" t="s">
        <v>31</v>
      </c>
      <c r="X1" t="s">
        <v>32</v>
      </c>
      <c r="Y1" t="s">
        <v>33</v>
      </c>
      <c r="Z1" t="s">
        <v>34</v>
      </c>
      <c r="AA1" t="s">
        <v>35</v>
      </c>
      <c r="AB1" t="s">
        <v>38</v>
      </c>
      <c r="AC1" t="s">
        <v>36</v>
      </c>
      <c r="AD1" t="s">
        <v>37</v>
      </c>
      <c r="AE1" t="s">
        <v>40</v>
      </c>
      <c r="AF1" t="s">
        <v>56</v>
      </c>
      <c r="AG1" t="s">
        <v>121</v>
      </c>
      <c r="AH1" t="s">
        <v>149</v>
      </c>
    </row>
    <row r="2" spans="1:34" x14ac:dyDescent="0.25">
      <c r="A2" t="s">
        <v>142</v>
      </c>
      <c r="B2">
        <v>1709567586</v>
      </c>
      <c r="C2">
        <v>1709567587</v>
      </c>
      <c r="D2">
        <v>1709567588</v>
      </c>
      <c r="E2">
        <v>1709567673</v>
      </c>
      <c r="F2">
        <v>1709567674</v>
      </c>
      <c r="G2">
        <v>1709568222</v>
      </c>
      <c r="H2">
        <v>1709568226</v>
      </c>
      <c r="I2">
        <v>1709568246</v>
      </c>
      <c r="J2">
        <v>1709568377</v>
      </c>
      <c r="K2">
        <v>1709568379</v>
      </c>
      <c r="L2">
        <v>1709568379</v>
      </c>
      <c r="M2">
        <v>19.600000000000001</v>
      </c>
      <c r="U2" s="4">
        <f>Table1[[#This Row],[3]]-Table1[[#This Row],[init]]</f>
        <v>1</v>
      </c>
      <c r="V2">
        <f>Table1[[#This Row],[4]]-Table1[[#This Row],[3]]</f>
        <v>1</v>
      </c>
      <c r="W2" s="3">
        <f>Table1[[#This Row],[5]]-Table1[[#This Row],[4]]</f>
        <v>85</v>
      </c>
      <c r="X2">
        <f>Table1[[#This Row],[6]]-Table1[[#This Row],[5]]</f>
        <v>1</v>
      </c>
      <c r="Y2" s="3">
        <f>Table1[[#This Row],[7]]-Table1[[#This Row],[6]]</f>
        <v>548</v>
      </c>
      <c r="Z2">
        <f>Table1[[#This Row],[8]]-Table1[[#This Row],[7]]</f>
        <v>4</v>
      </c>
      <c r="AA2" s="3">
        <f>Table1[[#This Row],[9]]-Table1[[#This Row],[8]]</f>
        <v>20</v>
      </c>
      <c r="AB2" s="3">
        <f>Table1[[#This Row],[11]]-Table1[[#This Row],[9]]</f>
        <v>131</v>
      </c>
      <c r="AC2" s="3">
        <f>Table1[[#This Row],[12]]-Table1[[#This Row],[11]]</f>
        <v>2</v>
      </c>
      <c r="AD2" s="4">
        <f>Table1[[#This Row],[13]]-Table1[[#This Row],[12]]</f>
        <v>0</v>
      </c>
      <c r="AE2" s="4">
        <f>SUM(Table1[[#This Row],[time init+1+2]:[time12]])</f>
        <v>793</v>
      </c>
      <c r="AF2" s="9">
        <f>Table1[[#This Row],[Time total]]/60/60</f>
        <v>0.22027777777777777</v>
      </c>
      <c r="AG2" s="16">
        <f>Table1[[#This Row],[Time total]]/60</f>
        <v>13.216666666666667</v>
      </c>
      <c r="AH2" s="10">
        <f>Table1[[#This Row],[tot min]]/Table1[[#This Row],[size (Mb)]]</f>
        <v>0.67431972789115646</v>
      </c>
    </row>
    <row r="3" spans="1:34" x14ac:dyDescent="0.25">
      <c r="A3" t="s">
        <v>143</v>
      </c>
      <c r="B3">
        <v>1709567355</v>
      </c>
      <c r="C3">
        <v>1709567356</v>
      </c>
      <c r="D3">
        <v>1709567358</v>
      </c>
      <c r="E3">
        <v>1709567541</v>
      </c>
      <c r="F3">
        <v>1709567541</v>
      </c>
      <c r="G3">
        <v>1709567733</v>
      </c>
      <c r="H3">
        <v>1709567740</v>
      </c>
      <c r="I3">
        <v>1709567769</v>
      </c>
      <c r="J3">
        <v>1709567953</v>
      </c>
      <c r="K3">
        <v>1709567954</v>
      </c>
      <c r="L3">
        <v>1709567954</v>
      </c>
      <c r="M3">
        <v>21</v>
      </c>
      <c r="U3" s="4">
        <f>Table1[[#This Row],[3]]-Table1[[#This Row],[init]]</f>
        <v>1</v>
      </c>
      <c r="V3">
        <f>Table1[[#This Row],[4]]-Table1[[#This Row],[3]]</f>
        <v>2</v>
      </c>
      <c r="W3" s="3">
        <f>Table1[[#This Row],[5]]-Table1[[#This Row],[4]]</f>
        <v>183</v>
      </c>
      <c r="X3">
        <f>Table1[[#This Row],[6]]-Table1[[#This Row],[5]]</f>
        <v>0</v>
      </c>
      <c r="Y3" s="3">
        <f>Table1[[#This Row],[7]]-Table1[[#This Row],[6]]</f>
        <v>192</v>
      </c>
      <c r="Z3">
        <f>Table1[[#This Row],[8]]-Table1[[#This Row],[7]]</f>
        <v>7</v>
      </c>
      <c r="AA3" s="3">
        <f>Table1[[#This Row],[9]]-Table1[[#This Row],[8]]</f>
        <v>29</v>
      </c>
      <c r="AB3" s="3">
        <f>Table1[[#This Row],[11]]-Table1[[#This Row],[9]]</f>
        <v>184</v>
      </c>
      <c r="AC3" s="3">
        <f>Table1[[#This Row],[12]]-Table1[[#This Row],[11]]</f>
        <v>1</v>
      </c>
      <c r="AD3" s="4">
        <f>Table1[[#This Row],[13]]-Table1[[#This Row],[12]]</f>
        <v>0</v>
      </c>
      <c r="AE3" s="4">
        <f>SUM(Table1[[#This Row],[time init+1+2]:[time12]])</f>
        <v>599</v>
      </c>
      <c r="AF3" s="9">
        <f>Table1[[#This Row],[Time total]]/60/60</f>
        <v>0.16638888888888886</v>
      </c>
      <c r="AG3" s="16">
        <f>Table1[[#This Row],[Time total]]/60</f>
        <v>9.9833333333333325</v>
      </c>
      <c r="AH3" s="10">
        <f>Table1[[#This Row],[tot min]]/Table1[[#This Row],[size (Mb)]]</f>
        <v>0.47539682539682537</v>
      </c>
    </row>
    <row r="4" spans="1:34" x14ac:dyDescent="0.25">
      <c r="A4" t="s">
        <v>11</v>
      </c>
      <c r="B4">
        <v>1709284912</v>
      </c>
      <c r="C4">
        <v>1709284913</v>
      </c>
      <c r="D4">
        <v>1709284916</v>
      </c>
      <c r="E4">
        <v>1709285027</v>
      </c>
      <c r="F4">
        <v>1709285027</v>
      </c>
      <c r="G4">
        <v>1709285153</v>
      </c>
      <c r="H4">
        <v>1709285158</v>
      </c>
      <c r="I4">
        <v>1709285176</v>
      </c>
      <c r="J4">
        <v>1709285296</v>
      </c>
      <c r="K4">
        <v>1709285297</v>
      </c>
      <c r="L4">
        <v>1709285297</v>
      </c>
      <c r="M4">
        <v>29</v>
      </c>
      <c r="N4">
        <v>1459</v>
      </c>
      <c r="O4">
        <v>2000070</v>
      </c>
      <c r="P4">
        <v>670</v>
      </c>
      <c r="Q4">
        <v>1084870</v>
      </c>
      <c r="R4">
        <v>86224</v>
      </c>
      <c r="S4">
        <v>3091</v>
      </c>
      <c r="T4">
        <v>215786</v>
      </c>
      <c r="U4">
        <f>Table1[[#This Row],[3]]-Table1[[#This Row],[init]]</f>
        <v>1</v>
      </c>
      <c r="V4">
        <f>Table1[[#This Row],[4]]-Table1[[#This Row],[3]]</f>
        <v>3</v>
      </c>
      <c r="W4" s="3">
        <f>Table1[[#This Row],[5]]-Table1[[#This Row],[4]]</f>
        <v>111</v>
      </c>
      <c r="X4">
        <f>Table1[[#This Row],[6]]-Table1[[#This Row],[5]]</f>
        <v>0</v>
      </c>
      <c r="Y4" s="3">
        <f>Table1[[#This Row],[7]]-Table1[[#This Row],[6]]</f>
        <v>126</v>
      </c>
      <c r="Z4">
        <f>Table1[[#This Row],[8]]-Table1[[#This Row],[7]]</f>
        <v>5</v>
      </c>
      <c r="AA4" s="3">
        <f>Table1[[#This Row],[9]]-Table1[[#This Row],[8]]</f>
        <v>18</v>
      </c>
      <c r="AB4" s="3">
        <f>Table1[[#This Row],[11]]-Table1[[#This Row],[9]]</f>
        <v>120</v>
      </c>
      <c r="AC4" s="3">
        <f>Table1[[#This Row],[12]]-Table1[[#This Row],[11]]</f>
        <v>1</v>
      </c>
      <c r="AD4">
        <f>Table1[[#This Row],[13]]-Table1[[#This Row],[12]]</f>
        <v>0</v>
      </c>
      <c r="AE4">
        <f>SUM(Table1[[#This Row],[time init+1+2]:[time12]])</f>
        <v>385</v>
      </c>
      <c r="AF4" s="9">
        <f>Table1[[#This Row],[Time total]]/60/60</f>
        <v>0.10694444444444445</v>
      </c>
      <c r="AG4" s="16">
        <f>Table1[[#This Row],[Time total]]/60</f>
        <v>6.416666666666667</v>
      </c>
      <c r="AH4" s="10">
        <f>Table1[[#This Row],[tot min]]/Table1[[#This Row],[size (Mb)]]</f>
        <v>0.22126436781609196</v>
      </c>
    </row>
    <row r="5" spans="1:34" x14ac:dyDescent="0.25">
      <c r="A5" t="s">
        <v>120</v>
      </c>
      <c r="B5">
        <v>1709553078</v>
      </c>
      <c r="C5">
        <v>1709553079</v>
      </c>
      <c r="D5">
        <v>1709553082</v>
      </c>
      <c r="E5">
        <v>1709553195</v>
      </c>
      <c r="F5">
        <v>1709553195</v>
      </c>
      <c r="G5">
        <v>1709553287</v>
      </c>
      <c r="H5">
        <v>1709553292</v>
      </c>
      <c r="I5">
        <v>1709553311</v>
      </c>
      <c r="J5">
        <v>1709553433</v>
      </c>
      <c r="K5">
        <v>1709553434</v>
      </c>
      <c r="L5">
        <v>1709553434</v>
      </c>
      <c r="M5">
        <v>29</v>
      </c>
      <c r="N5">
        <v>1459</v>
      </c>
      <c r="O5">
        <v>2000070</v>
      </c>
      <c r="P5">
        <v>670</v>
      </c>
      <c r="Q5">
        <v>1084870</v>
      </c>
      <c r="R5">
        <v>86224</v>
      </c>
      <c r="S5">
        <v>3089</v>
      </c>
      <c r="T5">
        <v>215958</v>
      </c>
      <c r="U5" s="4">
        <f>Table1[[#This Row],[3]]-Table1[[#This Row],[init]]</f>
        <v>1</v>
      </c>
      <c r="V5">
        <f>Table1[[#This Row],[4]]-Table1[[#This Row],[3]]</f>
        <v>3</v>
      </c>
      <c r="W5" s="3">
        <f>Table1[[#This Row],[5]]-Table1[[#This Row],[4]]</f>
        <v>113</v>
      </c>
      <c r="X5">
        <f>Table1[[#This Row],[6]]-Table1[[#This Row],[5]]</f>
        <v>0</v>
      </c>
      <c r="Y5" s="3">
        <f>Table1[[#This Row],[7]]-Table1[[#This Row],[6]]</f>
        <v>92</v>
      </c>
      <c r="Z5">
        <f>Table1[[#This Row],[8]]-Table1[[#This Row],[7]]</f>
        <v>5</v>
      </c>
      <c r="AA5" s="3">
        <f>Table1[[#This Row],[9]]-Table1[[#This Row],[8]]</f>
        <v>19</v>
      </c>
      <c r="AB5" s="3">
        <f>Table1[[#This Row],[11]]-Table1[[#This Row],[9]]</f>
        <v>122</v>
      </c>
      <c r="AC5" s="3">
        <f>Table1[[#This Row],[12]]-Table1[[#This Row],[11]]</f>
        <v>1</v>
      </c>
      <c r="AD5" s="4">
        <f>Table1[[#This Row],[13]]-Table1[[#This Row],[12]]</f>
        <v>0</v>
      </c>
      <c r="AE5" s="4">
        <f>SUM(Table1[[#This Row],[time init+1+2]:[time12]])</f>
        <v>356</v>
      </c>
      <c r="AF5" s="9">
        <f>Table1[[#This Row],[Time total]]/60/60</f>
        <v>9.8888888888888887E-2</v>
      </c>
      <c r="AG5" s="16">
        <f>Table1[[#This Row],[Time total]]/60</f>
        <v>5.9333333333333336</v>
      </c>
      <c r="AH5" s="10">
        <f>Table1[[#This Row],[tot min]]/Table1[[#This Row],[size (Mb)]]</f>
        <v>0.2045977011494253</v>
      </c>
    </row>
    <row r="6" spans="1:34" x14ac:dyDescent="0.25">
      <c r="A6" t="s">
        <v>123</v>
      </c>
      <c r="B6">
        <v>1709555241</v>
      </c>
      <c r="C6">
        <v>1709555242</v>
      </c>
      <c r="D6">
        <v>1709555244</v>
      </c>
      <c r="E6">
        <v>1709555358</v>
      </c>
      <c r="F6">
        <v>1709555358</v>
      </c>
      <c r="G6">
        <v>1709555452</v>
      </c>
      <c r="H6">
        <v>1709555457</v>
      </c>
      <c r="I6">
        <v>1709555479</v>
      </c>
      <c r="J6">
        <v>1709555611</v>
      </c>
      <c r="K6">
        <v>1709555611</v>
      </c>
      <c r="L6">
        <v>1709555611</v>
      </c>
      <c r="M6">
        <v>29</v>
      </c>
      <c r="N6">
        <v>1459</v>
      </c>
      <c r="O6">
        <v>2000070</v>
      </c>
      <c r="P6">
        <v>670</v>
      </c>
      <c r="Q6">
        <v>1084870</v>
      </c>
      <c r="R6">
        <v>86224</v>
      </c>
      <c r="S6">
        <v>3089</v>
      </c>
      <c r="T6">
        <v>215958</v>
      </c>
      <c r="U6" s="4">
        <f>Table1[[#This Row],[3]]-Table1[[#This Row],[init]]</f>
        <v>1</v>
      </c>
      <c r="V6">
        <f>Table1[[#This Row],[4]]-Table1[[#This Row],[3]]</f>
        <v>2</v>
      </c>
      <c r="W6" s="3">
        <f>Table1[[#This Row],[5]]-Table1[[#This Row],[4]]</f>
        <v>114</v>
      </c>
      <c r="X6">
        <f>Table1[[#This Row],[6]]-Table1[[#This Row],[5]]</f>
        <v>0</v>
      </c>
      <c r="Y6" s="3">
        <f>Table1[[#This Row],[7]]-Table1[[#This Row],[6]]</f>
        <v>94</v>
      </c>
      <c r="Z6">
        <f>Table1[[#This Row],[8]]-Table1[[#This Row],[7]]</f>
        <v>5</v>
      </c>
      <c r="AA6" s="3">
        <f>Table1[[#This Row],[9]]-Table1[[#This Row],[8]]</f>
        <v>22</v>
      </c>
      <c r="AB6" s="3">
        <f>Table1[[#This Row],[11]]-Table1[[#This Row],[9]]</f>
        <v>132</v>
      </c>
      <c r="AC6" s="3">
        <f>Table1[[#This Row],[12]]-Table1[[#This Row],[11]]</f>
        <v>0</v>
      </c>
      <c r="AD6" s="4">
        <f>Table1[[#This Row],[13]]-Table1[[#This Row],[12]]</f>
        <v>0</v>
      </c>
      <c r="AE6" s="4">
        <f>SUM(Table1[[#This Row],[time init+1+2]:[time12]])</f>
        <v>370</v>
      </c>
      <c r="AF6" s="9">
        <f>Table1[[#This Row],[Time total]]/60/60</f>
        <v>0.10277777777777779</v>
      </c>
      <c r="AG6" s="16">
        <f>Table1[[#This Row],[Time total]]/60</f>
        <v>6.166666666666667</v>
      </c>
      <c r="AH6" s="10">
        <f>Table1[[#This Row],[tot min]]/Table1[[#This Row],[size (Mb)]]</f>
        <v>0.21264367816091956</v>
      </c>
    </row>
    <row r="7" spans="1:34" x14ac:dyDescent="0.25">
      <c r="A7" t="s">
        <v>146</v>
      </c>
      <c r="B7">
        <v>1709567814</v>
      </c>
      <c r="C7">
        <v>1709567814</v>
      </c>
      <c r="D7">
        <v>1709567817</v>
      </c>
      <c r="E7">
        <v>1709567919</v>
      </c>
      <c r="F7">
        <v>1709567919</v>
      </c>
      <c r="G7">
        <v>1709568003</v>
      </c>
      <c r="H7">
        <v>1709568007</v>
      </c>
      <c r="I7">
        <v>1709568020</v>
      </c>
      <c r="J7">
        <v>1709568127</v>
      </c>
      <c r="K7">
        <v>1709568127</v>
      </c>
      <c r="L7">
        <v>1709568127</v>
      </c>
      <c r="M7">
        <v>29</v>
      </c>
      <c r="U7" s="4">
        <f>Table1[[#This Row],[3]]-Table1[[#This Row],[init]]</f>
        <v>0</v>
      </c>
      <c r="V7">
        <f>Table1[[#This Row],[4]]-Table1[[#This Row],[3]]</f>
        <v>3</v>
      </c>
      <c r="W7" s="3">
        <f>Table1[[#This Row],[5]]-Table1[[#This Row],[4]]</f>
        <v>102</v>
      </c>
      <c r="X7">
        <f>Table1[[#This Row],[6]]-Table1[[#This Row],[5]]</f>
        <v>0</v>
      </c>
      <c r="Y7" s="3">
        <f>Table1[[#This Row],[7]]-Table1[[#This Row],[6]]</f>
        <v>84</v>
      </c>
      <c r="Z7">
        <f>Table1[[#This Row],[8]]-Table1[[#This Row],[7]]</f>
        <v>4</v>
      </c>
      <c r="AA7" s="3">
        <f>Table1[[#This Row],[9]]-Table1[[#This Row],[8]]</f>
        <v>13</v>
      </c>
      <c r="AB7" s="3">
        <f>Table1[[#This Row],[11]]-Table1[[#This Row],[9]]</f>
        <v>107</v>
      </c>
      <c r="AC7" s="3">
        <f>Table1[[#This Row],[12]]-Table1[[#This Row],[11]]</f>
        <v>0</v>
      </c>
      <c r="AD7" s="4">
        <f>Table1[[#This Row],[13]]-Table1[[#This Row],[12]]</f>
        <v>0</v>
      </c>
      <c r="AE7" s="4">
        <f>SUM(Table1[[#This Row],[time init+1+2]:[time12]])</f>
        <v>313</v>
      </c>
      <c r="AF7" s="9">
        <f>Table1[[#This Row],[Time total]]/60/60</f>
        <v>8.6944444444444449E-2</v>
      </c>
      <c r="AG7" s="25">
        <f>Table1[[#This Row],[Time total]]/60</f>
        <v>5.2166666666666668</v>
      </c>
      <c r="AH7" s="10">
        <f>Table1[[#This Row],[tot min]]/Table1[[#This Row],[size (Mb)]]</f>
        <v>0.17988505747126438</v>
      </c>
    </row>
    <row r="8" spans="1:34" x14ac:dyDescent="0.25">
      <c r="A8" t="s">
        <v>150</v>
      </c>
      <c r="B8">
        <v>1709571116</v>
      </c>
      <c r="C8">
        <v>1709571117</v>
      </c>
      <c r="D8">
        <v>1709571119</v>
      </c>
      <c r="E8">
        <v>1709571220</v>
      </c>
      <c r="F8">
        <v>1709571220</v>
      </c>
      <c r="G8">
        <v>1709571304</v>
      </c>
      <c r="H8">
        <v>1709571308</v>
      </c>
      <c r="I8">
        <v>1709571320</v>
      </c>
      <c r="J8">
        <v>1709571428</v>
      </c>
      <c r="K8">
        <v>1709571428</v>
      </c>
      <c r="L8">
        <v>1709571428</v>
      </c>
      <c r="M8">
        <v>29</v>
      </c>
      <c r="U8" s="4">
        <f>Table1[[#This Row],[3]]-Table1[[#This Row],[init]]</f>
        <v>1</v>
      </c>
      <c r="V8">
        <f>Table1[[#This Row],[4]]-Table1[[#This Row],[3]]</f>
        <v>2</v>
      </c>
      <c r="W8" s="3">
        <f>Table1[[#This Row],[5]]-Table1[[#This Row],[4]]</f>
        <v>101</v>
      </c>
      <c r="X8">
        <f>Table1[[#This Row],[6]]-Table1[[#This Row],[5]]</f>
        <v>0</v>
      </c>
      <c r="Y8" s="3">
        <f>Table1[[#This Row],[7]]-Table1[[#This Row],[6]]</f>
        <v>84</v>
      </c>
      <c r="Z8">
        <f>Table1[[#This Row],[8]]-Table1[[#This Row],[7]]</f>
        <v>4</v>
      </c>
      <c r="AA8" s="3">
        <f>Table1[[#This Row],[9]]-Table1[[#This Row],[8]]</f>
        <v>12</v>
      </c>
      <c r="AB8" s="3">
        <f>Table1[[#This Row],[11]]-Table1[[#This Row],[9]]</f>
        <v>108</v>
      </c>
      <c r="AC8" s="3">
        <f>Table1[[#This Row],[12]]-Table1[[#This Row],[11]]</f>
        <v>0</v>
      </c>
      <c r="AD8" s="4">
        <f>Table1[[#This Row],[13]]-Table1[[#This Row],[12]]</f>
        <v>0</v>
      </c>
      <c r="AE8" s="4">
        <f>SUM(Table1[[#This Row],[time init+1+2]:[time12]])</f>
        <v>312</v>
      </c>
      <c r="AF8" s="9">
        <f>Table1[[#This Row],[Time total]]/60/60</f>
        <v>8.666666666666667E-2</v>
      </c>
      <c r="AG8" s="25">
        <f>Table1[[#This Row],[Time total]]/60</f>
        <v>5.2</v>
      </c>
      <c r="AH8" s="10">
        <f>Table1[[#This Row],[tot min]]/Table1[[#This Row],[size (Mb)]]</f>
        <v>0.1793103448275862</v>
      </c>
    </row>
    <row r="9" spans="1:34" x14ac:dyDescent="0.25">
      <c r="A9" t="s">
        <v>10</v>
      </c>
      <c r="B9">
        <v>1709284918</v>
      </c>
      <c r="C9">
        <v>1709284919</v>
      </c>
      <c r="D9">
        <v>1709284924</v>
      </c>
      <c r="E9">
        <v>1709285304</v>
      </c>
      <c r="F9">
        <v>1709285308</v>
      </c>
      <c r="G9">
        <v>1709286250</v>
      </c>
      <c r="H9">
        <v>1709286265</v>
      </c>
      <c r="I9">
        <v>1709287093</v>
      </c>
      <c r="J9">
        <v>1709288410</v>
      </c>
      <c r="K9">
        <v>1709288481</v>
      </c>
      <c r="L9">
        <v>1709288482</v>
      </c>
      <c r="M9">
        <v>110</v>
      </c>
      <c r="N9">
        <v>19538</v>
      </c>
      <c r="O9">
        <v>53812249</v>
      </c>
      <c r="P9">
        <v>13087</v>
      </c>
      <c r="Q9">
        <v>45460509</v>
      </c>
      <c r="R9">
        <v>1133682</v>
      </c>
      <c r="S9">
        <v>169235</v>
      </c>
      <c r="T9">
        <v>5820083</v>
      </c>
      <c r="U9">
        <f>Table1[[#This Row],[3]]-Table1[[#This Row],[init]]</f>
        <v>1</v>
      </c>
      <c r="V9">
        <f>Table1[[#This Row],[4]]-Table1[[#This Row],[3]]</f>
        <v>5</v>
      </c>
      <c r="W9" s="3">
        <f>Table1[[#This Row],[5]]-Table1[[#This Row],[4]]</f>
        <v>380</v>
      </c>
      <c r="X9">
        <f>Table1[[#This Row],[6]]-Table1[[#This Row],[5]]</f>
        <v>4</v>
      </c>
      <c r="Y9" s="3">
        <f>Table1[[#This Row],[7]]-Table1[[#This Row],[6]]</f>
        <v>942</v>
      </c>
      <c r="Z9">
        <f>Table1[[#This Row],[8]]-Table1[[#This Row],[7]]</f>
        <v>15</v>
      </c>
      <c r="AA9" s="3">
        <f>Table1[[#This Row],[9]]-Table1[[#This Row],[8]]</f>
        <v>828</v>
      </c>
      <c r="AB9" s="3">
        <f>Table1[[#This Row],[11]]-Table1[[#This Row],[9]]</f>
        <v>1317</v>
      </c>
      <c r="AC9" s="3">
        <f>Table1[[#This Row],[12]]-Table1[[#This Row],[11]]</f>
        <v>71</v>
      </c>
      <c r="AD9">
        <f>Table1[[#This Row],[13]]-Table1[[#This Row],[12]]</f>
        <v>1</v>
      </c>
      <c r="AE9">
        <f>SUM(Table1[[#This Row],[time init+1+2]:[time12]])</f>
        <v>3564</v>
      </c>
      <c r="AF9" s="9">
        <f>Table1[[#This Row],[Time total]]/60/60</f>
        <v>0.99</v>
      </c>
      <c r="AG9" s="16">
        <f>Table1[[#This Row],[Time total]]/60</f>
        <v>59.4</v>
      </c>
      <c r="AH9" s="10">
        <f>Table1[[#This Row],[tot min]]/Table1[[#This Row],[size (Mb)]]</f>
        <v>0.54</v>
      </c>
    </row>
    <row r="10" spans="1:34" x14ac:dyDescent="0.25">
      <c r="A10" t="s">
        <v>122</v>
      </c>
      <c r="B10">
        <v>1709553079</v>
      </c>
      <c r="C10">
        <v>1709553080</v>
      </c>
      <c r="D10">
        <v>1709553086</v>
      </c>
      <c r="E10">
        <v>1709553546</v>
      </c>
      <c r="F10">
        <v>1709553550</v>
      </c>
      <c r="G10">
        <v>1709554064</v>
      </c>
      <c r="H10">
        <v>1709554080</v>
      </c>
      <c r="I10">
        <v>1709554701</v>
      </c>
      <c r="J10">
        <v>1709556111</v>
      </c>
      <c r="K10">
        <v>1709556182</v>
      </c>
      <c r="L10">
        <v>1709556182</v>
      </c>
      <c r="M10">
        <v>110</v>
      </c>
      <c r="N10">
        <v>19538</v>
      </c>
      <c r="O10">
        <v>53812249</v>
      </c>
      <c r="P10">
        <v>13087</v>
      </c>
      <c r="Q10">
        <v>45460509</v>
      </c>
      <c r="R10">
        <v>1133682</v>
      </c>
      <c r="S10">
        <v>169235</v>
      </c>
      <c r="T10">
        <v>5820083</v>
      </c>
      <c r="U10" s="4">
        <f>Table1[[#This Row],[3]]-Table1[[#This Row],[init]]</f>
        <v>1</v>
      </c>
      <c r="V10">
        <f>Table1[[#This Row],[4]]-Table1[[#This Row],[3]]</f>
        <v>6</v>
      </c>
      <c r="W10" s="3">
        <f>Table1[[#This Row],[5]]-Table1[[#This Row],[4]]</f>
        <v>460</v>
      </c>
      <c r="X10">
        <f>Table1[[#This Row],[6]]-Table1[[#This Row],[5]]</f>
        <v>4</v>
      </c>
      <c r="Y10" s="18">
        <f>Table1[[#This Row],[7]]-Table1[[#This Row],[6]]</f>
        <v>514</v>
      </c>
      <c r="Z10">
        <f>Table1[[#This Row],[8]]-Table1[[#This Row],[7]]</f>
        <v>16</v>
      </c>
      <c r="AA10" s="18">
        <f>Table1[[#This Row],[9]]-Table1[[#This Row],[8]]</f>
        <v>621</v>
      </c>
      <c r="AB10" s="3">
        <f>Table1[[#This Row],[11]]-Table1[[#This Row],[9]]</f>
        <v>1410</v>
      </c>
      <c r="AC10" s="3">
        <f>Table1[[#This Row],[12]]-Table1[[#This Row],[11]]</f>
        <v>71</v>
      </c>
      <c r="AD10" s="4">
        <f>Table1[[#This Row],[13]]-Table1[[#This Row],[12]]</f>
        <v>0</v>
      </c>
      <c r="AE10" s="4">
        <f>SUM(Table1[[#This Row],[time init+1+2]:[time12]])</f>
        <v>3103</v>
      </c>
      <c r="AF10" s="9">
        <f>Table1[[#This Row],[Time total]]/60/60</f>
        <v>0.86194444444444451</v>
      </c>
      <c r="AG10" s="25">
        <f>Table1[[#This Row],[Time total]]/60</f>
        <v>51.716666666666669</v>
      </c>
      <c r="AH10" s="10">
        <f>Table1[[#This Row],[tot min]]/Table1[[#This Row],[size (Mb)]]</f>
        <v>0.47015151515151515</v>
      </c>
    </row>
    <row r="11" spans="1:34" x14ac:dyDescent="0.25">
      <c r="A11" t="s">
        <v>147</v>
      </c>
      <c r="B11">
        <v>1709567817</v>
      </c>
      <c r="C11">
        <v>1709567817</v>
      </c>
      <c r="D11">
        <v>1709567823</v>
      </c>
      <c r="E11">
        <v>1709568225</v>
      </c>
      <c r="F11">
        <v>1709568229</v>
      </c>
      <c r="G11">
        <v>1709568656</v>
      </c>
      <c r="H11">
        <v>1709568669</v>
      </c>
      <c r="I11">
        <v>1709568966</v>
      </c>
      <c r="J11">
        <v>1709569884</v>
      </c>
      <c r="K11">
        <v>1709569916</v>
      </c>
      <c r="L11">
        <v>1709569917</v>
      </c>
      <c r="M11">
        <v>110</v>
      </c>
      <c r="U11" s="4">
        <f>Table1[[#This Row],[3]]-Table1[[#This Row],[init]]</f>
        <v>0</v>
      </c>
      <c r="V11">
        <f>Table1[[#This Row],[4]]-Table1[[#This Row],[3]]</f>
        <v>6</v>
      </c>
      <c r="W11" s="3">
        <f>Table1[[#This Row],[5]]-Table1[[#This Row],[4]]</f>
        <v>402</v>
      </c>
      <c r="X11">
        <f>Table1[[#This Row],[6]]-Table1[[#This Row],[5]]</f>
        <v>4</v>
      </c>
      <c r="Y11" s="18">
        <f>Table1[[#This Row],[7]]-Table1[[#This Row],[6]]</f>
        <v>427</v>
      </c>
      <c r="Z11">
        <f>Table1[[#This Row],[8]]-Table1[[#This Row],[7]]</f>
        <v>13</v>
      </c>
      <c r="AA11" s="18">
        <f>Table1[[#This Row],[9]]-Table1[[#This Row],[8]]</f>
        <v>297</v>
      </c>
      <c r="AB11" s="18">
        <f>Table1[[#This Row],[11]]-Table1[[#This Row],[9]]</f>
        <v>918</v>
      </c>
      <c r="AC11" s="18">
        <f>Table1[[#This Row],[12]]-Table1[[#This Row],[11]]</f>
        <v>32</v>
      </c>
      <c r="AD11" s="4">
        <f>Table1[[#This Row],[13]]-Table1[[#This Row],[12]]</f>
        <v>1</v>
      </c>
      <c r="AE11" s="4">
        <f>SUM(Table1[[#This Row],[time init+1+2]:[time12]])</f>
        <v>2100</v>
      </c>
      <c r="AF11" s="9">
        <f>Table1[[#This Row],[Time total]]/60/60</f>
        <v>0.58333333333333337</v>
      </c>
      <c r="AG11" s="25">
        <f>Table1[[#This Row],[Time total]]/60</f>
        <v>35</v>
      </c>
      <c r="AH11" s="10">
        <f>Table1[[#This Row],[tot min]]/Table1[[#This Row],[size (Mb)]]</f>
        <v>0.31818181818181818</v>
      </c>
    </row>
    <row r="12" spans="1:34" x14ac:dyDescent="0.25">
      <c r="A12" t="s">
        <v>9</v>
      </c>
      <c r="B12">
        <v>1709283906</v>
      </c>
      <c r="C12">
        <v>1709283906</v>
      </c>
      <c r="D12">
        <v>1709283917</v>
      </c>
      <c r="E12">
        <v>1709284822</v>
      </c>
      <c r="F12">
        <v>1709284828</v>
      </c>
      <c r="G12">
        <v>1709286789</v>
      </c>
      <c r="H12">
        <v>1709286816</v>
      </c>
      <c r="I12">
        <v>1709288200</v>
      </c>
      <c r="J12">
        <v>1709290441</v>
      </c>
      <c r="K12">
        <v>1709290537</v>
      </c>
      <c r="L12">
        <v>1709290537</v>
      </c>
      <c r="M12">
        <v>224</v>
      </c>
      <c r="N12">
        <v>29936</v>
      </c>
      <c r="O12">
        <v>56620122</v>
      </c>
      <c r="P12">
        <v>13565</v>
      </c>
      <c r="Q12">
        <v>35478622</v>
      </c>
      <c r="R12">
        <v>2379577</v>
      </c>
      <c r="S12">
        <v>180191</v>
      </c>
      <c r="T12">
        <v>18140217</v>
      </c>
      <c r="U12">
        <f>Table1[[#This Row],[3]]-Table1[[#This Row],[init]]</f>
        <v>0</v>
      </c>
      <c r="V12">
        <f>Table1[[#This Row],[4]]-Table1[[#This Row],[3]]</f>
        <v>11</v>
      </c>
      <c r="W12" s="3">
        <f>Table1[[#This Row],[5]]-Table1[[#This Row],[4]]</f>
        <v>905</v>
      </c>
      <c r="X12">
        <f>Table1[[#This Row],[6]]-Table1[[#This Row],[5]]</f>
        <v>6</v>
      </c>
      <c r="Y12" s="3">
        <f>Table1[[#This Row],[7]]-Table1[[#This Row],[6]]</f>
        <v>1961</v>
      </c>
      <c r="Z12">
        <f>Table1[[#This Row],[8]]-Table1[[#This Row],[7]]</f>
        <v>27</v>
      </c>
      <c r="AA12" s="3">
        <f>Table1[[#This Row],[9]]-Table1[[#This Row],[8]]</f>
        <v>1384</v>
      </c>
      <c r="AB12" s="3">
        <f>Table1[[#This Row],[11]]-Table1[[#This Row],[9]]</f>
        <v>2241</v>
      </c>
      <c r="AC12" s="3">
        <f>Table1[[#This Row],[12]]-Table1[[#This Row],[11]]</f>
        <v>96</v>
      </c>
      <c r="AD12">
        <f>Table1[[#This Row],[13]]-Table1[[#This Row],[12]]</f>
        <v>0</v>
      </c>
      <c r="AE12">
        <f>SUM(Table1[[#This Row],[time init+1+2]:[time12]])</f>
        <v>6631</v>
      </c>
      <c r="AF12" s="9">
        <f>Table1[[#This Row],[Time total]]/60/60</f>
        <v>1.8419444444444444</v>
      </c>
      <c r="AG12" s="16">
        <f>Table1[[#This Row],[Time total]]/60</f>
        <v>110.51666666666667</v>
      </c>
      <c r="AH12" s="10">
        <f>Table1[[#This Row],[tot min]]/Table1[[#This Row],[size (Mb)]]</f>
        <v>0.49337797619047619</v>
      </c>
    </row>
    <row r="13" spans="1:34" x14ac:dyDescent="0.25">
      <c r="A13" t="s">
        <v>7</v>
      </c>
      <c r="B13">
        <v>1709283906</v>
      </c>
      <c r="C13">
        <v>1709283906</v>
      </c>
      <c r="D13">
        <v>1709283919</v>
      </c>
      <c r="E13">
        <v>1709284922</v>
      </c>
      <c r="F13">
        <v>1709284933</v>
      </c>
      <c r="G13">
        <v>1709287430</v>
      </c>
      <c r="H13">
        <v>1709287457</v>
      </c>
      <c r="I13">
        <v>1709292082</v>
      </c>
      <c r="J13">
        <v>1709296291</v>
      </c>
      <c r="K13">
        <v>1709296560</v>
      </c>
      <c r="L13">
        <v>1709296560</v>
      </c>
      <c r="M13">
        <v>251</v>
      </c>
      <c r="N13">
        <v>31791</v>
      </c>
      <c r="O13">
        <v>101850650</v>
      </c>
      <c r="P13">
        <v>15463</v>
      </c>
      <c r="Q13">
        <v>79226738</v>
      </c>
      <c r="R13">
        <v>2872947</v>
      </c>
      <c r="S13">
        <v>432867</v>
      </c>
      <c r="T13">
        <v>54996277</v>
      </c>
      <c r="U13">
        <f>Table1[[#This Row],[3]]-Table1[[#This Row],[init]]</f>
        <v>0</v>
      </c>
      <c r="V13">
        <f>Table1[[#This Row],[4]]-Table1[[#This Row],[3]]</f>
        <v>13</v>
      </c>
      <c r="W13" s="3">
        <f>Table1[[#This Row],[5]]-Table1[[#This Row],[4]]</f>
        <v>1003</v>
      </c>
      <c r="X13">
        <f>Table1[[#This Row],[6]]-Table1[[#This Row],[5]]</f>
        <v>11</v>
      </c>
      <c r="Y13" s="3">
        <f>Table1[[#This Row],[7]]-Table1[[#This Row],[6]]</f>
        <v>2497</v>
      </c>
      <c r="Z13">
        <f>Table1[[#This Row],[8]]-Table1[[#This Row],[7]]</f>
        <v>27</v>
      </c>
      <c r="AA13" s="3">
        <f>Table1[[#This Row],[9]]-Table1[[#This Row],[8]]</f>
        <v>4625</v>
      </c>
      <c r="AB13" s="3">
        <f>Table1[[#This Row],[11]]-Table1[[#This Row],[9]]</f>
        <v>4209</v>
      </c>
      <c r="AC13" s="3">
        <f>Table1[[#This Row],[12]]-Table1[[#This Row],[11]]</f>
        <v>269</v>
      </c>
      <c r="AD13">
        <f>Table1[[#This Row],[13]]-Table1[[#This Row],[12]]</f>
        <v>0</v>
      </c>
      <c r="AE13">
        <f>SUM(Table1[[#This Row],[time init+1+2]:[time12]])</f>
        <v>12654</v>
      </c>
      <c r="AF13" s="9">
        <f>Table1[[#This Row],[Time total]]/60/60</f>
        <v>3.5150000000000001</v>
      </c>
      <c r="AG13" s="16">
        <f>Table1[[#This Row],[Time total]]/60</f>
        <v>210.9</v>
      </c>
      <c r="AH13" s="10">
        <f>Table1[[#This Row],[tot min]]/Table1[[#This Row],[size (Mb)]]</f>
        <v>0.84023904382470127</v>
      </c>
    </row>
    <row r="14" spans="1:34" x14ac:dyDescent="0.25">
      <c r="A14" t="s">
        <v>8</v>
      </c>
      <c r="B14">
        <v>1709283906</v>
      </c>
      <c r="C14">
        <v>1709283906</v>
      </c>
      <c r="D14">
        <v>1709283919</v>
      </c>
      <c r="E14">
        <v>1709284991</v>
      </c>
      <c r="F14">
        <v>1709285001</v>
      </c>
      <c r="G14">
        <v>1709287990</v>
      </c>
      <c r="H14">
        <v>1709288020</v>
      </c>
      <c r="I14">
        <v>1709291469</v>
      </c>
      <c r="J14">
        <v>1709295633</v>
      </c>
      <c r="K14">
        <v>1709295825</v>
      </c>
      <c r="L14">
        <v>1709295826</v>
      </c>
      <c r="M14">
        <v>267</v>
      </c>
      <c r="N14">
        <v>40300</v>
      </c>
      <c r="O14">
        <v>89894366</v>
      </c>
      <c r="P14">
        <v>24049</v>
      </c>
      <c r="Q14">
        <v>69971266</v>
      </c>
      <c r="R14">
        <v>2828161</v>
      </c>
      <c r="S14">
        <v>239704</v>
      </c>
      <c r="T14">
        <v>29130667</v>
      </c>
      <c r="U14">
        <f>Table1[[#This Row],[3]]-Table1[[#This Row],[init]]</f>
        <v>0</v>
      </c>
      <c r="V14">
        <f>Table1[[#This Row],[4]]-Table1[[#This Row],[3]]</f>
        <v>13</v>
      </c>
      <c r="W14" s="3">
        <f>Table1[[#This Row],[5]]-Table1[[#This Row],[4]]</f>
        <v>1072</v>
      </c>
      <c r="X14">
        <f>Table1[[#This Row],[6]]-Table1[[#This Row],[5]]</f>
        <v>10</v>
      </c>
      <c r="Y14" s="3">
        <f>Table1[[#This Row],[7]]-Table1[[#This Row],[6]]</f>
        <v>2989</v>
      </c>
      <c r="Z14">
        <f>Table1[[#This Row],[8]]-Table1[[#This Row],[7]]</f>
        <v>30</v>
      </c>
      <c r="AA14" s="3">
        <f>Table1[[#This Row],[9]]-Table1[[#This Row],[8]]</f>
        <v>3449</v>
      </c>
      <c r="AB14" s="3">
        <f>Table1[[#This Row],[11]]-Table1[[#This Row],[9]]</f>
        <v>4164</v>
      </c>
      <c r="AC14" s="3">
        <f>Table1[[#This Row],[12]]-Table1[[#This Row],[11]]</f>
        <v>192</v>
      </c>
      <c r="AD14">
        <f>Table1[[#This Row],[13]]-Table1[[#This Row],[12]]</f>
        <v>1</v>
      </c>
      <c r="AE14">
        <f>SUM(Table1[[#This Row],[time init+1+2]:[time12]])</f>
        <v>11920</v>
      </c>
      <c r="AF14" s="9">
        <f>Table1[[#This Row],[Time total]]/60/60</f>
        <v>3.3111111111111109</v>
      </c>
      <c r="AG14" s="16">
        <f>Table1[[#This Row],[Time total]]/60</f>
        <v>198.66666666666666</v>
      </c>
      <c r="AH14" s="10">
        <f>Table1[[#This Row],[tot min]]/Table1[[#This Row],[size (Mb)]]</f>
        <v>0.74406991260923838</v>
      </c>
    </row>
    <row r="15" spans="1:34" x14ac:dyDescent="0.25">
      <c r="A15" t="s">
        <v>6</v>
      </c>
      <c r="B15">
        <v>1709283925</v>
      </c>
      <c r="C15">
        <v>1709283926</v>
      </c>
      <c r="D15">
        <v>1709283942</v>
      </c>
      <c r="E15">
        <v>1709285527</v>
      </c>
      <c r="F15">
        <v>1709285533</v>
      </c>
      <c r="G15">
        <v>1709290187</v>
      </c>
      <c r="H15">
        <v>1709290239</v>
      </c>
      <c r="I15">
        <v>1709301757</v>
      </c>
      <c r="J15">
        <v>1709310198</v>
      </c>
      <c r="K15">
        <v>1709310672</v>
      </c>
      <c r="L15">
        <v>1709310679</v>
      </c>
      <c r="M15">
        <v>377</v>
      </c>
      <c r="N15">
        <v>54892</v>
      </c>
      <c r="O15">
        <v>102803499</v>
      </c>
      <c r="P15">
        <v>40958</v>
      </c>
      <c r="Q15">
        <v>86540542</v>
      </c>
      <c r="R15">
        <v>5673263</v>
      </c>
      <c r="S15">
        <v>466863</v>
      </c>
      <c r="T15">
        <v>31936421</v>
      </c>
      <c r="U15">
        <f>Table1[[#This Row],[3]]-Table1[[#This Row],[init]]</f>
        <v>1</v>
      </c>
      <c r="V15">
        <f>Table1[[#This Row],[4]]-Table1[[#This Row],[3]]</f>
        <v>16</v>
      </c>
      <c r="W15" s="3">
        <f>Table1[[#This Row],[5]]-Table1[[#This Row],[4]]</f>
        <v>1585</v>
      </c>
      <c r="X15">
        <f>Table1[[#This Row],[6]]-Table1[[#This Row],[5]]</f>
        <v>6</v>
      </c>
      <c r="Y15" s="3">
        <f>Table1[[#This Row],[7]]-Table1[[#This Row],[6]]</f>
        <v>4654</v>
      </c>
      <c r="Z15">
        <f>Table1[[#This Row],[8]]-Table1[[#This Row],[7]]</f>
        <v>52</v>
      </c>
      <c r="AA15" s="3">
        <f>Table1[[#This Row],[9]]-Table1[[#This Row],[8]]</f>
        <v>11518</v>
      </c>
      <c r="AB15" s="3">
        <f>Table1[[#This Row],[11]]-Table1[[#This Row],[9]]</f>
        <v>8441</v>
      </c>
      <c r="AC15" s="3">
        <f>Table1[[#This Row],[12]]-Table1[[#This Row],[11]]</f>
        <v>474</v>
      </c>
      <c r="AD15">
        <f>Table1[[#This Row],[13]]-Table1[[#This Row],[12]]</f>
        <v>7</v>
      </c>
      <c r="AE15">
        <f>SUM(Table1[[#This Row],[time init+1+2]:[time12]])</f>
        <v>26754</v>
      </c>
      <c r="AF15" s="9">
        <f>Table1[[#This Row],[Time total]]/60/60</f>
        <v>7.4316666666666666</v>
      </c>
      <c r="AG15" s="16">
        <f>Table1[[#This Row],[Time total]]/60</f>
        <v>445.9</v>
      </c>
      <c r="AH15" s="10">
        <f>Table1[[#This Row],[tot min]]/Table1[[#This Row],[size (Mb)]]</f>
        <v>1.1827586206896552</v>
      </c>
    </row>
    <row r="16" spans="1:34" x14ac:dyDescent="0.25">
      <c r="A16" t="s">
        <v>5</v>
      </c>
      <c r="B16">
        <v>1709283922</v>
      </c>
      <c r="C16">
        <v>1709283922</v>
      </c>
      <c r="D16">
        <v>1709283942</v>
      </c>
      <c r="E16">
        <v>1709285706</v>
      </c>
      <c r="F16">
        <v>1709285722</v>
      </c>
      <c r="G16">
        <v>1709291287</v>
      </c>
      <c r="H16">
        <v>1709291342</v>
      </c>
      <c r="I16">
        <v>1709304890</v>
      </c>
      <c r="J16">
        <v>1709314386</v>
      </c>
      <c r="K16">
        <v>1709314833</v>
      </c>
      <c r="L16">
        <v>1709314833</v>
      </c>
      <c r="M16">
        <v>425</v>
      </c>
      <c r="N16">
        <v>67652</v>
      </c>
      <c r="O16">
        <v>118102932</v>
      </c>
      <c r="P16">
        <v>45338</v>
      </c>
      <c r="Q16">
        <v>91617732</v>
      </c>
      <c r="R16">
        <v>5854915</v>
      </c>
      <c r="S16">
        <v>316683</v>
      </c>
      <c r="T16">
        <v>21537554</v>
      </c>
      <c r="U16">
        <f>Table1[[#This Row],[3]]-Table1[[#This Row],[init]]</f>
        <v>0</v>
      </c>
      <c r="V16">
        <f>Table1[[#This Row],[4]]-Table1[[#This Row],[3]]</f>
        <v>20</v>
      </c>
      <c r="W16" s="3">
        <f>Table1[[#This Row],[5]]-Table1[[#This Row],[4]]</f>
        <v>1764</v>
      </c>
      <c r="X16">
        <f>Table1[[#This Row],[6]]-Table1[[#This Row],[5]]</f>
        <v>16</v>
      </c>
      <c r="Y16" s="3">
        <f>Table1[[#This Row],[7]]-Table1[[#This Row],[6]]</f>
        <v>5565</v>
      </c>
      <c r="Z16">
        <f>Table1[[#This Row],[8]]-Table1[[#This Row],[7]]</f>
        <v>55</v>
      </c>
      <c r="AA16" s="3">
        <f>Table1[[#This Row],[9]]-Table1[[#This Row],[8]]</f>
        <v>13548</v>
      </c>
      <c r="AB16" s="3">
        <f>Table1[[#This Row],[11]]-Table1[[#This Row],[9]]</f>
        <v>9496</v>
      </c>
      <c r="AC16" s="3">
        <f>Table1[[#This Row],[12]]-Table1[[#This Row],[11]]</f>
        <v>447</v>
      </c>
      <c r="AD16">
        <f>Table1[[#This Row],[13]]-Table1[[#This Row],[12]]</f>
        <v>0</v>
      </c>
      <c r="AE16">
        <f>SUM(Table1[[#This Row],[time init+1+2]:[time12]])</f>
        <v>30911</v>
      </c>
      <c r="AF16" s="9">
        <f>Table1[[#This Row],[Time total]]/60/60</f>
        <v>8.5863888888888873</v>
      </c>
      <c r="AG16" s="16">
        <f>Table1[[#This Row],[Time total]]/60</f>
        <v>515.18333333333328</v>
      </c>
      <c r="AH16" s="10">
        <f>Table1[[#This Row],[tot min]]/Table1[[#This Row],[size (Mb)]]</f>
        <v>1.2121960784313723</v>
      </c>
    </row>
    <row r="17" spans="1:34" x14ac:dyDescent="0.25">
      <c r="A17" t="s">
        <v>4</v>
      </c>
      <c r="B17">
        <v>1709283925</v>
      </c>
      <c r="C17">
        <v>1709283926</v>
      </c>
      <c r="D17">
        <v>1709283956</v>
      </c>
      <c r="E17">
        <v>1709287278</v>
      </c>
      <c r="F17">
        <v>1709287454</v>
      </c>
      <c r="G17">
        <v>1709306254</v>
      </c>
      <c r="H17">
        <v>1709306406</v>
      </c>
      <c r="I17">
        <v>1709339649</v>
      </c>
      <c r="J17">
        <v>1709424480</v>
      </c>
      <c r="K17">
        <v>1709430634</v>
      </c>
      <c r="L17">
        <v>1709430638</v>
      </c>
      <c r="M17">
        <v>760</v>
      </c>
      <c r="N17">
        <v>173346</v>
      </c>
      <c r="O17">
        <v>425788880</v>
      </c>
      <c r="P17">
        <v>137143</v>
      </c>
      <c r="Q17">
        <v>379397070</v>
      </c>
      <c r="R17">
        <v>10744510</v>
      </c>
      <c r="S17">
        <v>1887915</v>
      </c>
      <c r="T17">
        <v>57072199</v>
      </c>
      <c r="U17">
        <f>Table1[[#This Row],[3]]-Table1[[#This Row],[init]]</f>
        <v>1</v>
      </c>
      <c r="V17">
        <f>Table1[[#This Row],[4]]-Table1[[#This Row],[3]]</f>
        <v>30</v>
      </c>
      <c r="W17" s="3">
        <f>Table1[[#This Row],[5]]-Table1[[#This Row],[4]]</f>
        <v>3322</v>
      </c>
      <c r="X17">
        <f>Table1[[#This Row],[6]]-Table1[[#This Row],[5]]</f>
        <v>176</v>
      </c>
      <c r="Y17" s="3">
        <f>Table1[[#This Row],[7]]-Table1[[#This Row],[6]]</f>
        <v>18800</v>
      </c>
      <c r="Z17">
        <f>Table1[[#This Row],[8]]-Table1[[#This Row],[7]]</f>
        <v>152</v>
      </c>
      <c r="AA17" s="3">
        <f>Table1[[#This Row],[9]]-Table1[[#This Row],[8]]</f>
        <v>33243</v>
      </c>
      <c r="AB17" s="3">
        <f>Table1[[#This Row],[11]]-Table1[[#This Row],[9]]</f>
        <v>84831</v>
      </c>
      <c r="AC17" s="3">
        <f>Table1[[#This Row],[12]]-Table1[[#This Row],[11]]</f>
        <v>6154</v>
      </c>
      <c r="AD17">
        <f>Table1[[#This Row],[13]]-Table1[[#This Row],[12]]</f>
        <v>4</v>
      </c>
      <c r="AE17">
        <f>SUM(Table1[[#This Row],[time init+1+2]:[time12]])</f>
        <v>146713</v>
      </c>
      <c r="AF17" s="9">
        <f>Table1[[#This Row],[Time total]]/60/60</f>
        <v>40.753611111111113</v>
      </c>
      <c r="AG17" s="16">
        <f>Table1[[#This Row],[Time total]]/60</f>
        <v>2445.2166666666667</v>
      </c>
      <c r="AH17" s="10">
        <f>Table1[[#This Row],[tot min]]/Table1[[#This Row],[size (Mb)]]</f>
        <v>3.2173903508771931</v>
      </c>
    </row>
    <row r="18" spans="1:34" x14ac:dyDescent="0.25">
      <c r="A18" t="s">
        <v>3</v>
      </c>
      <c r="B18">
        <v>1709283925</v>
      </c>
      <c r="C18">
        <v>1709283925</v>
      </c>
      <c r="D18">
        <v>1709283987</v>
      </c>
      <c r="E18">
        <v>1709289464</v>
      </c>
      <c r="F18">
        <v>1709289526</v>
      </c>
      <c r="G18">
        <v>1709324512</v>
      </c>
      <c r="H18">
        <v>1709324698</v>
      </c>
      <c r="I18">
        <v>1709378761</v>
      </c>
      <c r="J18">
        <v>1709439453</v>
      </c>
      <c r="K18">
        <v>1709442032</v>
      </c>
      <c r="L18">
        <v>1709442034</v>
      </c>
      <c r="M18">
        <v>1248</v>
      </c>
      <c r="N18">
        <v>206451</v>
      </c>
      <c r="O18">
        <v>351718247</v>
      </c>
      <c r="P18">
        <v>136673</v>
      </c>
      <c r="Q18">
        <v>266695397</v>
      </c>
      <c r="R18">
        <v>14969425</v>
      </c>
      <c r="S18">
        <v>694160</v>
      </c>
      <c r="T18">
        <v>44558470</v>
      </c>
      <c r="U18">
        <f>Table1[[#This Row],[3]]-Table1[[#This Row],[init]]</f>
        <v>0</v>
      </c>
      <c r="V18">
        <f>Table1[[#This Row],[4]]-Table1[[#This Row],[3]]</f>
        <v>62</v>
      </c>
      <c r="W18" s="3">
        <f>Table1[[#This Row],[5]]-Table1[[#This Row],[4]]</f>
        <v>5477</v>
      </c>
      <c r="X18">
        <f>Table1[[#This Row],[6]]-Table1[[#This Row],[5]]</f>
        <v>62</v>
      </c>
      <c r="Y18" s="3">
        <f>Table1[[#This Row],[7]]-Table1[[#This Row],[6]]</f>
        <v>34986</v>
      </c>
      <c r="Z18">
        <f>Table1[[#This Row],[8]]-Table1[[#This Row],[7]]</f>
        <v>186</v>
      </c>
      <c r="AA18" s="3">
        <f>Table1[[#This Row],[9]]-Table1[[#This Row],[8]]</f>
        <v>54063</v>
      </c>
      <c r="AB18" s="3">
        <f>Table1[[#This Row],[11]]-Table1[[#This Row],[9]]</f>
        <v>60692</v>
      </c>
      <c r="AC18" s="3">
        <f>Table1[[#This Row],[12]]-Table1[[#This Row],[11]]</f>
        <v>2579</v>
      </c>
      <c r="AD18">
        <f>Table1[[#This Row],[13]]-Table1[[#This Row],[12]]</f>
        <v>2</v>
      </c>
      <c r="AE18">
        <f>SUM(Table1[[#This Row],[time init+1+2]:[time12]])</f>
        <v>158109</v>
      </c>
      <c r="AF18" s="9">
        <f>Table1[[#This Row],[Time total]]/60/60</f>
        <v>43.919166666666669</v>
      </c>
      <c r="AG18" s="16">
        <f>Table1[[#This Row],[Time total]]/60</f>
        <v>2635.15</v>
      </c>
      <c r="AH18" s="10">
        <f>Table1[[#This Row],[tot min]]/Table1[[#This Row],[size (Mb)]]</f>
        <v>2.1114983974358976</v>
      </c>
    </row>
    <row r="19" spans="1:34" x14ac:dyDescent="0.25">
      <c r="U19" s="14">
        <f>SUM(Table1[time init+1+2])/SUM(Table1[Time total])</f>
        <v>2.4655622591453869E-5</v>
      </c>
      <c r="V19" s="14">
        <f>SUM(Table1[time3])/SUM(Table1[Time total])</f>
        <v>4.8818132731078657E-4</v>
      </c>
      <c r="W19" s="14">
        <f>SUM(Table1[time4])/SUM(Table1[Time total])</f>
        <v>4.2355894049858601E-2</v>
      </c>
      <c r="X19" s="14">
        <f>SUM(Table1[time5])/SUM(Table1[Time total])</f>
        <v>7.3966867774361608E-4</v>
      </c>
      <c r="Y19" s="14">
        <f>SUM(Table1[time6])/SUM(Table1[Time total])</f>
        <v>0.18381999423058432</v>
      </c>
      <c r="Z19" s="14">
        <f>SUM(Table1[time7])/SUM(Table1[Time total])</f>
        <v>1.4965962913012498E-3</v>
      </c>
      <c r="AA19" s="14">
        <f>SUM(Table1[time8])/SUM(Table1[Time total])</f>
        <v>0.30501224151661666</v>
      </c>
      <c r="AB19" s="14">
        <f>SUM(Table1[time9+10])/SUM(Table1[Time total])</f>
        <v>0.44040612741532642</v>
      </c>
      <c r="AC19" s="14">
        <f>SUM(Table1[time11])/SUM(Table1[Time total])</f>
        <v>2.5617191872520571E-2</v>
      </c>
      <c r="AD19" s="14">
        <f>SUM(Table1[time12])/SUM(Table1[Time total])</f>
        <v>3.9448996146326192E-5</v>
      </c>
      <c r="AE19" s="4"/>
      <c r="AF19" s="14"/>
      <c r="AG19" s="2"/>
      <c r="AH19" s="2"/>
    </row>
    <row r="20" spans="1:34" ht="7.5" customHeight="1" x14ac:dyDescent="0.25">
      <c r="U20" s="5"/>
      <c r="V20" s="5"/>
      <c r="W20" s="5"/>
      <c r="X20" s="5"/>
      <c r="Y20" s="5"/>
      <c r="Z20" s="5"/>
      <c r="AA20" s="5"/>
      <c r="AB20" s="5"/>
      <c r="AC20" s="5"/>
      <c r="AD20" s="5"/>
      <c r="AE20" s="4"/>
    </row>
    <row r="21" spans="1:34" ht="133.5" customHeight="1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7"/>
      <c r="V21" s="7"/>
      <c r="W21" s="7" t="s">
        <v>43</v>
      </c>
      <c r="X21" s="7" t="s">
        <v>44</v>
      </c>
      <c r="Y21" s="7" t="s">
        <v>45</v>
      </c>
      <c r="Z21" s="7" t="s">
        <v>46</v>
      </c>
      <c r="AA21" s="7" t="s">
        <v>47</v>
      </c>
      <c r="AB21" s="7" t="s">
        <v>48</v>
      </c>
      <c r="AC21" s="7" t="s">
        <v>49</v>
      </c>
      <c r="AD21" s="7" t="s">
        <v>50</v>
      </c>
      <c r="AE21" s="8"/>
    </row>
    <row r="22" spans="1:34" ht="9" customHeight="1" x14ac:dyDescent="0.25">
      <c r="U22" s="5"/>
      <c r="V22" s="5"/>
      <c r="W22" s="5"/>
      <c r="X22" s="5"/>
      <c r="Y22" s="5"/>
      <c r="Z22" s="5"/>
      <c r="AA22" s="5"/>
      <c r="AB22" s="5"/>
      <c r="AC22" s="5"/>
      <c r="AD22" s="5"/>
      <c r="AE22" s="4"/>
    </row>
    <row r="23" spans="1:34" x14ac:dyDescent="0.25">
      <c r="A23" s="26" t="s">
        <v>41</v>
      </c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</row>
    <row r="36" spans="1:31" x14ac:dyDescent="0.25">
      <c r="A36" s="26" t="s">
        <v>12</v>
      </c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</row>
    <row r="49" spans="1:31" x14ac:dyDescent="0.25">
      <c r="A49" s="26" t="s">
        <v>14</v>
      </c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</row>
    <row r="62" spans="1:31" x14ac:dyDescent="0.25">
      <c r="A62" s="26" t="s">
        <v>17</v>
      </c>
      <c r="B62" s="26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</row>
    <row r="75" spans="1:31" x14ac:dyDescent="0.25">
      <c r="A75" s="26" t="s">
        <v>18</v>
      </c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</row>
    <row r="88" spans="1:31" x14ac:dyDescent="0.25">
      <c r="A88" s="26" t="s">
        <v>13</v>
      </c>
      <c r="B88" s="26"/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  <c r="AC88" s="26"/>
      <c r="AD88" s="26"/>
      <c r="AE88" s="26"/>
    </row>
    <row r="101" spans="1:31" x14ac:dyDescent="0.25">
      <c r="A101" s="26" t="s">
        <v>42</v>
      </c>
      <c r="B101" s="26"/>
      <c r="C101" s="26"/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  <c r="AC101" s="26"/>
      <c r="AD101" s="26"/>
      <c r="AE101" s="26"/>
    </row>
    <row r="114" spans="1:31" x14ac:dyDescent="0.25">
      <c r="A114" s="26" t="s">
        <v>16</v>
      </c>
      <c r="B114" s="26"/>
      <c r="C114" s="26"/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</row>
    <row r="127" spans="1:31" x14ac:dyDescent="0.25">
      <c r="A127" s="26"/>
      <c r="B127" s="26"/>
      <c r="C127" s="26"/>
      <c r="D127" s="26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</row>
    <row r="140" spans="1:31" x14ac:dyDescent="0.25">
      <c r="A140" s="26"/>
      <c r="B140" s="26"/>
      <c r="C140" s="26"/>
      <c r="D140" s="26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6"/>
      <c r="AB140" s="26"/>
      <c r="AC140" s="26"/>
      <c r="AD140" s="26"/>
      <c r="AE140" s="26"/>
    </row>
    <row r="153" spans="1:31" x14ac:dyDescent="0.25">
      <c r="A153" s="26"/>
      <c r="B153" s="26"/>
      <c r="C153" s="26"/>
      <c r="D153" s="26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</row>
  </sheetData>
  <mergeCells count="11">
    <mergeCell ref="A23:AE23"/>
    <mergeCell ref="A36:AE36"/>
    <mergeCell ref="A49:AE49"/>
    <mergeCell ref="A88:AE88"/>
    <mergeCell ref="A101:AE101"/>
    <mergeCell ref="A127:AE127"/>
    <mergeCell ref="A140:AE140"/>
    <mergeCell ref="A153:AE153"/>
    <mergeCell ref="A62:AE62"/>
    <mergeCell ref="A75:AE75"/>
    <mergeCell ref="A114:AE114"/>
  </mergeCells>
  <conditionalFormatting sqref="U19:AD2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2:AH1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7B4B3-E300-46CD-BF32-0484C7F42924}">
  <dimension ref="A1:U15"/>
  <sheetViews>
    <sheetView workbookViewId="0">
      <selection activeCell="H14" sqref="H14"/>
    </sheetView>
  </sheetViews>
  <sheetFormatPr defaultRowHeight="15" x14ac:dyDescent="0.25"/>
  <cols>
    <col min="1" max="1" width="30.42578125" bestFit="1" customWidth="1"/>
    <col min="16" max="16" width="11" bestFit="1" customWidth="1"/>
  </cols>
  <sheetData>
    <row r="1" spans="1:21" x14ac:dyDescent="0.25">
      <c r="A1" t="s">
        <v>1</v>
      </c>
      <c r="B1" t="s">
        <v>88</v>
      </c>
      <c r="C1" t="s">
        <v>89</v>
      </c>
      <c r="D1" t="s">
        <v>90</v>
      </c>
      <c r="E1" t="s">
        <v>91</v>
      </c>
      <c r="F1" t="s">
        <v>92</v>
      </c>
      <c r="G1" t="s">
        <v>93</v>
      </c>
      <c r="H1" t="s">
        <v>94</v>
      </c>
      <c r="I1" t="s">
        <v>95</v>
      </c>
      <c r="J1" t="s">
        <v>96</v>
      </c>
      <c r="K1" t="s">
        <v>97</v>
      </c>
      <c r="L1" t="s">
        <v>98</v>
      </c>
      <c r="M1" t="s">
        <v>99</v>
      </c>
      <c r="N1" t="s">
        <v>100</v>
      </c>
      <c r="O1" t="s">
        <v>101</v>
      </c>
      <c r="P1" t="s">
        <v>102</v>
      </c>
      <c r="Q1" t="s">
        <v>103</v>
      </c>
      <c r="R1" t="s">
        <v>104</v>
      </c>
      <c r="S1" t="s">
        <v>105</v>
      </c>
      <c r="T1" t="s">
        <v>106</v>
      </c>
      <c r="U1" t="s">
        <v>107</v>
      </c>
    </row>
    <row r="2" spans="1:21" x14ac:dyDescent="0.25">
      <c r="A2" s="2" t="s">
        <v>10</v>
      </c>
      <c r="B2">
        <v>19538</v>
      </c>
      <c r="C2">
        <v>53812249</v>
      </c>
      <c r="D2">
        <v>13087</v>
      </c>
      <c r="E2">
        <v>45460509</v>
      </c>
      <c r="F2">
        <v>1138642</v>
      </c>
      <c r="G2">
        <v>0</v>
      </c>
      <c r="H2">
        <v>0</v>
      </c>
      <c r="I2">
        <v>1709553550</v>
      </c>
      <c r="J2">
        <v>1709554064</v>
      </c>
      <c r="K2">
        <v>1709554080</v>
      </c>
      <c r="L2">
        <v>0</v>
      </c>
      <c r="M2">
        <v>0</v>
      </c>
      <c r="N2">
        <v>1709554080</v>
      </c>
      <c r="O2">
        <v>1709554414</v>
      </c>
      <c r="P2">
        <v>1709554701</v>
      </c>
      <c r="Q2">
        <f t="shared" ref="Q2:Q3" si="0">J2-I2</f>
        <v>514</v>
      </c>
      <c r="R2">
        <f t="shared" ref="R2:R3" si="1">K2-J2</f>
        <v>16</v>
      </c>
      <c r="T2">
        <f t="shared" ref="T2:T3" si="2">O2-N2</f>
        <v>334</v>
      </c>
      <c r="U2">
        <f t="shared" ref="U2:U3" si="3">P2-O2</f>
        <v>287</v>
      </c>
    </row>
    <row r="3" spans="1:21" x14ac:dyDescent="0.25">
      <c r="A3" t="s">
        <v>148</v>
      </c>
      <c r="B3">
        <v>19538</v>
      </c>
      <c r="C3">
        <v>53812249</v>
      </c>
      <c r="D3">
        <v>11928</v>
      </c>
      <c r="E3">
        <v>42040465</v>
      </c>
      <c r="F3">
        <v>819170</v>
      </c>
      <c r="G3">
        <v>85897</v>
      </c>
      <c r="H3">
        <v>4367228</v>
      </c>
      <c r="I3">
        <v>1709568229</v>
      </c>
      <c r="J3">
        <v>1709568656</v>
      </c>
      <c r="K3">
        <v>1709568669</v>
      </c>
      <c r="L3">
        <v>1709568966</v>
      </c>
      <c r="M3">
        <v>1709569884</v>
      </c>
      <c r="N3">
        <v>1709568669</v>
      </c>
      <c r="O3">
        <v>1709568774</v>
      </c>
      <c r="P3">
        <v>1709568966</v>
      </c>
      <c r="Q3" s="22">
        <f t="shared" si="0"/>
        <v>427</v>
      </c>
      <c r="R3" s="22">
        <f t="shared" si="1"/>
        <v>13</v>
      </c>
      <c r="S3" s="24"/>
      <c r="T3" s="22">
        <f t="shared" si="2"/>
        <v>105</v>
      </c>
      <c r="U3" s="22">
        <f t="shared" si="3"/>
        <v>192</v>
      </c>
    </row>
    <row r="4" spans="1:21" x14ac:dyDescent="0.25">
      <c r="A4" t="s">
        <v>19</v>
      </c>
      <c r="B4">
        <v>1459</v>
      </c>
      <c r="C4">
        <v>2000070</v>
      </c>
      <c r="D4">
        <v>670</v>
      </c>
      <c r="E4">
        <v>1084870</v>
      </c>
      <c r="F4">
        <v>86224</v>
      </c>
      <c r="G4">
        <v>3091</v>
      </c>
      <c r="H4">
        <v>215786</v>
      </c>
      <c r="I4">
        <v>1709546580</v>
      </c>
      <c r="J4">
        <v>1709546690</v>
      </c>
      <c r="K4">
        <v>1709546694</v>
      </c>
      <c r="L4">
        <v>1709546713</v>
      </c>
      <c r="M4">
        <v>1709546841</v>
      </c>
      <c r="N4">
        <v>1709546694</v>
      </c>
      <c r="O4">
        <v>1709546698</v>
      </c>
      <c r="P4">
        <v>1709546713</v>
      </c>
      <c r="Q4">
        <f>J4-I4</f>
        <v>110</v>
      </c>
      <c r="R4">
        <f>K4-J4</f>
        <v>4</v>
      </c>
      <c r="S4">
        <f>M4-L4</f>
        <v>128</v>
      </c>
      <c r="T4">
        <f>O4-N4</f>
        <v>4</v>
      </c>
      <c r="U4">
        <f>P4-O4</f>
        <v>15</v>
      </c>
    </row>
    <row r="5" spans="1:21" x14ac:dyDescent="0.25">
      <c r="A5" t="s">
        <v>19</v>
      </c>
      <c r="B5">
        <v>1459</v>
      </c>
      <c r="C5">
        <v>2000070</v>
      </c>
      <c r="D5">
        <v>670</v>
      </c>
      <c r="E5">
        <v>1084870</v>
      </c>
      <c r="F5">
        <v>86224</v>
      </c>
      <c r="G5">
        <v>3089</v>
      </c>
      <c r="H5">
        <v>215958</v>
      </c>
      <c r="I5">
        <v>1709553195</v>
      </c>
      <c r="J5">
        <v>1709553287</v>
      </c>
      <c r="K5">
        <v>1709553292</v>
      </c>
      <c r="L5">
        <v>1709553311</v>
      </c>
      <c r="M5">
        <v>1709553433</v>
      </c>
      <c r="N5">
        <v>1709553292</v>
      </c>
      <c r="O5">
        <v>1709553295</v>
      </c>
      <c r="P5">
        <v>1709553311</v>
      </c>
      <c r="Q5" s="22">
        <f t="shared" ref="Q5" si="4">J5-I5</f>
        <v>92</v>
      </c>
      <c r="R5" s="23">
        <f t="shared" ref="R5" si="5">K5-J5</f>
        <v>5</v>
      </c>
      <c r="S5" s="23">
        <f t="shared" ref="S5" si="6">M5-L5</f>
        <v>122</v>
      </c>
      <c r="T5" s="23">
        <f t="shared" ref="T5" si="7">O5-N5</f>
        <v>3</v>
      </c>
      <c r="U5" s="23">
        <f t="shared" ref="U5" si="8">P5-O5</f>
        <v>16</v>
      </c>
    </row>
    <row r="6" spans="1:21" x14ac:dyDescent="0.25">
      <c r="A6" t="s">
        <v>19</v>
      </c>
      <c r="B6">
        <v>1459</v>
      </c>
      <c r="C6">
        <v>2000070</v>
      </c>
      <c r="D6">
        <v>670</v>
      </c>
      <c r="E6">
        <v>1084870</v>
      </c>
      <c r="F6">
        <v>86224</v>
      </c>
      <c r="G6">
        <v>3089</v>
      </c>
      <c r="H6">
        <v>215958</v>
      </c>
      <c r="I6">
        <v>1709555358</v>
      </c>
      <c r="J6">
        <v>1709555452</v>
      </c>
      <c r="K6">
        <v>1709555457</v>
      </c>
      <c r="L6">
        <v>1709555479</v>
      </c>
      <c r="M6">
        <v>1709555611</v>
      </c>
      <c r="N6">
        <v>1709555457</v>
      </c>
      <c r="O6">
        <v>1709555460</v>
      </c>
      <c r="P6">
        <v>1709555479</v>
      </c>
      <c r="Q6" s="23">
        <f>J6-I6</f>
        <v>94</v>
      </c>
      <c r="R6" s="23">
        <f>K6-J6</f>
        <v>5</v>
      </c>
      <c r="S6" s="23">
        <f>M6-L6</f>
        <v>132</v>
      </c>
      <c r="T6" s="23">
        <f>O6-N6</f>
        <v>3</v>
      </c>
      <c r="U6" s="23">
        <f>P6-O6</f>
        <v>19</v>
      </c>
    </row>
    <row r="7" spans="1:21" x14ac:dyDescent="0.25">
      <c r="A7" t="s">
        <v>19</v>
      </c>
      <c r="B7">
        <v>1459</v>
      </c>
      <c r="C7">
        <v>2000070</v>
      </c>
      <c r="D7">
        <v>633</v>
      </c>
      <c r="E7">
        <v>994670</v>
      </c>
      <c r="F7">
        <v>74061</v>
      </c>
      <c r="G7">
        <v>2573</v>
      </c>
      <c r="H7">
        <v>187030</v>
      </c>
      <c r="I7">
        <v>1709567919</v>
      </c>
      <c r="J7">
        <v>1709568003</v>
      </c>
      <c r="K7">
        <v>1709568007</v>
      </c>
      <c r="L7">
        <v>1709568020</v>
      </c>
      <c r="M7">
        <v>1709568127</v>
      </c>
      <c r="N7">
        <v>1709568007</v>
      </c>
      <c r="O7">
        <v>1709568008</v>
      </c>
      <c r="P7">
        <v>1709568020</v>
      </c>
      <c r="Q7" s="22">
        <f>J7-I7</f>
        <v>84</v>
      </c>
      <c r="R7" s="23">
        <f>K7-J7</f>
        <v>4</v>
      </c>
      <c r="S7" s="22">
        <f>M7-L7</f>
        <v>107</v>
      </c>
      <c r="T7" s="22">
        <f>O7-N7</f>
        <v>1</v>
      </c>
      <c r="U7" s="22">
        <f>P7-O7</f>
        <v>12</v>
      </c>
    </row>
    <row r="8" spans="1:21" x14ac:dyDescent="0.25">
      <c r="A8" t="s">
        <v>124</v>
      </c>
      <c r="B8">
        <v>1004</v>
      </c>
      <c r="C8">
        <v>16138256</v>
      </c>
      <c r="D8">
        <v>732</v>
      </c>
      <c r="E8">
        <v>15825589</v>
      </c>
      <c r="F8">
        <v>94891</v>
      </c>
      <c r="G8">
        <v>89182</v>
      </c>
      <c r="H8">
        <v>14518487</v>
      </c>
      <c r="I8">
        <v>0</v>
      </c>
      <c r="J8">
        <v>0</v>
      </c>
      <c r="K8">
        <v>0</v>
      </c>
      <c r="L8">
        <v>0</v>
      </c>
      <c r="M8">
        <v>0</v>
      </c>
      <c r="N8">
        <v>1709556635</v>
      </c>
      <c r="O8">
        <v>1709556637</v>
      </c>
      <c r="P8">
        <v>1709556654</v>
      </c>
      <c r="T8">
        <f t="shared" ref="T8:T15" si="9">O8-N8</f>
        <v>2</v>
      </c>
      <c r="U8">
        <f t="shared" ref="U8:U15" si="10">P8-O8</f>
        <v>17</v>
      </c>
    </row>
    <row r="9" spans="1:21" x14ac:dyDescent="0.25">
      <c r="A9" t="s">
        <v>124</v>
      </c>
      <c r="B9">
        <v>1004</v>
      </c>
      <c r="C9">
        <v>16138256</v>
      </c>
      <c r="D9">
        <v>706</v>
      </c>
      <c r="E9">
        <v>15765300</v>
      </c>
      <c r="F9">
        <v>78036</v>
      </c>
      <c r="G9">
        <v>84285</v>
      </c>
      <c r="H9">
        <v>14341769</v>
      </c>
      <c r="I9">
        <v>1709567674</v>
      </c>
      <c r="J9">
        <v>1709568222</v>
      </c>
      <c r="K9">
        <v>1709568226</v>
      </c>
      <c r="L9">
        <v>1709568246</v>
      </c>
      <c r="M9">
        <v>1709568377</v>
      </c>
      <c r="N9">
        <v>1709568226</v>
      </c>
      <c r="O9">
        <v>1709568227</v>
      </c>
      <c r="P9">
        <v>1709568246</v>
      </c>
      <c r="Q9" s="24">
        <f t="shared" ref="Q9" si="11">J9-I9</f>
        <v>548</v>
      </c>
      <c r="R9" s="24">
        <f t="shared" ref="R9" si="12">K9-J9</f>
        <v>4</v>
      </c>
      <c r="S9" s="24">
        <f t="shared" ref="S9" si="13">M9-L9</f>
        <v>131</v>
      </c>
      <c r="T9" s="23">
        <f t="shared" ref="T9:T10" si="14">O9-N9</f>
        <v>1</v>
      </c>
      <c r="U9" s="23">
        <f t="shared" ref="U9:U10" si="15">P9-O9</f>
        <v>19</v>
      </c>
    </row>
    <row r="10" spans="1:21" x14ac:dyDescent="0.25">
      <c r="A10" t="s">
        <v>125</v>
      </c>
      <c r="B10">
        <v>3475</v>
      </c>
      <c r="C10">
        <v>5821349</v>
      </c>
      <c r="D10">
        <v>2029</v>
      </c>
      <c r="E10">
        <v>4032749</v>
      </c>
      <c r="F10">
        <v>253110</v>
      </c>
      <c r="G10">
        <v>8425</v>
      </c>
      <c r="H10">
        <v>732927</v>
      </c>
      <c r="I10">
        <v>0</v>
      </c>
      <c r="J10">
        <v>0</v>
      </c>
      <c r="K10">
        <v>0</v>
      </c>
      <c r="L10">
        <v>0</v>
      </c>
      <c r="M10">
        <v>0</v>
      </c>
      <c r="N10">
        <v>1709556057</v>
      </c>
      <c r="O10">
        <v>1709556075</v>
      </c>
      <c r="P10">
        <v>1709556100</v>
      </c>
      <c r="T10">
        <f t="shared" si="14"/>
        <v>18</v>
      </c>
      <c r="U10">
        <f t="shared" si="15"/>
        <v>25</v>
      </c>
    </row>
    <row r="11" spans="1:21" x14ac:dyDescent="0.25">
      <c r="A11" t="s">
        <v>125</v>
      </c>
      <c r="B11">
        <v>3475</v>
      </c>
      <c r="C11">
        <v>5821349</v>
      </c>
      <c r="D11">
        <v>1886</v>
      </c>
      <c r="E11">
        <v>3683799</v>
      </c>
      <c r="F11">
        <v>215721</v>
      </c>
      <c r="G11">
        <v>7328</v>
      </c>
      <c r="H11">
        <v>646576</v>
      </c>
      <c r="I11">
        <v>1709567541</v>
      </c>
      <c r="J11">
        <v>1709567733</v>
      </c>
      <c r="K11">
        <v>1709567740</v>
      </c>
      <c r="L11">
        <v>1709567769</v>
      </c>
      <c r="M11">
        <v>1709567953</v>
      </c>
      <c r="N11">
        <v>1709567740</v>
      </c>
      <c r="O11">
        <v>1709567747</v>
      </c>
      <c r="P11">
        <v>1709567769</v>
      </c>
      <c r="Q11" s="24">
        <f t="shared" ref="Q11:Q15" si="16">J11-I11</f>
        <v>192</v>
      </c>
      <c r="R11" s="24">
        <f t="shared" ref="R11:R15" si="17">K11-J11</f>
        <v>7</v>
      </c>
      <c r="S11" s="24">
        <f t="shared" ref="S11:S15" si="18">M11-L11</f>
        <v>184</v>
      </c>
      <c r="T11" s="22">
        <f t="shared" si="9"/>
        <v>7</v>
      </c>
      <c r="U11" s="22">
        <f t="shared" si="10"/>
        <v>22</v>
      </c>
    </row>
    <row r="12" spans="1:21" x14ac:dyDescent="0.25">
      <c r="Q12">
        <f t="shared" si="16"/>
        <v>0</v>
      </c>
      <c r="R12">
        <f t="shared" si="17"/>
        <v>0</v>
      </c>
      <c r="S12">
        <f t="shared" si="18"/>
        <v>0</v>
      </c>
      <c r="T12">
        <f t="shared" si="9"/>
        <v>0</v>
      </c>
      <c r="U12">
        <f t="shared" si="10"/>
        <v>0</v>
      </c>
    </row>
    <row r="13" spans="1:21" x14ac:dyDescent="0.25">
      <c r="Q13">
        <f t="shared" si="16"/>
        <v>0</v>
      </c>
      <c r="R13">
        <f t="shared" si="17"/>
        <v>0</v>
      </c>
      <c r="S13">
        <f t="shared" si="18"/>
        <v>0</v>
      </c>
      <c r="T13">
        <f t="shared" si="9"/>
        <v>0</v>
      </c>
      <c r="U13">
        <f t="shared" si="10"/>
        <v>0</v>
      </c>
    </row>
    <row r="14" spans="1:21" x14ac:dyDescent="0.25">
      <c r="Q14">
        <f t="shared" si="16"/>
        <v>0</v>
      </c>
      <c r="R14">
        <f t="shared" si="17"/>
        <v>0</v>
      </c>
      <c r="S14">
        <f t="shared" si="18"/>
        <v>0</v>
      </c>
      <c r="T14">
        <f t="shared" si="9"/>
        <v>0</v>
      </c>
      <c r="U14">
        <f t="shared" si="10"/>
        <v>0</v>
      </c>
    </row>
    <row r="15" spans="1:21" x14ac:dyDescent="0.25">
      <c r="Q15">
        <f t="shared" si="16"/>
        <v>0</v>
      </c>
      <c r="R15">
        <f t="shared" si="17"/>
        <v>0</v>
      </c>
      <c r="S15">
        <f t="shared" si="18"/>
        <v>0</v>
      </c>
      <c r="T15">
        <f t="shared" si="9"/>
        <v>0</v>
      </c>
      <c r="U15">
        <f t="shared" si="10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63CE7-0D08-4E40-ADDF-78840228F513}">
  <dimension ref="A1:AN463"/>
  <sheetViews>
    <sheetView topLeftCell="A407" workbookViewId="0">
      <selection activeCell="R13" sqref="R13"/>
    </sheetView>
  </sheetViews>
  <sheetFormatPr defaultRowHeight="15" x14ac:dyDescent="0.25"/>
  <cols>
    <col min="1" max="1" width="22.42578125" customWidth="1"/>
    <col min="2" max="2" width="9.28515625" customWidth="1"/>
    <col min="3" max="12" width="3.5703125" customWidth="1"/>
    <col min="13" max="22" width="10" customWidth="1"/>
    <col min="23" max="31" width="8.140625" customWidth="1"/>
    <col min="32" max="40" width="8.42578125" customWidth="1"/>
  </cols>
  <sheetData>
    <row r="1" spans="1:40" ht="42" customHeight="1" x14ac:dyDescent="0.25">
      <c r="A1" t="s">
        <v>145</v>
      </c>
      <c r="B1" t="s">
        <v>67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62</v>
      </c>
      <c r="I1" t="s">
        <v>63</v>
      </c>
      <c r="J1" t="s">
        <v>64</v>
      </c>
      <c r="K1" t="s">
        <v>65</v>
      </c>
      <c r="L1" t="s">
        <v>66</v>
      </c>
      <c r="M1" s="12" t="s">
        <v>69</v>
      </c>
      <c r="N1" s="12" t="s">
        <v>70</v>
      </c>
      <c r="O1" s="12" t="s">
        <v>71</v>
      </c>
      <c r="P1" s="12" t="s">
        <v>72</v>
      </c>
      <c r="Q1" s="12" t="s">
        <v>73</v>
      </c>
      <c r="R1" s="12" t="s">
        <v>74</v>
      </c>
      <c r="S1" s="12" t="s">
        <v>75</v>
      </c>
      <c r="T1" s="12" t="s">
        <v>76</v>
      </c>
      <c r="U1" s="12" t="s">
        <v>77</v>
      </c>
      <c r="V1" s="12" t="s">
        <v>118</v>
      </c>
      <c r="W1" s="13" t="s">
        <v>78</v>
      </c>
      <c r="X1" s="13" t="s">
        <v>79</v>
      </c>
      <c r="Y1" s="13" t="s">
        <v>80</v>
      </c>
      <c r="Z1" s="13" t="s">
        <v>81</v>
      </c>
      <c r="AA1" s="13" t="s">
        <v>82</v>
      </c>
      <c r="AB1" s="13" t="s">
        <v>83</v>
      </c>
      <c r="AC1" s="13" t="s">
        <v>84</v>
      </c>
      <c r="AD1" s="13" t="s">
        <v>85</v>
      </c>
      <c r="AE1" s="13" t="s">
        <v>86</v>
      </c>
      <c r="AF1" s="13" t="s">
        <v>133</v>
      </c>
      <c r="AG1" s="13" t="s">
        <v>134</v>
      </c>
      <c r="AH1" s="13" t="s">
        <v>135</v>
      </c>
      <c r="AI1" s="13" t="s">
        <v>136</v>
      </c>
      <c r="AJ1" s="13" t="s">
        <v>137</v>
      </c>
      <c r="AK1" s="13" t="s">
        <v>138</v>
      </c>
      <c r="AL1" s="13" t="s">
        <v>139</v>
      </c>
      <c r="AM1" s="13" t="s">
        <v>140</v>
      </c>
      <c r="AN1" s="13" t="s">
        <v>141</v>
      </c>
    </row>
    <row r="2" spans="1:40" x14ac:dyDescent="0.25">
      <c r="A2" s="1" t="s">
        <v>144</v>
      </c>
      <c r="B2">
        <v>15899</v>
      </c>
      <c r="C2">
        <v>1709568611.6633699</v>
      </c>
      <c r="D2">
        <v>1709568611.6637101</v>
      </c>
      <c r="E2">
        <v>1709568614.3338001</v>
      </c>
      <c r="F2">
        <v>1709568614.362</v>
      </c>
      <c r="G2">
        <v>1709568614.36216</v>
      </c>
      <c r="H2">
        <v>1709568614.45947</v>
      </c>
      <c r="I2">
        <v>1709568614.46152</v>
      </c>
      <c r="J2">
        <v>1709568614.4617901</v>
      </c>
      <c r="K2">
        <v>1709568614.66909</v>
      </c>
      <c r="L2">
        <v>1709568615.07195</v>
      </c>
      <c r="M2" s="10">
        <f t="shared" ref="M2:M65" si="0">(D2-C2)</f>
        <v>3.4022331237792969E-4</v>
      </c>
      <c r="N2" s="10">
        <f t="shared" ref="N2:N65" si="1">(E2-D2)</f>
        <v>2.6700899600982666</v>
      </c>
      <c r="O2" s="10">
        <f t="shared" ref="O2:O65" si="2">(F2-E2)</f>
        <v>2.8199911117553711E-2</v>
      </c>
      <c r="P2" s="10">
        <f t="shared" ref="P2:P65" si="3">(G2-F2)</f>
        <v>1.5997886657714844E-4</v>
      </c>
      <c r="Q2" s="10">
        <f t="shared" ref="Q2:Q65" si="4">(H2-G2)</f>
        <v>9.7310066223144531E-2</v>
      </c>
      <c r="R2" s="10">
        <f t="shared" ref="R2:R65" si="5">(I2-H2)</f>
        <v>2.0499229431152344E-3</v>
      </c>
      <c r="S2" s="10">
        <f t="shared" ref="S2:S65" si="6">(J2-I2)</f>
        <v>2.7012825012207031E-4</v>
      </c>
      <c r="T2" s="10">
        <f t="shared" ref="T2:T65" si="7">(K2-J2)</f>
        <v>0.20729994773864746</v>
      </c>
      <c r="U2" s="10">
        <f t="shared" ref="U2:U65" si="8">(L2-K2)</f>
        <v>0.40285992622375488</v>
      </c>
      <c r="V2" s="10">
        <f>SUM(Table2[[#This Row],[filter kmers2]:[identify kmers B10]])</f>
        <v>3.4085800647735596</v>
      </c>
      <c r="W2" s="5">
        <f t="shared" ref="W2:W65" si="9">M2/(SUM($M2:$U2))</f>
        <v>9.9813795161807819E-5</v>
      </c>
      <c r="X2" s="5">
        <f t="shared" ref="X2:X65" si="10">N2/(SUM($M2:$U2))</f>
        <v>0.78334377053151227</v>
      </c>
      <c r="Y2" s="5">
        <f t="shared" ref="Y2:Y65" si="11">O2/(SUM($M2:$U2))</f>
        <v>8.2732136495749595E-3</v>
      </c>
      <c r="Z2" s="5">
        <f t="shared" ref="Z2:Z65" si="12">P2/(SUM($M2:$U2))</f>
        <v>4.6934167171389661E-5</v>
      </c>
      <c r="AA2" s="5">
        <f t="shared" ref="AA2:AA65" si="13">Q2/(SUM($M2:$U2))</f>
        <v>2.8548564027821677E-2</v>
      </c>
      <c r="AB2" s="5">
        <f t="shared" ref="AB2:AB65" si="14">R2/(SUM($M2:$U2))</f>
        <v>6.0140084849420012E-4</v>
      </c>
      <c r="AC2" s="5">
        <f t="shared" ref="AC2:AC65" si="15">S2/(SUM($M2:$U2))</f>
        <v>7.9249495387756315E-5</v>
      </c>
      <c r="AD2" s="5">
        <f t="shared" ref="AD2:AD65" si="16">T2/(SUM($M2:$U2))</f>
        <v>6.0817097970212682E-2</v>
      </c>
      <c r="AE2" s="5">
        <f t="shared" ref="AE2:AE65" si="17">U2/(SUM($M2:$U2))</f>
        <v>0.11818995551466321</v>
      </c>
      <c r="AF2" s="20">
        <f>Table2[[#This Row],[filter kmers2]]/Table2[[#This Row],[bp]]*1000000</f>
        <v>2.1399038453860601E-2</v>
      </c>
      <c r="AG2" s="20">
        <f>Table2[[#This Row],[collapse kmers3]]/Table2[[#This Row],[bp]]*1000000</f>
        <v>167.94074848092751</v>
      </c>
      <c r="AH2" s="20">
        <f>Table2[[#This Row],[calculate distances4]]/Table2[[#This Row],[bp]]*1000000</f>
        <v>1.7736908684542241</v>
      </c>
      <c r="AI2" s="20">
        <f>Table2[[#This Row],[Find N A5]]/Table2[[#This Row],[bp]]*1000000</f>
        <v>1.0062196778234382E-2</v>
      </c>
      <c r="AJ2" s="20">
        <f>Table2[[#This Row],[Find N B6]]/Table2[[#This Row],[bp]]*1000000</f>
        <v>6.12051488918451</v>
      </c>
      <c r="AK2" s="20">
        <f>Table2[[#This Row],[Find N C7]]/Table2[[#This Row],[bp]]*1000000</f>
        <v>0.12893408032676484</v>
      </c>
      <c r="AL2" s="20">
        <f>Table2[[#This Row],[Find N D8]]/Table2[[#This Row],[bp]]*1000000</f>
        <v>1.6990266691117074E-2</v>
      </c>
      <c r="AM2" s="20">
        <f>Table2[[#This Row],[identify kmers A9]]/Table2[[#This Row],[bp]]*1000000</f>
        <v>13.038552596933609</v>
      </c>
      <c r="AN2" s="20">
        <f>Table2[[#This Row],[identify kmers B10]]/Table2[[#This Row],[bp]]*1000000</f>
        <v>25.338695906896969</v>
      </c>
    </row>
    <row r="3" spans="1:40" x14ac:dyDescent="0.25">
      <c r="A3" s="1" t="s">
        <v>144</v>
      </c>
      <c r="B3">
        <v>20899</v>
      </c>
      <c r="C3">
        <v>1709568611.7969401</v>
      </c>
      <c r="D3">
        <v>1709568611.79724</v>
      </c>
      <c r="E3">
        <v>1709568614.34777</v>
      </c>
      <c r="F3">
        <v>1709568614.4164801</v>
      </c>
      <c r="G3">
        <v>1709568614.41662</v>
      </c>
      <c r="H3">
        <v>1709568614.56548</v>
      </c>
      <c r="I3">
        <v>1709568614.56846</v>
      </c>
      <c r="J3">
        <v>1709568614.56881</v>
      </c>
      <c r="K3">
        <v>1709568614.7601399</v>
      </c>
      <c r="L3">
        <v>1709568615.10164</v>
      </c>
      <c r="M3" s="10">
        <f t="shared" si="0"/>
        <v>2.9993057250976563E-4</v>
      </c>
      <c r="N3" s="10">
        <f t="shared" si="1"/>
        <v>2.550529956817627</v>
      </c>
      <c r="O3" s="10">
        <f t="shared" si="2"/>
        <v>6.8710088729858398E-2</v>
      </c>
      <c r="P3" s="10">
        <f t="shared" si="3"/>
        <v>1.3995170593261719E-4</v>
      </c>
      <c r="Q3" s="10">
        <f t="shared" si="4"/>
        <v>0.14885997772216797</v>
      </c>
      <c r="R3" s="10">
        <f t="shared" si="5"/>
        <v>2.9799938201904297E-3</v>
      </c>
      <c r="S3" s="10">
        <f t="shared" si="6"/>
        <v>3.4999847412109375E-4</v>
      </c>
      <c r="T3" s="10">
        <f t="shared" si="7"/>
        <v>0.1913299560546875</v>
      </c>
      <c r="U3" s="10">
        <f t="shared" si="8"/>
        <v>0.34150004386901855</v>
      </c>
      <c r="V3" s="10">
        <f>SUM(Table2[[#This Row],[filter kmers2]:[identify kmers B10]])</f>
        <v>3.3046998977661133</v>
      </c>
      <c r="W3" s="5">
        <f t="shared" si="9"/>
        <v>9.075879256464724E-5</v>
      </c>
      <c r="X3" s="5">
        <f t="shared" si="10"/>
        <v>0.77178867543818896</v>
      </c>
      <c r="Y3" s="5">
        <f t="shared" si="11"/>
        <v>2.0791627335451712E-2</v>
      </c>
      <c r="Z3" s="5">
        <f t="shared" si="12"/>
        <v>4.2349293509895015E-5</v>
      </c>
      <c r="AA3" s="5">
        <f t="shared" si="13"/>
        <v>4.5044930652490787E-2</v>
      </c>
      <c r="AB3" s="5">
        <f t="shared" si="14"/>
        <v>9.017441560139316E-4</v>
      </c>
      <c r="AC3" s="5">
        <f t="shared" si="15"/>
        <v>1.0590930642679027E-4</v>
      </c>
      <c r="AD3" s="5">
        <f t="shared" si="16"/>
        <v>5.7896317963401556E-2</v>
      </c>
      <c r="AE3" s="5">
        <f t="shared" si="17"/>
        <v>0.10333768706195175</v>
      </c>
      <c r="AF3" s="20">
        <f>Table2[[#This Row],[filter kmers2]]/Table2[[#This Row],[bp]]*1000000</f>
        <v>1.4351431767537471E-2</v>
      </c>
      <c r="AG3" s="20">
        <f>Table2[[#This Row],[collapse kmers3]]/Table2[[#This Row],[bp]]*1000000</f>
        <v>122.04076543459624</v>
      </c>
      <c r="AH3" s="20">
        <f>Table2[[#This Row],[calculate distances4]]/Table2[[#This Row],[bp]]*1000000</f>
        <v>3.2877213613023781</v>
      </c>
      <c r="AI3" s="20">
        <f>Table2[[#This Row],[Find N A5]]/Table2[[#This Row],[bp]]*1000000</f>
        <v>6.6965742826267851E-3</v>
      </c>
      <c r="AJ3" s="20">
        <f>Table2[[#This Row],[Find N B6]]/Table2[[#This Row],[bp]]*1000000</f>
        <v>7.1228277775093529</v>
      </c>
      <c r="AK3" s="20">
        <f>Table2[[#This Row],[Find N C7]]/Table2[[#This Row],[bp]]*1000000</f>
        <v>0.14259025887317237</v>
      </c>
      <c r="AL3" s="20">
        <f>Table2[[#This Row],[Find N D8]]/Table2[[#This Row],[bp]]*1000000</f>
        <v>1.6747139773247224E-2</v>
      </c>
      <c r="AM3" s="20">
        <f>Table2[[#This Row],[identify kmers A9]]/Table2[[#This Row],[bp]]*1000000</f>
        <v>9.1549813892859699</v>
      </c>
      <c r="AN3" s="20">
        <f>Table2[[#This Row],[identify kmers B10]]/Table2[[#This Row],[bp]]*1000000</f>
        <v>16.340496859611395</v>
      </c>
    </row>
    <row r="4" spans="1:40" x14ac:dyDescent="0.25">
      <c r="A4" s="1" t="s">
        <v>144</v>
      </c>
      <c r="B4">
        <v>35499</v>
      </c>
      <c r="C4">
        <v>1709568633.3980999</v>
      </c>
      <c r="D4">
        <v>1709568633.39819</v>
      </c>
      <c r="E4">
        <v>1709568635.6974399</v>
      </c>
      <c r="F4">
        <v>1709568635.77158</v>
      </c>
      <c r="G4">
        <v>1709568635.7717199</v>
      </c>
      <c r="H4">
        <v>1709568636.1480501</v>
      </c>
      <c r="I4">
        <v>1709568636.1501701</v>
      </c>
      <c r="J4">
        <v>1709568636.1505499</v>
      </c>
      <c r="K4">
        <v>1709568636.35133</v>
      </c>
      <c r="L4">
        <v>1709568636.5705299</v>
      </c>
      <c r="M4" s="10">
        <f t="shared" si="0"/>
        <v>9.0122222900390625E-5</v>
      </c>
      <c r="N4" s="10">
        <f t="shared" si="1"/>
        <v>2.2992498874664307</v>
      </c>
      <c r="O4" s="10">
        <f t="shared" si="2"/>
        <v>7.4140071868896484E-2</v>
      </c>
      <c r="P4" s="10">
        <f t="shared" si="3"/>
        <v>1.3995170593261719E-4</v>
      </c>
      <c r="Q4" s="10">
        <f t="shared" si="4"/>
        <v>0.37633013725280762</v>
      </c>
      <c r="R4" s="10">
        <f t="shared" si="5"/>
        <v>2.1200180053710938E-3</v>
      </c>
      <c r="S4" s="10">
        <f t="shared" si="6"/>
        <v>3.7980079650878906E-4</v>
      </c>
      <c r="T4" s="10">
        <f t="shared" si="7"/>
        <v>0.20078015327453613</v>
      </c>
      <c r="U4" s="10">
        <f t="shared" si="8"/>
        <v>0.21919989585876465</v>
      </c>
      <c r="V4" s="10">
        <f>SUM(Table2[[#This Row],[filter kmers2]:[identify kmers B10]])</f>
        <v>3.1724300384521484</v>
      </c>
      <c r="W4" s="5">
        <f t="shared" si="9"/>
        <v>2.8407946529330528E-5</v>
      </c>
      <c r="X4" s="5">
        <f t="shared" si="10"/>
        <v>0.72475984012188066</v>
      </c>
      <c r="Y4" s="5">
        <f t="shared" si="11"/>
        <v>2.3370120371533853E-2</v>
      </c>
      <c r="Z4" s="5">
        <f t="shared" si="12"/>
        <v>4.4114985747928628E-5</v>
      </c>
      <c r="AA4" s="5">
        <f t="shared" si="13"/>
        <v>0.11862519667618007</v>
      </c>
      <c r="AB4" s="5">
        <f t="shared" si="14"/>
        <v>6.6826312311853717E-4</v>
      </c>
      <c r="AC4" s="5">
        <f t="shared" si="15"/>
        <v>1.1971920323075008E-4</v>
      </c>
      <c r="AD4" s="5">
        <f t="shared" si="16"/>
        <v>6.3289072049165895E-2</v>
      </c>
      <c r="AE4" s="5">
        <f t="shared" si="17"/>
        <v>6.9095265522613025E-2</v>
      </c>
      <c r="AF4" s="20">
        <f>Table2[[#This Row],[filter kmers2]]/Table2[[#This Row],[bp]]*1000000</f>
        <v>2.5387256796076123E-3</v>
      </c>
      <c r="AG4" s="20">
        <f>Table2[[#This Row],[collapse kmers3]]/Table2[[#This Row],[bp]]*1000000</f>
        <v>64.769426954743253</v>
      </c>
      <c r="AH4" s="20">
        <f>Table2[[#This Row],[calculate distances4]]/Table2[[#This Row],[bp]]*1000000</f>
        <v>2.0885115600128592</v>
      </c>
      <c r="AI4" s="20">
        <f>Table2[[#This Row],[Find N A5]]/Table2[[#This Row],[bp]]*1000000</f>
        <v>3.9424126294435678E-3</v>
      </c>
      <c r="AJ4" s="20">
        <f>Table2[[#This Row],[Find N B6]]/Table2[[#This Row],[bp]]*1000000</f>
        <v>10.601147560573752</v>
      </c>
      <c r="AK4" s="20">
        <f>Table2[[#This Row],[Find N C7]]/Table2[[#This Row],[bp]]*1000000</f>
        <v>5.9720499320293351E-2</v>
      </c>
      <c r="AL4" s="20">
        <f>Table2[[#This Row],[Find N D8]]/Table2[[#This Row],[bp]]*1000000</f>
        <v>1.0698915364060651E-2</v>
      </c>
      <c r="AM4" s="20">
        <f>Table2[[#This Row],[identify kmers A9]]/Table2[[#This Row],[bp]]*1000000</f>
        <v>5.6559382876851778</v>
      </c>
      <c r="AN4" s="20">
        <f>Table2[[#This Row],[identify kmers B10]]/Table2[[#This Row],[bp]]*1000000</f>
        <v>6.174818892328366</v>
      </c>
    </row>
    <row r="5" spans="1:40" x14ac:dyDescent="0.25">
      <c r="A5" s="1" t="s">
        <v>144</v>
      </c>
      <c r="B5">
        <v>61099</v>
      </c>
      <c r="C5">
        <v>1709568602.9725399</v>
      </c>
      <c r="D5">
        <v>1709568602.9726801</v>
      </c>
      <c r="E5">
        <v>1709568604.27285</v>
      </c>
      <c r="F5">
        <v>1709568604.39394</v>
      </c>
      <c r="G5">
        <v>1709568604.39413</v>
      </c>
      <c r="H5">
        <v>1709568605.4645801</v>
      </c>
      <c r="I5">
        <v>1709568605.4663301</v>
      </c>
      <c r="J5">
        <v>1709568605.46664</v>
      </c>
      <c r="K5">
        <v>1709568605.6705999</v>
      </c>
      <c r="L5">
        <v>1709568605.91711</v>
      </c>
      <c r="M5" s="10">
        <f t="shared" si="0"/>
        <v>1.4019012451171875E-4</v>
      </c>
      <c r="N5" s="10">
        <f t="shared" si="1"/>
        <v>1.3001699447631836</v>
      </c>
      <c r="O5" s="10">
        <f t="shared" si="2"/>
        <v>0.12108993530273438</v>
      </c>
      <c r="P5" s="10">
        <f t="shared" si="3"/>
        <v>1.9001960754394531E-4</v>
      </c>
      <c r="Q5" s="10">
        <f t="shared" si="4"/>
        <v>1.0704500675201416</v>
      </c>
      <c r="R5" s="10">
        <f t="shared" si="5"/>
        <v>1.7499923706054688E-3</v>
      </c>
      <c r="S5" s="10">
        <f t="shared" si="6"/>
        <v>3.0994415283203125E-4</v>
      </c>
      <c r="T5" s="10">
        <f t="shared" si="7"/>
        <v>0.20395994186401367</v>
      </c>
      <c r="U5" s="10">
        <f t="shared" si="8"/>
        <v>0.24651002883911133</v>
      </c>
      <c r="V5" s="10">
        <f>SUM(Table2[[#This Row],[filter kmers2]:[identify kmers B10]])</f>
        <v>2.9445700645446777</v>
      </c>
      <c r="W5" s="5">
        <f t="shared" si="9"/>
        <v>4.7609709206697551E-5</v>
      </c>
      <c r="X5" s="5">
        <f t="shared" si="10"/>
        <v>0.44154831308598202</v>
      </c>
      <c r="Y5" s="5">
        <f t="shared" si="11"/>
        <v>4.1123129233964634E-2</v>
      </c>
      <c r="Z5" s="5">
        <f t="shared" si="12"/>
        <v>6.4532207887309443E-5</v>
      </c>
      <c r="AA5" s="5">
        <f t="shared" si="13"/>
        <v>0.36353356994603098</v>
      </c>
      <c r="AB5" s="5">
        <f t="shared" si="14"/>
        <v>5.9431167615163277E-4</v>
      </c>
      <c r="AC5" s="5">
        <f t="shared" si="15"/>
        <v>1.052595611712701E-4</v>
      </c>
      <c r="AD5" s="5">
        <f t="shared" si="16"/>
        <v>6.9266459073220335E-2</v>
      </c>
      <c r="AE5" s="5">
        <f t="shared" si="17"/>
        <v>8.3716815506385128E-2</v>
      </c>
      <c r="AF5" s="20">
        <f>Table2[[#This Row],[filter kmers2]]/Table2[[#This Row],[bp]]*1000000</f>
        <v>2.2944749424985474E-3</v>
      </c>
      <c r="AG5" s="20">
        <f>Table2[[#This Row],[collapse kmers3]]/Table2[[#This Row],[bp]]*1000000</f>
        <v>21.279725441712362</v>
      </c>
      <c r="AH5" s="20">
        <f>Table2[[#This Row],[calculate distances4]]/Table2[[#This Row],[bp]]*1000000</f>
        <v>1.9818644380879291</v>
      </c>
      <c r="AI5" s="20">
        <f>Table2[[#This Row],[Find N A5]]/Table2[[#This Row],[bp]]*1000000</f>
        <v>3.1100281108356162E-3</v>
      </c>
      <c r="AJ5" s="20">
        <f>Table2[[#This Row],[Find N B6]]/Table2[[#This Row],[bp]]*1000000</f>
        <v>17.519927781471736</v>
      </c>
      <c r="AK5" s="20">
        <f>Table2[[#This Row],[Find N C7]]/Table2[[#This Row],[bp]]*1000000</f>
        <v>2.8641915098536291E-2</v>
      </c>
      <c r="AL5" s="20">
        <f>Table2[[#This Row],[Find N D8]]/Table2[[#This Row],[bp]]*1000000</f>
        <v>5.0728187504219587E-3</v>
      </c>
      <c r="AM5" s="20">
        <f>Table2[[#This Row],[identify kmers A9]]/Table2[[#This Row],[bp]]*1000000</f>
        <v>3.3381878895565178</v>
      </c>
      <c r="AN5" s="20">
        <f>Table2[[#This Row],[identify kmers B10]]/Table2[[#This Row],[bp]]*1000000</f>
        <v>4.0346000562875224</v>
      </c>
    </row>
    <row r="6" spans="1:40" x14ac:dyDescent="0.25">
      <c r="A6" s="1" t="s">
        <v>144</v>
      </c>
      <c r="B6">
        <v>19249</v>
      </c>
      <c r="C6">
        <v>1709568611.55931</v>
      </c>
      <c r="D6">
        <v>1709568611.55967</v>
      </c>
      <c r="E6">
        <v>1709568613.6169701</v>
      </c>
      <c r="F6">
        <v>1709568613.6519101</v>
      </c>
      <c r="G6">
        <v>1709568613.65204</v>
      </c>
      <c r="H6">
        <v>1709568613.7595401</v>
      </c>
      <c r="I6">
        <v>1709568613.7616501</v>
      </c>
      <c r="J6">
        <v>1709568613.7620201</v>
      </c>
      <c r="K6">
        <v>1709568613.9688399</v>
      </c>
      <c r="L6">
        <v>1709568614.3352301</v>
      </c>
      <c r="M6" s="10">
        <f t="shared" si="0"/>
        <v>3.6001205444335938E-4</v>
      </c>
      <c r="N6" s="10">
        <f t="shared" si="1"/>
        <v>2.0573000907897949</v>
      </c>
      <c r="O6" s="10">
        <f t="shared" si="2"/>
        <v>3.4940004348754883E-2</v>
      </c>
      <c r="P6" s="10">
        <f t="shared" si="3"/>
        <v>1.2993812561035156E-4</v>
      </c>
      <c r="Q6" s="10">
        <f t="shared" si="4"/>
        <v>0.10750007629394531</v>
      </c>
      <c r="R6" s="10">
        <f t="shared" si="5"/>
        <v>2.1100044250488281E-3</v>
      </c>
      <c r="S6" s="10">
        <f t="shared" si="6"/>
        <v>3.70025634765625E-4</v>
      </c>
      <c r="T6" s="10">
        <f t="shared" si="7"/>
        <v>0.20681977272033691</v>
      </c>
      <c r="U6" s="10">
        <f t="shared" si="8"/>
        <v>0.36639022827148438</v>
      </c>
      <c r="V6" s="10">
        <f>SUM(Table2[[#This Row],[filter kmers2]:[identify kmers B10]])</f>
        <v>2.7759201526641846</v>
      </c>
      <c r="W6" s="5">
        <f t="shared" si="9"/>
        <v>1.2969106985942605E-4</v>
      </c>
      <c r="X6" s="5">
        <f t="shared" si="10"/>
        <v>0.74112365545359971</v>
      </c>
      <c r="Y6" s="5">
        <f t="shared" si="11"/>
        <v>1.258681893829737E-2</v>
      </c>
      <c r="Z6" s="5">
        <f t="shared" si="12"/>
        <v>4.6809028525421986E-5</v>
      </c>
      <c r="AA6" s="5">
        <f t="shared" si="13"/>
        <v>3.8725925236276083E-2</v>
      </c>
      <c r="AB6" s="5">
        <f t="shared" si="14"/>
        <v>7.6010991275226529E-4</v>
      </c>
      <c r="AC6" s="5">
        <f t="shared" si="15"/>
        <v>1.3329837114028426E-4</v>
      </c>
      <c r="AD6" s="5">
        <f t="shared" si="16"/>
        <v>7.4504942990468226E-2</v>
      </c>
      <c r="AE6" s="5">
        <f t="shared" si="17"/>
        <v>0.13198874899908125</v>
      </c>
      <c r="AF6" s="20">
        <f>Table2[[#This Row],[filter kmers2]]/Table2[[#This Row],[bp]]*1000000</f>
        <v>1.8702896485186731E-2</v>
      </c>
      <c r="AG6" s="20">
        <f>Table2[[#This Row],[collapse kmers3]]/Table2[[#This Row],[bp]]*1000000</f>
        <v>106.8782841077352</v>
      </c>
      <c r="AH6" s="20">
        <f>Table2[[#This Row],[calculate distances4]]/Table2[[#This Row],[bp]]*1000000</f>
        <v>1.8151594549719405</v>
      </c>
      <c r="AI6" s="20">
        <f>Table2[[#This Row],[Find N A5]]/Table2[[#This Row],[bp]]*1000000</f>
        <v>6.7503831684945477E-3</v>
      </c>
      <c r="AJ6" s="20">
        <f>Table2[[#This Row],[Find N B6]]/Table2[[#This Row],[bp]]*1000000</f>
        <v>5.5847096625250821</v>
      </c>
      <c r="AK6" s="20">
        <f>Table2[[#This Row],[Find N C7]]/Table2[[#This Row],[bp]]*1000000</f>
        <v>0.10961631383702157</v>
      </c>
      <c r="AL6" s="20">
        <f>Table2[[#This Row],[Find N D8]]/Table2[[#This Row],[bp]]*1000000</f>
        <v>1.9223109500006493E-2</v>
      </c>
      <c r="AM6" s="20">
        <f>Table2[[#This Row],[identify kmers A9]]/Table2[[#This Row],[bp]]*1000000</f>
        <v>10.744442450014905</v>
      </c>
      <c r="AN6" s="20">
        <f>Table2[[#This Row],[identify kmers B10]]/Table2[[#This Row],[bp]]*1000000</f>
        <v>19.034247403578597</v>
      </c>
    </row>
    <row r="7" spans="1:40" x14ac:dyDescent="0.25">
      <c r="A7" s="1" t="s">
        <v>144</v>
      </c>
      <c r="B7">
        <v>32099</v>
      </c>
      <c r="C7">
        <v>1709568616.01476</v>
      </c>
      <c r="D7">
        <v>1709568616.0148499</v>
      </c>
      <c r="E7">
        <v>1709568617.37795</v>
      </c>
      <c r="F7">
        <v>1709568617.48564</v>
      </c>
      <c r="G7">
        <v>1709568617.4858</v>
      </c>
      <c r="H7">
        <v>1709568617.8601699</v>
      </c>
      <c r="I7">
        <v>1709568617.8618901</v>
      </c>
      <c r="J7">
        <v>1709568617.8622701</v>
      </c>
      <c r="K7">
        <v>1709568618.07078</v>
      </c>
      <c r="L7">
        <v>1709568618.70151</v>
      </c>
      <c r="M7" s="10">
        <f t="shared" si="0"/>
        <v>8.9883804321289063E-5</v>
      </c>
      <c r="N7" s="10">
        <f t="shared" si="1"/>
        <v>1.3631000518798828</v>
      </c>
      <c r="O7" s="10">
        <f t="shared" si="2"/>
        <v>0.10769009590148926</v>
      </c>
      <c r="P7" s="10">
        <f t="shared" si="3"/>
        <v>1.5997886657714844E-4</v>
      </c>
      <c r="Q7" s="10">
        <f t="shared" si="4"/>
        <v>0.37436985969543457</v>
      </c>
      <c r="R7" s="10">
        <f t="shared" si="5"/>
        <v>1.7201900482177734E-3</v>
      </c>
      <c r="S7" s="10">
        <f t="shared" si="6"/>
        <v>3.8003921508789063E-4</v>
      </c>
      <c r="T7" s="10">
        <f t="shared" si="7"/>
        <v>0.20850992202758789</v>
      </c>
      <c r="U7" s="10">
        <f t="shared" si="8"/>
        <v>0.63072991371154785</v>
      </c>
      <c r="V7" s="10">
        <f>SUM(Table2[[#This Row],[filter kmers2]:[identify kmers B10]])</f>
        <v>2.6867499351501465</v>
      </c>
      <c r="W7" s="5">
        <f t="shared" si="9"/>
        <v>3.3454473431025132E-5</v>
      </c>
      <c r="X7" s="5">
        <f t="shared" si="10"/>
        <v>0.50734161525296817</v>
      </c>
      <c r="Y7" s="5">
        <f t="shared" si="11"/>
        <v>4.0081919977964418E-2</v>
      </c>
      <c r="Z7" s="5">
        <f t="shared" si="12"/>
        <v>5.9543638387845783E-5</v>
      </c>
      <c r="AA7" s="5">
        <f t="shared" si="13"/>
        <v>0.13933930165872072</v>
      </c>
      <c r="AB7" s="5">
        <f t="shared" si="14"/>
        <v>6.4024940531789466E-4</v>
      </c>
      <c r="AC7" s="5">
        <f t="shared" si="15"/>
        <v>1.4144941816725213E-4</v>
      </c>
      <c r="AD7" s="5">
        <f t="shared" si="16"/>
        <v>7.7606746835535145E-2</v>
      </c>
      <c r="AE7" s="5">
        <f t="shared" si="17"/>
        <v>0.23475571933950753</v>
      </c>
      <c r="AF7" s="20">
        <f>Table2[[#This Row],[filter kmers2]]/Table2[[#This Row],[bp]]*1000000</f>
        <v>2.8002057485058429E-3</v>
      </c>
      <c r="AG7" s="20">
        <f>Table2[[#This Row],[collapse kmers3]]/Table2[[#This Row],[bp]]*1000000</f>
        <v>42.465498983765315</v>
      </c>
      <c r="AH7" s="20">
        <f>Table2[[#This Row],[calculate distances4]]/Table2[[#This Row],[bp]]*1000000</f>
        <v>3.3549361631667423</v>
      </c>
      <c r="AI7" s="20">
        <f>Table2[[#This Row],[Find N A5]]/Table2[[#This Row],[bp]]*1000000</f>
        <v>4.9839205762531062E-3</v>
      </c>
      <c r="AJ7" s="20">
        <f>Table2[[#This Row],[Find N B6]]/Table2[[#This Row],[bp]]*1000000</f>
        <v>11.662975784150115</v>
      </c>
      <c r="AK7" s="20">
        <f>Table2[[#This Row],[Find N C7]]/Table2[[#This Row],[bp]]*1000000</f>
        <v>5.3590144497267005E-2</v>
      </c>
      <c r="AL7" s="20">
        <f>Table2[[#This Row],[Find N D8]]/Table2[[#This Row],[bp]]*1000000</f>
        <v>1.1839596719146722E-2</v>
      </c>
      <c r="AM7" s="20">
        <f>Table2[[#This Row],[identify kmers A9]]/Table2[[#This Row],[bp]]*1000000</f>
        <v>6.4958385628084336</v>
      </c>
      <c r="AN7" s="20">
        <f>Table2[[#This Row],[identify kmers B10]]/Table2[[#This Row],[bp]]*1000000</f>
        <v>19.649519103758617</v>
      </c>
    </row>
    <row r="8" spans="1:40" x14ac:dyDescent="0.25">
      <c r="A8" s="1" t="s">
        <v>144</v>
      </c>
      <c r="B8">
        <v>34099</v>
      </c>
      <c r="C8">
        <v>1709568625.37748</v>
      </c>
      <c r="D8">
        <v>1709568625.3775599</v>
      </c>
      <c r="E8">
        <v>1709568626.7659199</v>
      </c>
      <c r="F8">
        <v>1709568626.86008</v>
      </c>
      <c r="G8">
        <v>1709568626.86023</v>
      </c>
      <c r="H8">
        <v>1709568627.2333701</v>
      </c>
      <c r="I8">
        <v>1709568627.23472</v>
      </c>
      <c r="J8">
        <v>1709568627.2350399</v>
      </c>
      <c r="K8">
        <v>1709568627.41921</v>
      </c>
      <c r="L8">
        <v>1709568628.0525899</v>
      </c>
      <c r="M8" s="10">
        <f t="shared" si="0"/>
        <v>7.9870223999023438E-5</v>
      </c>
      <c r="N8" s="10">
        <f t="shared" si="1"/>
        <v>1.3883600234985352</v>
      </c>
      <c r="O8" s="10">
        <f t="shared" si="2"/>
        <v>9.4160079956054688E-2</v>
      </c>
      <c r="P8" s="10">
        <f t="shared" si="3"/>
        <v>1.4996528625488281E-4</v>
      </c>
      <c r="Q8" s="10">
        <f t="shared" si="4"/>
        <v>0.37314009666442871</v>
      </c>
      <c r="R8" s="10">
        <f t="shared" si="5"/>
        <v>1.3499259948730469E-3</v>
      </c>
      <c r="S8" s="10">
        <f t="shared" si="6"/>
        <v>3.1995773315429688E-4</v>
      </c>
      <c r="T8" s="10">
        <f t="shared" si="7"/>
        <v>0.18417000770568848</v>
      </c>
      <c r="U8" s="10">
        <f t="shared" si="8"/>
        <v>0.63337993621826172</v>
      </c>
      <c r="V8" s="10">
        <f>SUM(Table2[[#This Row],[filter kmers2]:[identify kmers B10]])</f>
        <v>2.67510986328125</v>
      </c>
      <c r="W8" s="5">
        <f t="shared" si="9"/>
        <v>2.9856801432841271E-5</v>
      </c>
      <c r="X8" s="5">
        <f t="shared" si="10"/>
        <v>0.51899177770425975</v>
      </c>
      <c r="Y8" s="5">
        <f t="shared" si="11"/>
        <v>3.5198584270688359E-2</v>
      </c>
      <c r="Z8" s="5">
        <f t="shared" si="12"/>
        <v>5.6059486869424354E-5</v>
      </c>
      <c r="AA8" s="5">
        <f t="shared" si="13"/>
        <v>0.13948589618175181</v>
      </c>
      <c r="AB8" s="5">
        <f t="shared" si="14"/>
        <v>5.0462450660521574E-4</v>
      </c>
      <c r="AC8" s="5">
        <f t="shared" si="15"/>
        <v>1.1960545529215816E-4</v>
      </c>
      <c r="AD8" s="5">
        <f t="shared" si="16"/>
        <v>6.884577348901412E-2</v>
      </c>
      <c r="AE8" s="5">
        <f t="shared" si="17"/>
        <v>0.23676782210408634</v>
      </c>
      <c r="AF8" s="20">
        <f>Table2[[#This Row],[filter kmers2]]/Table2[[#This Row],[bp]]*1000000</f>
        <v>2.3423039971560292E-3</v>
      </c>
      <c r="AG8" s="20">
        <f>Table2[[#This Row],[collapse kmers3]]/Table2[[#This Row],[bp]]*1000000</f>
        <v>40.715564195387991</v>
      </c>
      <c r="AH8" s="20">
        <f>Table2[[#This Row],[calculate distances4]]/Table2[[#This Row],[bp]]*1000000</f>
        <v>2.7613736460322791</v>
      </c>
      <c r="AI8" s="20">
        <f>Table2[[#This Row],[Find N A5]]/Table2[[#This Row],[bp]]*1000000</f>
        <v>4.3979379528690816E-3</v>
      </c>
      <c r="AJ8" s="20">
        <f>Table2[[#This Row],[Find N B6]]/Table2[[#This Row],[bp]]*1000000</f>
        <v>10.94284573343584</v>
      </c>
      <c r="AK8" s="20">
        <f>Table2[[#This Row],[Find N C7]]/Table2[[#This Row],[bp]]*1000000</f>
        <v>3.9588433528052053E-2</v>
      </c>
      <c r="AL8" s="20">
        <f>Table2[[#This Row],[Find N D8]]/Table2[[#This Row],[bp]]*1000000</f>
        <v>9.3831998930847503E-3</v>
      </c>
      <c r="AM8" s="20">
        <f>Table2[[#This Row],[identify kmers A9]]/Table2[[#This Row],[bp]]*1000000</f>
        <v>5.401038379591439</v>
      </c>
      <c r="AN8" s="20">
        <f>Table2[[#This Row],[identify kmers B10]]/Table2[[#This Row],[bp]]*1000000</f>
        <v>18.574736391632062</v>
      </c>
    </row>
    <row r="9" spans="1:40" x14ac:dyDescent="0.25">
      <c r="A9" s="1" t="s">
        <v>144</v>
      </c>
      <c r="B9">
        <v>35872</v>
      </c>
      <c r="C9">
        <v>1709568535.02318</v>
      </c>
      <c r="D9">
        <v>1709568535.0232799</v>
      </c>
      <c r="E9">
        <v>1709568536.3387201</v>
      </c>
      <c r="F9">
        <v>1709568536.4143</v>
      </c>
      <c r="G9">
        <v>1709568536.4144199</v>
      </c>
      <c r="H9">
        <v>1709568536.8080101</v>
      </c>
      <c r="I9">
        <v>1709568536.8099501</v>
      </c>
      <c r="J9">
        <v>1709568536.8102901</v>
      </c>
      <c r="K9">
        <v>1709568537.0130401</v>
      </c>
      <c r="L9">
        <v>1709568537.61693</v>
      </c>
      <c r="M9" s="10">
        <f t="shared" si="0"/>
        <v>9.9897384643554688E-5</v>
      </c>
      <c r="N9" s="10">
        <f t="shared" si="1"/>
        <v>1.3154401779174805</v>
      </c>
      <c r="O9" s="10">
        <f t="shared" si="2"/>
        <v>7.557988166809082E-2</v>
      </c>
      <c r="P9" s="10">
        <f t="shared" si="3"/>
        <v>1.1992454528808594E-4</v>
      </c>
      <c r="Q9" s="10">
        <f t="shared" si="4"/>
        <v>0.39359021186828613</v>
      </c>
      <c r="R9" s="10">
        <f t="shared" si="5"/>
        <v>1.9400119781494141E-3</v>
      </c>
      <c r="S9" s="10">
        <f t="shared" si="6"/>
        <v>3.3998489379882813E-4</v>
      </c>
      <c r="T9" s="10">
        <f t="shared" si="7"/>
        <v>0.20274996757507324</v>
      </c>
      <c r="U9" s="10">
        <f t="shared" si="8"/>
        <v>0.60388994216918945</v>
      </c>
      <c r="V9" s="10">
        <f>SUM(Table2[[#This Row],[filter kmers2]:[identify kmers B10]])</f>
        <v>2.59375</v>
      </c>
      <c r="W9" s="5">
        <f t="shared" si="9"/>
        <v>3.8514654320406624E-5</v>
      </c>
      <c r="X9" s="5">
        <f t="shared" si="10"/>
        <v>0.50715765895613707</v>
      </c>
      <c r="Y9" s="5">
        <f t="shared" si="11"/>
        <v>2.9139231486492848E-2</v>
      </c>
      <c r="Z9" s="5">
        <f t="shared" si="12"/>
        <v>4.6235969267695782E-5</v>
      </c>
      <c r="AA9" s="5">
        <f t="shared" si="13"/>
        <v>0.15174562385283322</v>
      </c>
      <c r="AB9" s="5">
        <f t="shared" si="14"/>
        <v>7.4795642531061749E-4</v>
      </c>
      <c r="AC9" s="5">
        <f t="shared" si="15"/>
        <v>1.3107851327183735E-4</v>
      </c>
      <c r="AD9" s="5">
        <f t="shared" si="16"/>
        <v>7.8168662197618602E-2</v>
      </c>
      <c r="AE9" s="5">
        <f t="shared" si="17"/>
        <v>0.23282503794474774</v>
      </c>
      <c r="AF9" s="20">
        <f>Table2[[#This Row],[filter kmers2]]/Table2[[#This Row],[bp]]*1000000</f>
        <v>2.784828965308728E-3</v>
      </c>
      <c r="AG9" s="20">
        <f>Table2[[#This Row],[collapse kmers3]]/Table2[[#This Row],[bp]]*1000000</f>
        <v>36.670388545870885</v>
      </c>
      <c r="AH9" s="20">
        <f>Table2[[#This Row],[calculate distances4]]/Table2[[#This Row],[bp]]*1000000</f>
        <v>2.1069324729061889</v>
      </c>
      <c r="AI9" s="20">
        <f>Table2[[#This Row],[Find N A5]]/Table2[[#This Row],[bp]]*1000000</f>
        <v>3.3431240323395948E-3</v>
      </c>
      <c r="AJ9" s="20">
        <f>Table2[[#This Row],[Find N B6]]/Table2[[#This Row],[bp]]*1000000</f>
        <v>10.97207325680994</v>
      </c>
      <c r="AK9" s="20">
        <f>Table2[[#This Row],[Find N C7]]/Table2[[#This Row],[bp]]*1000000</f>
        <v>5.4081511433692407E-2</v>
      </c>
      <c r="AL9" s="20">
        <f>Table2[[#This Row],[Find N D8]]/Table2[[#This Row],[bp]]*1000000</f>
        <v>9.4777233998335226E-3</v>
      </c>
      <c r="AM9" s="20">
        <f>Table2[[#This Row],[identify kmers A9]]/Table2[[#This Row],[bp]]*1000000</f>
        <v>5.6520396848537366</v>
      </c>
      <c r="AN9" s="20">
        <f>Table2[[#This Row],[identify kmers B10]]/Table2[[#This Row],[bp]]*1000000</f>
        <v>16.834576889194622</v>
      </c>
    </row>
    <row r="10" spans="1:40" x14ac:dyDescent="0.25">
      <c r="A10" s="1" t="s">
        <v>144</v>
      </c>
      <c r="B10">
        <v>17599</v>
      </c>
      <c r="C10">
        <v>1709568601.6477001</v>
      </c>
      <c r="D10">
        <v>1709568601.64798</v>
      </c>
      <c r="E10">
        <v>1709568603.66046</v>
      </c>
      <c r="F10">
        <v>1709568603.6900001</v>
      </c>
      <c r="G10">
        <v>1709568603.69015</v>
      </c>
      <c r="H10">
        <v>1709568603.7555599</v>
      </c>
      <c r="I10">
        <v>1709568603.75699</v>
      </c>
      <c r="J10">
        <v>1709568603.75738</v>
      </c>
      <c r="K10">
        <v>1709568603.9114101</v>
      </c>
      <c r="L10">
        <v>1709568604.1635699</v>
      </c>
      <c r="M10" s="10">
        <f t="shared" si="0"/>
        <v>2.7990341186523438E-4</v>
      </c>
      <c r="N10" s="10">
        <f t="shared" si="1"/>
        <v>2.0124800205230713</v>
      </c>
      <c r="O10" s="10">
        <f t="shared" si="2"/>
        <v>2.9540061950683594E-2</v>
      </c>
      <c r="P10" s="10">
        <f t="shared" si="3"/>
        <v>1.4996528625488281E-4</v>
      </c>
      <c r="Q10" s="10">
        <f t="shared" si="4"/>
        <v>6.540989875793457E-2</v>
      </c>
      <c r="R10" s="10">
        <f t="shared" si="5"/>
        <v>1.4300346374511719E-3</v>
      </c>
      <c r="S10" s="10">
        <f t="shared" si="6"/>
        <v>3.9005279541015625E-4</v>
      </c>
      <c r="T10" s="10">
        <f t="shared" si="7"/>
        <v>0.15403008460998535</v>
      </c>
      <c r="U10" s="10">
        <f t="shared" si="8"/>
        <v>0.25215983390808105</v>
      </c>
      <c r="V10" s="10">
        <f>SUM(Table2[[#This Row],[filter kmers2]:[identify kmers B10]])</f>
        <v>2.5158698558807373</v>
      </c>
      <c r="W10" s="5">
        <f t="shared" si="9"/>
        <v>1.112551236348622E-4</v>
      </c>
      <c r="X10" s="5">
        <f t="shared" si="10"/>
        <v>0.79991419898727512</v>
      </c>
      <c r="Y10" s="5">
        <f t="shared" si="11"/>
        <v>1.1741490475604282E-2</v>
      </c>
      <c r="Z10" s="5">
        <f t="shared" si="12"/>
        <v>5.9607728080347809E-5</v>
      </c>
      <c r="AA10" s="5">
        <f t="shared" si="13"/>
        <v>2.5998919858688935E-2</v>
      </c>
      <c r="AB10" s="5">
        <f t="shared" si="14"/>
        <v>5.684056486898667E-4</v>
      </c>
      <c r="AC10" s="5">
        <f t="shared" si="15"/>
        <v>1.5503695252694596E-4</v>
      </c>
      <c r="AD10" s="5">
        <f t="shared" si="16"/>
        <v>6.1223391285501777E-2</v>
      </c>
      <c r="AE10" s="5">
        <f t="shared" si="17"/>
        <v>0.10022769393999785</v>
      </c>
      <c r="AF10" s="20">
        <f>Table2[[#This Row],[filter kmers2]]/Table2[[#This Row],[bp]]*1000000</f>
        <v>1.5904506612036729E-2</v>
      </c>
      <c r="AG10" s="20">
        <f>Table2[[#This Row],[collapse kmers3]]/Table2[[#This Row],[bp]]*1000000</f>
        <v>114.35195298159391</v>
      </c>
      <c r="AH10" s="20">
        <f>Table2[[#This Row],[calculate distances4]]/Table2[[#This Row],[bp]]*1000000</f>
        <v>1.6785079806059204</v>
      </c>
      <c r="AI10" s="20">
        <f>Table2[[#This Row],[Find N A5]]/Table2[[#This Row],[bp]]*1000000</f>
        <v>8.5212390621559626E-3</v>
      </c>
      <c r="AJ10" s="20">
        <f>Table2[[#This Row],[Find N B6]]/Table2[[#This Row],[bp]]*1000000</f>
        <v>3.7166826954903445</v>
      </c>
      <c r="AK10" s="20">
        <f>Table2[[#This Row],[Find N C7]]/Table2[[#This Row],[bp]]*1000000</f>
        <v>8.1256584888412517E-2</v>
      </c>
      <c r="AL10" s="20">
        <f>Table2[[#This Row],[Find N D8]]/Table2[[#This Row],[bp]]*1000000</f>
        <v>2.2163349929550328E-2</v>
      </c>
      <c r="AM10" s="20">
        <f>Table2[[#This Row],[identify kmers A9]]/Table2[[#This Row],[bp]]*1000000</f>
        <v>8.7522066373081042</v>
      </c>
      <c r="AN10" s="20">
        <f>Table2[[#This Row],[identify kmers B10]]/Table2[[#This Row],[bp]]*1000000</f>
        <v>14.328077385537874</v>
      </c>
    </row>
    <row r="11" spans="1:40" x14ac:dyDescent="0.25">
      <c r="A11" s="1" t="s">
        <v>144</v>
      </c>
      <c r="B11">
        <v>25238</v>
      </c>
      <c r="C11">
        <v>1709568594.7451501</v>
      </c>
      <c r="D11">
        <v>1709568594.74527</v>
      </c>
      <c r="E11">
        <v>1709568596.11254</v>
      </c>
      <c r="F11">
        <v>1709568596.1943901</v>
      </c>
      <c r="G11">
        <v>1709568596.19454</v>
      </c>
      <c r="H11">
        <v>1709568596.4623401</v>
      </c>
      <c r="I11">
        <v>1709568596.4635301</v>
      </c>
      <c r="J11">
        <v>1709568596.46386</v>
      </c>
      <c r="K11">
        <v>1709568596.6975</v>
      </c>
      <c r="L11">
        <v>1709568597.2470901</v>
      </c>
      <c r="M11" s="10">
        <f t="shared" si="0"/>
        <v>1.1992454528808594E-4</v>
      </c>
      <c r="N11" s="10">
        <f t="shared" si="1"/>
        <v>1.3672699928283691</v>
      </c>
      <c r="O11" s="10">
        <f t="shared" si="2"/>
        <v>8.1850051879882813E-2</v>
      </c>
      <c r="P11" s="10">
        <f t="shared" si="3"/>
        <v>1.4996528625488281E-4</v>
      </c>
      <c r="Q11" s="10">
        <f t="shared" si="4"/>
        <v>0.26780009269714355</v>
      </c>
      <c r="R11" s="10">
        <f t="shared" si="5"/>
        <v>1.1899471282958984E-3</v>
      </c>
      <c r="S11" s="10">
        <f t="shared" si="6"/>
        <v>3.299713134765625E-4</v>
      </c>
      <c r="T11" s="10">
        <f t="shared" si="7"/>
        <v>0.23363995552062988</v>
      </c>
      <c r="U11" s="10">
        <f t="shared" si="8"/>
        <v>0.54959011077880859</v>
      </c>
      <c r="V11" s="10">
        <f>SUM(Table2[[#This Row],[filter kmers2]:[identify kmers B10]])</f>
        <v>2.5019400119781494</v>
      </c>
      <c r="W11" s="5">
        <f t="shared" si="9"/>
        <v>4.7932622170772213E-5</v>
      </c>
      <c r="X11" s="5">
        <f t="shared" si="10"/>
        <v>0.54648392298876192</v>
      </c>
      <c r="Y11" s="5">
        <f t="shared" si="11"/>
        <v>3.2714634039194397E-2</v>
      </c>
      <c r="Z11" s="5">
        <f t="shared" si="12"/>
        <v>5.9939601084325492E-5</v>
      </c>
      <c r="AA11" s="5">
        <f t="shared" si="13"/>
        <v>0.10703697587273822</v>
      </c>
      <c r="AB11" s="5">
        <f t="shared" si="14"/>
        <v>4.7560977585352703E-4</v>
      </c>
      <c r="AC11" s="5">
        <f t="shared" si="15"/>
        <v>1.3188618108220425E-4</v>
      </c>
      <c r="AD11" s="5">
        <f t="shared" si="16"/>
        <v>9.3383516152293095E-2</v>
      </c>
      <c r="AE11" s="5">
        <f t="shared" si="17"/>
        <v>0.21966558276682152</v>
      </c>
      <c r="AF11" s="20">
        <f>Table2[[#This Row],[filter kmers2]]/Table2[[#This Row],[bp]]*1000000</f>
        <v>4.751745197245659E-3</v>
      </c>
      <c r="AG11" s="20">
        <f>Table2[[#This Row],[collapse kmers3]]/Table2[[#This Row],[bp]]*1000000</f>
        <v>54.175053206607856</v>
      </c>
      <c r="AH11" s="20">
        <f>Table2[[#This Row],[calculate distances4]]/Table2[[#This Row],[bp]]*1000000</f>
        <v>3.2431275013821543</v>
      </c>
      <c r="AI11" s="20">
        <f>Table2[[#This Row],[Find N A5]]/Table2[[#This Row],[bp]]*1000000</f>
        <v>5.9420431989413913E-3</v>
      </c>
      <c r="AJ11" s="20">
        <f>Table2[[#This Row],[Find N B6]]/Table2[[#This Row],[bp]]*1000000</f>
        <v>10.610987110592898</v>
      </c>
      <c r="AK11" s="20">
        <f>Table2[[#This Row],[Find N C7]]/Table2[[#This Row],[bp]]*1000000</f>
        <v>4.7149026400503148E-2</v>
      </c>
      <c r="AL11" s="20">
        <f>Table2[[#This Row],[Find N D8]]/Table2[[#This Row],[bp]]*1000000</f>
        <v>1.3074384399578512E-2</v>
      </c>
      <c r="AM11" s="20">
        <f>Table2[[#This Row],[identify kmers A9]]/Table2[[#This Row],[bp]]*1000000</f>
        <v>9.2574671337122538</v>
      </c>
      <c r="AN11" s="20">
        <f>Table2[[#This Row],[identify kmers B10]]/Table2[[#This Row],[bp]]*1000000</f>
        <v>21.776294111213591</v>
      </c>
    </row>
    <row r="12" spans="1:40" x14ac:dyDescent="0.25">
      <c r="A12" s="1" t="s">
        <v>144</v>
      </c>
      <c r="B12">
        <v>18349</v>
      </c>
      <c r="C12">
        <v>1709568579.0457499</v>
      </c>
      <c r="D12">
        <v>1709568579.04583</v>
      </c>
      <c r="E12">
        <v>1709568580.9440801</v>
      </c>
      <c r="F12">
        <v>1709568580.9730899</v>
      </c>
      <c r="G12">
        <v>1709568580.9732599</v>
      </c>
      <c r="H12">
        <v>1709568581.0516</v>
      </c>
      <c r="I12">
        <v>1709568581.05248</v>
      </c>
      <c r="J12">
        <v>1709568581.0527201</v>
      </c>
      <c r="K12">
        <v>1709568581.26683</v>
      </c>
      <c r="L12">
        <v>1709568581.52091</v>
      </c>
      <c r="M12" s="10">
        <f t="shared" si="0"/>
        <v>8.0108642578125E-5</v>
      </c>
      <c r="N12" s="10">
        <f t="shared" si="1"/>
        <v>1.8982501029968262</v>
      </c>
      <c r="O12" s="10">
        <f t="shared" si="2"/>
        <v>2.9009819030761719E-2</v>
      </c>
      <c r="P12" s="10">
        <f t="shared" si="3"/>
        <v>1.6999244689941406E-4</v>
      </c>
      <c r="Q12" s="10">
        <f t="shared" si="4"/>
        <v>7.8340053558349609E-2</v>
      </c>
      <c r="R12" s="10">
        <f t="shared" si="5"/>
        <v>8.8000297546386719E-4</v>
      </c>
      <c r="S12" s="10">
        <f t="shared" si="6"/>
        <v>2.4008750915527344E-4</v>
      </c>
      <c r="T12" s="10">
        <f t="shared" si="7"/>
        <v>0.21410989761352539</v>
      </c>
      <c r="U12" s="10">
        <f t="shared" si="8"/>
        <v>0.25408005714416504</v>
      </c>
      <c r="V12" s="10">
        <f>SUM(Table2[[#This Row],[filter kmers2]:[identify kmers B10]])</f>
        <v>2.4751601219177246</v>
      </c>
      <c r="W12" s="5">
        <f t="shared" si="9"/>
        <v>3.2365034435048094E-5</v>
      </c>
      <c r="X12" s="5">
        <f t="shared" si="10"/>
        <v>0.76692012213176919</v>
      </c>
      <c r="Y12" s="5">
        <f t="shared" si="11"/>
        <v>1.1720380743806286E-2</v>
      </c>
      <c r="Z12" s="5">
        <f t="shared" si="12"/>
        <v>6.8679373667230036E-5</v>
      </c>
      <c r="AA12" s="5">
        <f t="shared" si="13"/>
        <v>3.1650499240288614E-2</v>
      </c>
      <c r="AB12" s="5">
        <f t="shared" si="14"/>
        <v>3.5553375624929322E-4</v>
      </c>
      <c r="AC12" s="5">
        <f t="shared" si="15"/>
        <v>9.6998778797897125E-5</v>
      </c>
      <c r="AD12" s="5">
        <f t="shared" si="16"/>
        <v>8.6503453137260308E-2</v>
      </c>
      <c r="AE12" s="5">
        <f t="shared" si="17"/>
        <v>0.1026519678037261</v>
      </c>
      <c r="AF12" s="20">
        <f>Table2[[#This Row],[filter kmers2]]/Table2[[#This Row],[bp]]*1000000</f>
        <v>4.3658315209616329E-3</v>
      </c>
      <c r="AG12" s="20">
        <f>Table2[[#This Row],[collapse kmers3]]/Table2[[#This Row],[bp]]*1000000</f>
        <v>103.45250983687536</v>
      </c>
      <c r="AH12" s="20">
        <f>Table2[[#This Row],[calculate distances4]]/Table2[[#This Row],[bp]]*1000000</f>
        <v>1.5810027266206179</v>
      </c>
      <c r="AI12" s="20">
        <f>Table2[[#This Row],[Find N A5]]/Table2[[#This Row],[bp]]*1000000</f>
        <v>9.2643984358501304E-3</v>
      </c>
      <c r="AJ12" s="20">
        <f>Table2[[#This Row],[Find N B6]]/Table2[[#This Row],[bp]]*1000000</f>
        <v>4.2694453952994502</v>
      </c>
      <c r="AK12" s="20">
        <f>Table2[[#This Row],[Find N C7]]/Table2[[#This Row],[bp]]*1000000</f>
        <v>4.7959178999611274E-2</v>
      </c>
      <c r="AL12" s="20">
        <f>Table2[[#This Row],[Find N D8]]/Table2[[#This Row],[bp]]*1000000</f>
        <v>1.3084501016691561E-2</v>
      </c>
      <c r="AM12" s="20">
        <f>Table2[[#This Row],[identify kmers A9]]/Table2[[#This Row],[bp]]*1000000</f>
        <v>11.668750210557818</v>
      </c>
      <c r="AN12" s="20">
        <f>Table2[[#This Row],[identify kmers B10]]/Table2[[#This Row],[bp]]*1000000</f>
        <v>13.847079249232385</v>
      </c>
    </row>
    <row r="13" spans="1:40" x14ac:dyDescent="0.25">
      <c r="A13" s="1" t="s">
        <v>144</v>
      </c>
      <c r="B13">
        <v>38149</v>
      </c>
      <c r="C13">
        <v>1709568614.80509</v>
      </c>
      <c r="D13">
        <v>1709568614.8052199</v>
      </c>
      <c r="E13">
        <v>1709568616.10781</v>
      </c>
      <c r="F13">
        <v>1709568616.18067</v>
      </c>
      <c r="G13">
        <v>1709568616.18082</v>
      </c>
      <c r="H13">
        <v>1709568616.7010601</v>
      </c>
      <c r="I13">
        <v>1709568616.70311</v>
      </c>
      <c r="J13">
        <v>1709568616.7033999</v>
      </c>
      <c r="K13">
        <v>1709568616.89113</v>
      </c>
      <c r="L13">
        <v>1709568617.1993699</v>
      </c>
      <c r="M13" s="10">
        <f t="shared" si="0"/>
        <v>1.2993812561035156E-4</v>
      </c>
      <c r="N13" s="10">
        <f t="shared" si="1"/>
        <v>1.3025901317596436</v>
      </c>
      <c r="O13" s="10">
        <f t="shared" si="2"/>
        <v>7.2860002517700195E-2</v>
      </c>
      <c r="P13" s="10">
        <f t="shared" si="3"/>
        <v>1.4996528625488281E-4</v>
      </c>
      <c r="Q13" s="10">
        <f t="shared" si="4"/>
        <v>0.52024006843566895</v>
      </c>
      <c r="R13" s="10">
        <f t="shared" si="5"/>
        <v>2.0499229431152344E-3</v>
      </c>
      <c r="S13" s="10">
        <f t="shared" si="6"/>
        <v>2.899169921875E-4</v>
      </c>
      <c r="T13" s="10">
        <f t="shared" si="7"/>
        <v>0.18773007392883301</v>
      </c>
      <c r="U13" s="10">
        <f t="shared" si="8"/>
        <v>0.30823993682861328</v>
      </c>
      <c r="V13" s="10">
        <f>SUM(Table2[[#This Row],[filter kmers2]:[identify kmers B10]])</f>
        <v>2.394279956817627</v>
      </c>
      <c r="W13" s="5">
        <f t="shared" si="9"/>
        <v>5.427023069727388E-5</v>
      </c>
      <c r="X13" s="5">
        <f t="shared" si="10"/>
        <v>0.54404253272494907</v>
      </c>
      <c r="Y13" s="5">
        <f t="shared" si="11"/>
        <v>3.0430861817238176E-2</v>
      </c>
      <c r="Z13" s="5">
        <f t="shared" si="12"/>
        <v>6.2634816713000503E-5</v>
      </c>
      <c r="AA13" s="5">
        <f t="shared" si="13"/>
        <v>0.21728456062721649</v>
      </c>
      <c r="AB13" s="5">
        <f t="shared" si="14"/>
        <v>8.5617512575258872E-4</v>
      </c>
      <c r="AC13" s="5">
        <f t="shared" si="15"/>
        <v>1.2108734041813769E-4</v>
      </c>
      <c r="AD13" s="5">
        <f t="shared" si="16"/>
        <v>7.8407737321727275E-2</v>
      </c>
      <c r="AE13" s="5">
        <f t="shared" si="17"/>
        <v>0.12874013999528794</v>
      </c>
      <c r="AF13" s="20">
        <f>Table2[[#This Row],[filter kmers2]]/Table2[[#This Row],[bp]]*1000000</f>
        <v>3.4060689824202879E-3</v>
      </c>
      <c r="AG13" s="20">
        <f>Table2[[#This Row],[collapse kmers3]]/Table2[[#This Row],[bp]]*1000000</f>
        <v>34.144804103899013</v>
      </c>
      <c r="AH13" s="20">
        <f>Table2[[#This Row],[calculate distances4]]/Table2[[#This Row],[bp]]*1000000</f>
        <v>1.9098797482948491</v>
      </c>
      <c r="AI13" s="20">
        <f>Table2[[#This Row],[Find N A5]]/Table2[[#This Row],[bp]]*1000000</f>
        <v>3.9310410824630474E-3</v>
      </c>
      <c r="AJ13" s="20">
        <f>Table2[[#This Row],[Find N B6]]/Table2[[#This Row],[bp]]*1000000</f>
        <v>13.637056500450051</v>
      </c>
      <c r="AK13" s="20">
        <f>Table2[[#This Row],[Find N C7]]/Table2[[#This Row],[bp]]*1000000</f>
        <v>5.3734644240091077E-2</v>
      </c>
      <c r="AL13" s="20">
        <f>Table2[[#This Row],[Find N D8]]/Table2[[#This Row],[bp]]*1000000</f>
        <v>7.5995961149047161E-3</v>
      </c>
      <c r="AM13" s="20">
        <f>Table2[[#This Row],[identify kmers A9]]/Table2[[#This Row],[bp]]*1000000</f>
        <v>4.9209697221115363</v>
      </c>
      <c r="AN13" s="20">
        <f>Table2[[#This Row],[identify kmers B10]]/Table2[[#This Row],[bp]]*1000000</f>
        <v>8.07989558910098</v>
      </c>
    </row>
    <row r="14" spans="1:40" x14ac:dyDescent="0.25">
      <c r="A14" s="1" t="s">
        <v>144</v>
      </c>
      <c r="B14">
        <v>34099</v>
      </c>
      <c r="C14">
        <v>1709568634.52001</v>
      </c>
      <c r="D14">
        <v>1709568634.52017</v>
      </c>
      <c r="E14">
        <v>1709568636.0499499</v>
      </c>
      <c r="F14">
        <v>1709568636.14766</v>
      </c>
      <c r="G14">
        <v>1709568636.14781</v>
      </c>
      <c r="H14">
        <v>1709568636.4719501</v>
      </c>
      <c r="I14">
        <v>1709568636.4748499</v>
      </c>
      <c r="J14">
        <v>1709568636.4751699</v>
      </c>
      <c r="K14">
        <v>1709568636.61251</v>
      </c>
      <c r="L14">
        <v>1709568636.78985</v>
      </c>
      <c r="M14" s="10">
        <f t="shared" si="0"/>
        <v>1.5997886657714844E-4</v>
      </c>
      <c r="N14" s="10">
        <f t="shared" si="1"/>
        <v>1.5297799110412598</v>
      </c>
      <c r="O14" s="10">
        <f t="shared" si="2"/>
        <v>9.7710132598876953E-2</v>
      </c>
      <c r="P14" s="10">
        <f t="shared" si="3"/>
        <v>1.4996528625488281E-4</v>
      </c>
      <c r="Q14" s="10">
        <f t="shared" si="4"/>
        <v>0.32414007186889648</v>
      </c>
      <c r="R14" s="10">
        <f t="shared" si="5"/>
        <v>2.8998851776123047E-3</v>
      </c>
      <c r="S14" s="10">
        <f t="shared" si="6"/>
        <v>3.1995773315429688E-4</v>
      </c>
      <c r="T14" s="10">
        <f t="shared" si="7"/>
        <v>0.13734006881713867</v>
      </c>
      <c r="U14" s="10">
        <f t="shared" si="8"/>
        <v>0.17734003067016602</v>
      </c>
      <c r="V14" s="10">
        <f>SUM(Table2[[#This Row],[filter kmers2]:[identify kmers B10]])</f>
        <v>2.2698400020599365</v>
      </c>
      <c r="W14" s="5">
        <f t="shared" si="9"/>
        <v>7.0480239326103873E-5</v>
      </c>
      <c r="X14" s="5">
        <f t="shared" si="10"/>
        <v>0.67395935821597397</v>
      </c>
      <c r="Y14" s="5">
        <f t="shared" si="11"/>
        <v>4.3047145398002751E-2</v>
      </c>
      <c r="Z14" s="5">
        <f t="shared" si="12"/>
        <v>6.6068659517316442E-5</v>
      </c>
      <c r="AA14" s="5">
        <f t="shared" si="13"/>
        <v>0.14280304848567796</v>
      </c>
      <c r="AB14" s="5">
        <f t="shared" si="14"/>
        <v>1.2775725051019395E-3</v>
      </c>
      <c r="AC14" s="5">
        <f t="shared" si="15"/>
        <v>1.4096047865220775E-4</v>
      </c>
      <c r="AD14" s="5">
        <f t="shared" si="16"/>
        <v>6.0506497679351463E-2</v>
      </c>
      <c r="AE14" s="5">
        <f t="shared" si="17"/>
        <v>7.8128868338396315E-2</v>
      </c>
      <c r="AF14" s="20">
        <f>Table2[[#This Row],[filter kmers2]]/Table2[[#This Row],[bp]]*1000000</f>
        <v>4.6915999465423752E-3</v>
      </c>
      <c r="AG14" s="20">
        <f>Table2[[#This Row],[collapse kmers3]]/Table2[[#This Row],[bp]]*1000000</f>
        <v>44.862896596418075</v>
      </c>
      <c r="AH14" s="20">
        <f>Table2[[#This Row],[calculate distances4]]/Table2[[#This Row],[bp]]*1000000</f>
        <v>2.8654838147416921</v>
      </c>
      <c r="AI14" s="20">
        <f>Table2[[#This Row],[Find N A5]]/Table2[[#This Row],[bp]]*1000000</f>
        <v>4.3979379528690816E-3</v>
      </c>
      <c r="AJ14" s="20">
        <f>Table2[[#This Row],[Find N B6]]/Table2[[#This Row],[bp]]*1000000</f>
        <v>9.5058527191089617</v>
      </c>
      <c r="AK14" s="20">
        <f>Table2[[#This Row],[Find N C7]]/Table2[[#This Row],[bp]]*1000000</f>
        <v>8.5043114977339657E-2</v>
      </c>
      <c r="AL14" s="20">
        <f>Table2[[#This Row],[Find N D8]]/Table2[[#This Row],[bp]]*1000000</f>
        <v>9.3831998930847503E-3</v>
      </c>
      <c r="AM14" s="20">
        <f>Table2[[#This Row],[identify kmers A9]]/Table2[[#This Row],[bp]]*1000000</f>
        <v>4.0276861144649017</v>
      </c>
      <c r="AN14" s="20">
        <f>Table2[[#This Row],[identify kmers B10]]/Table2[[#This Row],[bp]]*1000000</f>
        <v>5.2007399240495618</v>
      </c>
    </row>
    <row r="15" spans="1:40" x14ac:dyDescent="0.25">
      <c r="A15" s="1" t="s">
        <v>144</v>
      </c>
      <c r="B15">
        <v>66699</v>
      </c>
      <c r="C15">
        <v>1709568617.33746</v>
      </c>
      <c r="D15">
        <v>1709568617.33757</v>
      </c>
      <c r="E15">
        <v>1709568617.8001299</v>
      </c>
      <c r="F15">
        <v>1709568617.8704901</v>
      </c>
      <c r="G15">
        <v>1709568617.8706501</v>
      </c>
      <c r="H15">
        <v>1709568619.1166301</v>
      </c>
      <c r="I15">
        <v>1709568619.1192601</v>
      </c>
      <c r="J15">
        <v>1709568619.1196201</v>
      </c>
      <c r="K15">
        <v>1709568619.25261</v>
      </c>
      <c r="L15">
        <v>1709568619.60061</v>
      </c>
      <c r="M15" s="10">
        <f t="shared" si="0"/>
        <v>1.0991096496582031E-4</v>
      </c>
      <c r="N15" s="10">
        <f t="shared" si="1"/>
        <v>0.46255993843078613</v>
      </c>
      <c r="O15" s="10">
        <f t="shared" si="2"/>
        <v>7.0360183715820313E-2</v>
      </c>
      <c r="P15" s="10">
        <f t="shared" si="3"/>
        <v>1.5997886657714844E-4</v>
      </c>
      <c r="Q15" s="10">
        <f t="shared" si="4"/>
        <v>1.2459800243377686</v>
      </c>
      <c r="R15" s="10">
        <f t="shared" si="5"/>
        <v>2.6299953460693359E-3</v>
      </c>
      <c r="S15" s="10">
        <f t="shared" si="6"/>
        <v>3.6001205444335938E-4</v>
      </c>
      <c r="T15" s="10">
        <f t="shared" si="7"/>
        <v>0.13298988342285156</v>
      </c>
      <c r="U15" s="10">
        <f t="shared" si="8"/>
        <v>0.34800004959106445</v>
      </c>
      <c r="V15" s="10">
        <f>SUM(Table2[[#This Row],[filter kmers2]:[identify kmers B10]])</f>
        <v>2.2631499767303467</v>
      </c>
      <c r="W15" s="5">
        <f t="shared" si="9"/>
        <v>4.8565480014988932E-5</v>
      </c>
      <c r="X15" s="5">
        <f t="shared" si="10"/>
        <v>0.20438766462091165</v>
      </c>
      <c r="Y15" s="5">
        <f t="shared" si="11"/>
        <v>3.108949227371673E-2</v>
      </c>
      <c r="Z15" s="5">
        <f t="shared" si="12"/>
        <v>7.0688583709452435E-5</v>
      </c>
      <c r="AA15" s="5">
        <f t="shared" si="13"/>
        <v>0.5505512392677927</v>
      </c>
      <c r="AB15" s="5">
        <f t="shared" si="14"/>
        <v>1.1620950326363187E-3</v>
      </c>
      <c r="AC15" s="5">
        <f t="shared" si="15"/>
        <v>1.5907565037447566E-4</v>
      </c>
      <c r="AD15" s="5">
        <f t="shared" si="16"/>
        <v>5.8763177337008296E-2</v>
      </c>
      <c r="AE15" s="5">
        <f t="shared" si="17"/>
        <v>0.15376800175383537</v>
      </c>
      <c r="AF15" s="20">
        <f>Table2[[#This Row],[filter kmers2]]/Table2[[#This Row],[bp]]*1000000</f>
        <v>1.6478652598362841E-3</v>
      </c>
      <c r="AG15" s="20">
        <f>Table2[[#This Row],[collapse kmers3]]/Table2[[#This Row],[bp]]*1000000</f>
        <v>6.9350355842034528</v>
      </c>
      <c r="AH15" s="20">
        <f>Table2[[#This Row],[calculate distances4]]/Table2[[#This Row],[bp]]*1000000</f>
        <v>1.054891133537539</v>
      </c>
      <c r="AI15" s="20">
        <f>Table2[[#This Row],[Find N A5]]/Table2[[#This Row],[bp]]*1000000</f>
        <v>2.3985197165946781E-3</v>
      </c>
      <c r="AJ15" s="20">
        <f>Table2[[#This Row],[Find N B6]]/Table2[[#This Row],[bp]]*1000000</f>
        <v>18.680640254543075</v>
      </c>
      <c r="AK15" s="20">
        <f>Table2[[#This Row],[Find N C7]]/Table2[[#This Row],[bp]]*1000000</f>
        <v>3.9430806250008783E-2</v>
      </c>
      <c r="AL15" s="20">
        <f>Table2[[#This Row],[Find N D8]]/Table2[[#This Row],[bp]]*1000000</f>
        <v>5.3975629985960711E-3</v>
      </c>
      <c r="AM15" s="20">
        <f>Table2[[#This Row],[identify kmers A9]]/Table2[[#This Row],[bp]]*1000000</f>
        <v>1.9938812189515818</v>
      </c>
      <c r="AN15" s="20">
        <f>Table2[[#This Row],[identify kmers B10]]/Table2[[#This Row],[bp]]*1000000</f>
        <v>5.217470270784637</v>
      </c>
    </row>
    <row r="16" spans="1:40" x14ac:dyDescent="0.25">
      <c r="A16" s="1" t="s">
        <v>144</v>
      </c>
      <c r="B16">
        <v>43299</v>
      </c>
      <c r="C16">
        <v>1709568547.0513799</v>
      </c>
      <c r="D16">
        <v>1709568547.0515201</v>
      </c>
      <c r="E16">
        <v>1709568548.2827599</v>
      </c>
      <c r="F16">
        <v>1709568548.3736401</v>
      </c>
      <c r="G16">
        <v>1709568548.37378</v>
      </c>
      <c r="H16">
        <v>1709568548.8903401</v>
      </c>
      <c r="I16">
        <v>1709568548.8915601</v>
      </c>
      <c r="J16">
        <v>1709568548.8919401</v>
      </c>
      <c r="K16">
        <v>1709568549.0553601</v>
      </c>
      <c r="L16">
        <v>1709568549.30898</v>
      </c>
      <c r="M16" s="10">
        <f t="shared" si="0"/>
        <v>1.4019012451171875E-4</v>
      </c>
      <c r="N16" s="10">
        <f t="shared" si="1"/>
        <v>1.2312397956848145</v>
      </c>
      <c r="O16" s="10">
        <f t="shared" si="2"/>
        <v>9.0880155563354492E-2</v>
      </c>
      <c r="P16" s="10">
        <f t="shared" si="3"/>
        <v>1.3995170593261719E-4</v>
      </c>
      <c r="Q16" s="10">
        <f t="shared" si="4"/>
        <v>0.51656007766723633</v>
      </c>
      <c r="R16" s="10">
        <f t="shared" si="5"/>
        <v>1.2199878692626953E-3</v>
      </c>
      <c r="S16" s="10">
        <f t="shared" si="6"/>
        <v>3.8003921508789063E-4</v>
      </c>
      <c r="T16" s="10">
        <f t="shared" si="7"/>
        <v>0.16341996192932129</v>
      </c>
      <c r="U16" s="10">
        <f t="shared" si="8"/>
        <v>0.25361990928649902</v>
      </c>
      <c r="V16" s="10">
        <f>SUM(Table2[[#This Row],[filter kmers2]:[identify kmers B10]])</f>
        <v>2.2576000690460205</v>
      </c>
      <c r="W16" s="5">
        <f t="shared" si="9"/>
        <v>6.2096970333172424E-5</v>
      </c>
      <c r="X16" s="5">
        <f t="shared" si="10"/>
        <v>0.54537551294684872</v>
      </c>
      <c r="Y16" s="5">
        <f t="shared" si="11"/>
        <v>4.0255205875218247E-2</v>
      </c>
      <c r="Z16" s="5">
        <f t="shared" si="12"/>
        <v>6.1991363240769071E-5</v>
      </c>
      <c r="AA16" s="5">
        <f t="shared" si="13"/>
        <v>0.22880938247203181</v>
      </c>
      <c r="AB16" s="5">
        <f t="shared" si="14"/>
        <v>5.4039149182796473E-4</v>
      </c>
      <c r="AC16" s="5">
        <f t="shared" si="15"/>
        <v>1.6833770529094702E-4</v>
      </c>
      <c r="AD16" s="5">
        <f t="shared" si="16"/>
        <v>7.2386586167308462E-2</v>
      </c>
      <c r="AE16" s="5">
        <f t="shared" si="17"/>
        <v>0.11234049500789994</v>
      </c>
      <c r="AF16" s="20">
        <f>Table2[[#This Row],[filter kmers2]]/Table2[[#This Row],[bp]]*1000000</f>
        <v>3.2377219915406537E-3</v>
      </c>
      <c r="AG16" s="20">
        <f>Table2[[#This Row],[collapse kmers3]]/Table2[[#This Row],[bp]]*1000000</f>
        <v>28.435755922418867</v>
      </c>
      <c r="AH16" s="20">
        <f>Table2[[#This Row],[calculate distances4]]/Table2[[#This Row],[bp]]*1000000</f>
        <v>2.0988973316555692</v>
      </c>
      <c r="AI16" s="20">
        <f>Table2[[#This Row],[Find N A5]]/Table2[[#This Row],[bp]]*1000000</f>
        <v>3.2322156616230672E-3</v>
      </c>
      <c r="AJ16" s="20">
        <f>Table2[[#This Row],[Find N B6]]/Table2[[#This Row],[bp]]*1000000</f>
        <v>11.930069462741317</v>
      </c>
      <c r="AK16" s="20">
        <f>Table2[[#This Row],[Find N C7]]/Table2[[#This Row],[bp]]*1000000</f>
        <v>2.8175890188288307E-2</v>
      </c>
      <c r="AL16" s="20">
        <f>Table2[[#This Row],[Find N D8]]/Table2[[#This Row],[bp]]*1000000</f>
        <v>8.7770898886323154E-3</v>
      </c>
      <c r="AM16" s="20">
        <f>Table2[[#This Row],[identify kmers A9]]/Table2[[#This Row],[bp]]*1000000</f>
        <v>3.7742202344008242</v>
      </c>
      <c r="AN16" s="20">
        <f>Table2[[#This Row],[identify kmers B10]]/Table2[[#This Row],[bp]]*1000000</f>
        <v>5.8574080068015197</v>
      </c>
    </row>
    <row r="17" spans="1:40" x14ac:dyDescent="0.25">
      <c r="A17" s="1" t="s">
        <v>144</v>
      </c>
      <c r="B17">
        <v>13909</v>
      </c>
      <c r="C17">
        <v>1709568540.8542099</v>
      </c>
      <c r="D17">
        <v>1709568540.8543401</v>
      </c>
      <c r="E17">
        <v>1709568542.6662199</v>
      </c>
      <c r="F17">
        <v>1709568542.6867001</v>
      </c>
      <c r="G17">
        <v>1709568542.68681</v>
      </c>
      <c r="H17">
        <v>1709568542.75126</v>
      </c>
      <c r="I17">
        <v>1709568542.7523401</v>
      </c>
      <c r="J17">
        <v>1709568542.75267</v>
      </c>
      <c r="K17">
        <v>1709568542.88836</v>
      </c>
      <c r="L17">
        <v>1709568543.11075</v>
      </c>
      <c r="M17" s="10">
        <f t="shared" si="0"/>
        <v>1.3017654418945313E-4</v>
      </c>
      <c r="N17" s="10">
        <f t="shared" si="1"/>
        <v>1.8118798732757568</v>
      </c>
      <c r="O17" s="10">
        <f t="shared" si="2"/>
        <v>2.0480155944824219E-2</v>
      </c>
      <c r="P17" s="10">
        <f t="shared" si="3"/>
        <v>1.0991096496582031E-4</v>
      </c>
      <c r="Q17" s="10">
        <f t="shared" si="4"/>
        <v>6.445002555847168E-2</v>
      </c>
      <c r="R17" s="10">
        <f t="shared" si="5"/>
        <v>1.0800361633300781E-3</v>
      </c>
      <c r="S17" s="10">
        <f t="shared" si="6"/>
        <v>3.299713134765625E-4</v>
      </c>
      <c r="T17" s="10">
        <f t="shared" si="7"/>
        <v>0.13568997383117676</v>
      </c>
      <c r="U17" s="10">
        <f t="shared" si="8"/>
        <v>0.22238993644714355</v>
      </c>
      <c r="V17" s="10">
        <f>SUM(Table2[[#This Row],[filter kmers2]:[identify kmers B10]])</f>
        <v>2.256540060043335</v>
      </c>
      <c r="W17" s="5">
        <f t="shared" si="9"/>
        <v>5.7688558911271086E-5</v>
      </c>
      <c r="X17" s="5">
        <f t="shared" si="10"/>
        <v>0.80294602580242302</v>
      </c>
      <c r="Y17" s="5">
        <f t="shared" si="11"/>
        <v>9.0759106419014395E-3</v>
      </c>
      <c r="Z17" s="5">
        <f t="shared" si="12"/>
        <v>4.870773930054207E-5</v>
      </c>
      <c r="AA17" s="5">
        <f t="shared" si="13"/>
        <v>2.856143646624823E-2</v>
      </c>
      <c r="AB17" s="5">
        <f t="shared" si="14"/>
        <v>4.7862485690120519E-4</v>
      </c>
      <c r="AC17" s="5">
        <f t="shared" si="15"/>
        <v>1.4622887460292891E-4</v>
      </c>
      <c r="AD17" s="5">
        <f t="shared" si="16"/>
        <v>6.0131870128895891E-2</v>
      </c>
      <c r="AE17" s="5">
        <f t="shared" si="17"/>
        <v>9.8553506930815465E-2</v>
      </c>
      <c r="AF17" s="20">
        <f>Table2[[#This Row],[filter kmers2]]/Table2[[#This Row],[bp]]*1000000</f>
        <v>9.3591591192359724E-3</v>
      </c>
      <c r="AG17" s="20">
        <f>Table2[[#This Row],[collapse kmers3]]/Table2[[#This Row],[bp]]*1000000</f>
        <v>130.2667246585489</v>
      </c>
      <c r="AH17" s="20">
        <f>Table2[[#This Row],[calculate distances4]]/Table2[[#This Row],[bp]]*1000000</f>
        <v>1.4724391361581868</v>
      </c>
      <c r="AI17" s="20">
        <f>Table2[[#This Row],[Find N A5]]/Table2[[#This Row],[bp]]*1000000</f>
        <v>7.9021471684391619E-3</v>
      </c>
      <c r="AJ17" s="20">
        <f>Table2[[#This Row],[Find N B6]]/Table2[[#This Row],[bp]]*1000000</f>
        <v>4.6336922538264202</v>
      </c>
      <c r="AK17" s="20">
        <f>Table2[[#This Row],[Find N C7]]/Table2[[#This Row],[bp]]*1000000</f>
        <v>7.7650166318935801E-2</v>
      </c>
      <c r="AL17" s="20">
        <f>Table2[[#This Row],[Find N D8]]/Table2[[#This Row],[bp]]*1000000</f>
        <v>2.3723582822385684E-2</v>
      </c>
      <c r="AM17" s="20">
        <f>Table2[[#This Row],[identify kmers A9]]/Table2[[#This Row],[bp]]*1000000</f>
        <v>9.755552076438045</v>
      </c>
      <c r="AN17" s="20">
        <f>Table2[[#This Row],[identify kmers B10]]/Table2[[#This Row],[bp]]*1000000</f>
        <v>15.988923463019884</v>
      </c>
    </row>
    <row r="18" spans="1:40" x14ac:dyDescent="0.25">
      <c r="A18" s="1" t="s">
        <v>144</v>
      </c>
      <c r="B18">
        <v>20299</v>
      </c>
      <c r="C18">
        <v>1709568511.3500199</v>
      </c>
      <c r="D18">
        <v>1709568511.3501101</v>
      </c>
      <c r="E18">
        <v>1709568512.7983601</v>
      </c>
      <c r="F18">
        <v>1709568512.8714499</v>
      </c>
      <c r="G18">
        <v>1709568512.8715899</v>
      </c>
      <c r="H18">
        <v>1709568513.0288301</v>
      </c>
      <c r="I18">
        <v>1709568513.0297101</v>
      </c>
      <c r="J18">
        <v>1709568513.0300701</v>
      </c>
      <c r="K18">
        <v>1709568513.1856699</v>
      </c>
      <c r="L18">
        <v>1709568513.5945001</v>
      </c>
      <c r="M18" s="10">
        <f t="shared" si="0"/>
        <v>9.0122222900390625E-5</v>
      </c>
      <c r="N18" s="10">
        <f t="shared" si="1"/>
        <v>1.4482500553131104</v>
      </c>
      <c r="O18" s="10">
        <f t="shared" si="2"/>
        <v>7.3089838027954102E-2</v>
      </c>
      <c r="P18" s="10">
        <f t="shared" si="3"/>
        <v>1.3995170593261719E-4</v>
      </c>
      <c r="Q18" s="10">
        <f t="shared" si="4"/>
        <v>0.15724015235900879</v>
      </c>
      <c r="R18" s="10">
        <f t="shared" si="5"/>
        <v>8.8000297546386719E-4</v>
      </c>
      <c r="S18" s="10">
        <f t="shared" si="6"/>
        <v>3.6001205444335938E-4</v>
      </c>
      <c r="T18" s="10">
        <f t="shared" si="7"/>
        <v>0.15559983253479004</v>
      </c>
      <c r="U18" s="10">
        <f t="shared" si="8"/>
        <v>0.40883016586303711</v>
      </c>
      <c r="V18" s="10">
        <f>SUM(Table2[[#This Row],[filter kmers2]:[identify kmers B10]])</f>
        <v>2.2444801330566406</v>
      </c>
      <c r="W18" s="5">
        <f t="shared" si="9"/>
        <v>4.0152827183931388E-5</v>
      </c>
      <c r="X18" s="5">
        <f t="shared" si="10"/>
        <v>0.64524966560555563</v>
      </c>
      <c r="Y18" s="5">
        <f t="shared" si="11"/>
        <v>3.2564261519399978E-2</v>
      </c>
      <c r="Z18" s="5">
        <f t="shared" si="12"/>
        <v>6.2353728986687114E-5</v>
      </c>
      <c r="AA18" s="5">
        <f t="shared" si="13"/>
        <v>7.005637966813795E-2</v>
      </c>
      <c r="AB18" s="5">
        <f t="shared" si="14"/>
        <v>3.9207429930129833E-4</v>
      </c>
      <c r="AC18" s="5">
        <f t="shared" si="15"/>
        <v>1.6039885991464656E-4</v>
      </c>
      <c r="AD18" s="5">
        <f t="shared" si="16"/>
        <v>6.9325555723626184E-2</v>
      </c>
      <c r="AE18" s="5">
        <f t="shared" si="17"/>
        <v>0.18214915776789373</v>
      </c>
      <c r="AF18" s="20">
        <f>Table2[[#This Row],[filter kmers2]]/Table2[[#This Row],[bp]]*1000000</f>
        <v>4.4397370757372594E-3</v>
      </c>
      <c r="AG18" s="20">
        <f>Table2[[#This Row],[collapse kmers3]]/Table2[[#This Row],[bp]]*1000000</f>
        <v>71.345881832263174</v>
      </c>
      <c r="AH18" s="20">
        <f>Table2[[#This Row],[calculate distances4]]/Table2[[#This Row],[bp]]*1000000</f>
        <v>3.6006620044314546</v>
      </c>
      <c r="AI18" s="20">
        <f>Table2[[#This Row],[Find N A5]]/Table2[[#This Row],[bp]]*1000000</f>
        <v>6.8945123371898709E-3</v>
      </c>
      <c r="AJ18" s="20">
        <f>Table2[[#This Row],[Find N B6]]/Table2[[#This Row],[bp]]*1000000</f>
        <v>7.746201899552136</v>
      </c>
      <c r="AK18" s="20">
        <f>Table2[[#This Row],[Find N C7]]/Table2[[#This Row],[bp]]*1000000</f>
        <v>4.335203583742387E-2</v>
      </c>
      <c r="AL18" s="20">
        <f>Table2[[#This Row],[Find N D8]]/Table2[[#This Row],[bp]]*1000000</f>
        <v>1.7735457630590638E-2</v>
      </c>
      <c r="AM18" s="20">
        <f>Table2[[#This Row],[identify kmers A9]]/Table2[[#This Row],[bp]]*1000000</f>
        <v>7.6653939866392458</v>
      </c>
      <c r="AN18" s="20">
        <f>Table2[[#This Row],[identify kmers B10]]/Table2[[#This Row],[bp]]*1000000</f>
        <v>20.140409175971087</v>
      </c>
    </row>
    <row r="19" spans="1:40" x14ac:dyDescent="0.25">
      <c r="A19" s="1" t="s">
        <v>144</v>
      </c>
      <c r="B19">
        <v>16399</v>
      </c>
      <c r="C19">
        <v>1709568611.77509</v>
      </c>
      <c r="D19">
        <v>1709568611.77548</v>
      </c>
      <c r="E19">
        <v>1709568613.36711</v>
      </c>
      <c r="F19">
        <v>1709568613.3864601</v>
      </c>
      <c r="G19">
        <v>1709568613.38661</v>
      </c>
      <c r="H19">
        <v>1709568613.4526701</v>
      </c>
      <c r="I19">
        <v>1709568613.4549699</v>
      </c>
      <c r="J19">
        <v>1709568613.4553399</v>
      </c>
      <c r="K19">
        <v>1709568613.5967801</v>
      </c>
      <c r="L19">
        <v>1709568613.9760001</v>
      </c>
      <c r="M19" s="10">
        <f t="shared" si="0"/>
        <v>3.9005279541015625E-4</v>
      </c>
      <c r="N19" s="10">
        <f t="shared" si="1"/>
        <v>1.5916299819946289</v>
      </c>
      <c r="O19" s="10">
        <f t="shared" si="2"/>
        <v>1.9350051879882813E-2</v>
      </c>
      <c r="P19" s="10">
        <f t="shared" si="3"/>
        <v>1.4996528625488281E-4</v>
      </c>
      <c r="Q19" s="10">
        <f t="shared" si="4"/>
        <v>6.6060066223144531E-2</v>
      </c>
      <c r="R19" s="10">
        <f t="shared" si="5"/>
        <v>2.2997856140136719E-3</v>
      </c>
      <c r="S19" s="10">
        <f t="shared" si="6"/>
        <v>3.70025634765625E-4</v>
      </c>
      <c r="T19" s="10">
        <f t="shared" si="7"/>
        <v>0.14144015312194824</v>
      </c>
      <c r="U19" s="10">
        <f t="shared" si="8"/>
        <v>0.37922000885009766</v>
      </c>
      <c r="V19" s="10">
        <f>SUM(Table2[[#This Row],[filter kmers2]:[identify kmers B10]])</f>
        <v>2.2009100914001465</v>
      </c>
      <c r="W19" s="5">
        <f t="shared" si="9"/>
        <v>1.7722341177599739E-4</v>
      </c>
      <c r="X19" s="5">
        <f t="shared" si="10"/>
        <v>0.72316901458799998</v>
      </c>
      <c r="Y19" s="5">
        <f t="shared" si="11"/>
        <v>8.7918411367603599E-3</v>
      </c>
      <c r="Z19" s="5">
        <f t="shared" si="12"/>
        <v>6.8137852082580914E-5</v>
      </c>
      <c r="AA19" s="5">
        <f t="shared" si="13"/>
        <v>3.0014886333280109E-2</v>
      </c>
      <c r="AB19" s="5">
        <f t="shared" si="14"/>
        <v>1.0449248349579895E-3</v>
      </c>
      <c r="AC19" s="5">
        <f t="shared" si="15"/>
        <v>1.6812392119581172E-4</v>
      </c>
      <c r="AD19" s="5">
        <f t="shared" si="16"/>
        <v>6.4264393931679722E-2</v>
      </c>
      <c r="AE19" s="5">
        <f t="shared" si="17"/>
        <v>0.17230145399026744</v>
      </c>
      <c r="AF19" s="20">
        <f>Table2[[#This Row],[filter kmers2]]/Table2[[#This Row],[bp]]*1000000</f>
        <v>2.378515735167731E-2</v>
      </c>
      <c r="AG19" s="20">
        <f>Table2[[#This Row],[collapse kmers3]]/Table2[[#This Row],[bp]]*1000000</f>
        <v>97.056526739107809</v>
      </c>
      <c r="AH19" s="20">
        <f>Table2[[#This Row],[calculate distances4]]/Table2[[#This Row],[bp]]*1000000</f>
        <v>1.1799531605514246</v>
      </c>
      <c r="AI19" s="20">
        <f>Table2[[#This Row],[Find N A5]]/Table2[[#This Row],[bp]]*1000000</f>
        <v>9.1447823803209229E-3</v>
      </c>
      <c r="AJ19" s="20">
        <f>Table2[[#This Row],[Find N B6]]/Table2[[#This Row],[bp]]*1000000</f>
        <v>4.0282984464384741</v>
      </c>
      <c r="AK19" s="20">
        <f>Table2[[#This Row],[Find N C7]]/Table2[[#This Row],[bp]]*1000000</f>
        <v>0.14023938130457173</v>
      </c>
      <c r="AL19" s="20">
        <f>Table2[[#This Row],[Find N D8]]/Table2[[#This Row],[bp]]*1000000</f>
        <v>2.2563914553669431E-2</v>
      </c>
      <c r="AM19" s="20">
        <f>Table2[[#This Row],[identify kmers A9]]/Table2[[#This Row],[bp]]*1000000</f>
        <v>8.6249254906974979</v>
      </c>
      <c r="AN19" s="20">
        <f>Table2[[#This Row],[identify kmers B10]]/Table2[[#This Row],[bp]]*1000000</f>
        <v>23.124581306792955</v>
      </c>
    </row>
    <row r="20" spans="1:40" x14ac:dyDescent="0.25">
      <c r="A20" s="1" t="s">
        <v>144</v>
      </c>
      <c r="B20">
        <v>34099</v>
      </c>
      <c r="C20">
        <v>1709568614.6433201</v>
      </c>
      <c r="D20">
        <v>1709568614.64347</v>
      </c>
      <c r="E20">
        <v>1709568615.9244399</v>
      </c>
      <c r="F20">
        <v>1709568616.0004301</v>
      </c>
      <c r="G20">
        <v>1709568616.0005901</v>
      </c>
      <c r="H20">
        <v>1709568616.35779</v>
      </c>
      <c r="I20">
        <v>1709568616.35954</v>
      </c>
      <c r="J20">
        <v>1709568616.3599</v>
      </c>
      <c r="K20">
        <v>1709568616.5402801</v>
      </c>
      <c r="L20">
        <v>1709568616.8329899</v>
      </c>
      <c r="M20" s="10">
        <f t="shared" si="0"/>
        <v>1.4996528625488281E-4</v>
      </c>
      <c r="N20" s="10">
        <f t="shared" si="1"/>
        <v>1.2809698581695557</v>
      </c>
      <c r="O20" s="10">
        <f t="shared" si="2"/>
        <v>7.5990200042724609E-2</v>
      </c>
      <c r="P20" s="10">
        <f t="shared" si="3"/>
        <v>1.5997886657714844E-4</v>
      </c>
      <c r="Q20" s="10">
        <f t="shared" si="4"/>
        <v>0.35719990730285645</v>
      </c>
      <c r="R20" s="10">
        <f t="shared" si="5"/>
        <v>1.7499923706054688E-3</v>
      </c>
      <c r="S20" s="10">
        <f t="shared" si="6"/>
        <v>3.6001205444335938E-4</v>
      </c>
      <c r="T20" s="10">
        <f t="shared" si="7"/>
        <v>0.18038010597229004</v>
      </c>
      <c r="U20" s="10">
        <f t="shared" si="8"/>
        <v>0.2927098274230957</v>
      </c>
      <c r="V20" s="10">
        <f>SUM(Table2[[#This Row],[filter kmers2]:[identify kmers B10]])</f>
        <v>2.1896698474884033</v>
      </c>
      <c r="W20" s="5">
        <f t="shared" si="9"/>
        <v>6.8487624482246076E-5</v>
      </c>
      <c r="X20" s="5">
        <f t="shared" si="10"/>
        <v>0.58500593577559401</v>
      </c>
      <c r="Y20" s="5">
        <f t="shared" si="11"/>
        <v>3.4703953260299465E-2</v>
      </c>
      <c r="Z20" s="5">
        <f t="shared" si="12"/>
        <v>7.3060725004113068E-5</v>
      </c>
      <c r="AA20" s="5">
        <f t="shared" si="13"/>
        <v>0.16312957303246978</v>
      </c>
      <c r="AB20" s="5">
        <f t="shared" si="14"/>
        <v>7.9920375786913546E-4</v>
      </c>
      <c r="AC20" s="5">
        <f t="shared" si="15"/>
        <v>1.6441385209569408E-4</v>
      </c>
      <c r="AD20" s="5">
        <f t="shared" si="16"/>
        <v>8.2377764017342509E-2</v>
      </c>
      <c r="AE20" s="5">
        <f t="shared" si="17"/>
        <v>0.13367760795484301</v>
      </c>
      <c r="AF20" s="20">
        <f>Table2[[#This Row],[filter kmers2]]/Table2[[#This Row],[bp]]*1000000</f>
        <v>4.3979379528690816E-3</v>
      </c>
      <c r="AG20" s="20">
        <f>Table2[[#This Row],[collapse kmers3]]/Table2[[#This Row],[bp]]*1000000</f>
        <v>37.566200128143223</v>
      </c>
      <c r="AH20" s="20">
        <f>Table2[[#This Row],[calculate distances4]]/Table2[[#This Row],[bp]]*1000000</f>
        <v>2.2285169665598583</v>
      </c>
      <c r="AI20" s="20">
        <f>Table2[[#This Row],[Find N A5]]/Table2[[#This Row],[bp]]*1000000</f>
        <v>4.6915999465423752E-3</v>
      </c>
      <c r="AJ20" s="20">
        <f>Table2[[#This Row],[Find N B6]]/Table2[[#This Row],[bp]]*1000000</f>
        <v>10.475377791221341</v>
      </c>
      <c r="AK20" s="20">
        <f>Table2[[#This Row],[Find N C7]]/Table2[[#This Row],[bp]]*1000000</f>
        <v>5.1320929370523148E-2</v>
      </c>
      <c r="AL20" s="20">
        <f>Table2[[#This Row],[Find N D8]]/Table2[[#This Row],[bp]]*1000000</f>
        <v>1.0557847867777923E-2</v>
      </c>
      <c r="AM20" s="20">
        <f>Table2[[#This Row],[identify kmers A9]]/Table2[[#This Row],[bp]]*1000000</f>
        <v>5.2898943069383284</v>
      </c>
      <c r="AN20" s="20">
        <f>Table2[[#This Row],[identify kmers B10]]/Table2[[#This Row],[bp]]*1000000</f>
        <v>8.5841176404907973</v>
      </c>
    </row>
    <row r="21" spans="1:40" x14ac:dyDescent="0.25">
      <c r="A21" s="1" t="s">
        <v>144</v>
      </c>
      <c r="B21">
        <v>10949</v>
      </c>
      <c r="C21">
        <v>1709568571.5934999</v>
      </c>
      <c r="D21">
        <v>1709568571.59361</v>
      </c>
      <c r="E21">
        <v>1709568573.1927099</v>
      </c>
      <c r="F21">
        <v>1709568573.2199299</v>
      </c>
      <c r="G21">
        <v>1709568573.2200601</v>
      </c>
      <c r="H21">
        <v>1709568573.2905099</v>
      </c>
      <c r="I21">
        <v>1709568573.2911899</v>
      </c>
      <c r="J21">
        <v>1709568573.2915201</v>
      </c>
      <c r="K21">
        <v>1709568573.4277699</v>
      </c>
      <c r="L21">
        <v>1709568573.7671399</v>
      </c>
      <c r="M21" s="10">
        <f t="shared" si="0"/>
        <v>1.1014938354492188E-4</v>
      </c>
      <c r="N21" s="10">
        <f t="shared" si="1"/>
        <v>1.59909987449646</v>
      </c>
      <c r="O21" s="10">
        <f t="shared" si="2"/>
        <v>2.7220010757446289E-2</v>
      </c>
      <c r="P21" s="10">
        <f t="shared" si="3"/>
        <v>1.3017654418945313E-4</v>
      </c>
      <c r="Q21" s="10">
        <f t="shared" si="4"/>
        <v>7.04498291015625E-2</v>
      </c>
      <c r="R21" s="10">
        <f t="shared" si="5"/>
        <v>6.7996978759765625E-4</v>
      </c>
      <c r="S21" s="10">
        <f t="shared" si="6"/>
        <v>3.3020973205566406E-4</v>
      </c>
      <c r="T21" s="10">
        <f t="shared" si="7"/>
        <v>0.13624978065490723</v>
      </c>
      <c r="U21" s="10">
        <f t="shared" si="8"/>
        <v>0.3393700122833252</v>
      </c>
      <c r="V21" s="10">
        <f>SUM(Table2[[#This Row],[filter kmers2]:[identify kmers B10]])</f>
        <v>2.1736400127410889</v>
      </c>
      <c r="W21" s="5">
        <f t="shared" si="9"/>
        <v>5.0675080923826469E-5</v>
      </c>
      <c r="X21" s="5">
        <f t="shared" si="10"/>
        <v>0.73567833915603176</v>
      </c>
      <c r="Y21" s="5">
        <f t="shared" si="11"/>
        <v>1.2522777735914165E-2</v>
      </c>
      <c r="Z21" s="5">
        <f t="shared" si="12"/>
        <v>5.9888732000885829E-5</v>
      </c>
      <c r="AA21" s="5">
        <f t="shared" si="13"/>
        <v>3.2410992017358517E-2</v>
      </c>
      <c r="AB21" s="5">
        <f t="shared" si="14"/>
        <v>3.1282539133063437E-4</v>
      </c>
      <c r="AC21" s="5">
        <f t="shared" si="15"/>
        <v>1.5191555644913346E-4</v>
      </c>
      <c r="AD21" s="5">
        <f t="shared" si="16"/>
        <v>6.268277169000408E-2</v>
      </c>
      <c r="AE21" s="5">
        <f t="shared" si="17"/>
        <v>0.15612981463998701</v>
      </c>
      <c r="AF21" s="20">
        <f>Table2[[#This Row],[filter kmers2]]/Table2[[#This Row],[bp]]*1000000</f>
        <v>1.006022317516868E-2</v>
      </c>
      <c r="AG21" s="20">
        <f>Table2[[#This Row],[collapse kmers3]]/Table2[[#This Row],[bp]]*1000000</f>
        <v>146.04985610525708</v>
      </c>
      <c r="AH21" s="20">
        <f>Table2[[#This Row],[calculate distances4]]/Table2[[#This Row],[bp]]*1000000</f>
        <v>2.4860727698827554</v>
      </c>
      <c r="AI21" s="20">
        <f>Table2[[#This Row],[Find N A5]]/Table2[[#This Row],[bp]]*1000000</f>
        <v>1.1889354661562984E-2</v>
      </c>
      <c r="AJ21" s="20">
        <f>Table2[[#This Row],[Find N B6]]/Table2[[#This Row],[bp]]*1000000</f>
        <v>6.4343619601390536</v>
      </c>
      <c r="AK21" s="20">
        <f>Table2[[#This Row],[Find N C7]]/Table2[[#This Row],[bp]]*1000000</f>
        <v>6.210336903805428E-2</v>
      </c>
      <c r="AL21" s="20">
        <f>Table2[[#This Row],[Find N D8]]/Table2[[#This Row],[bp]]*1000000</f>
        <v>3.0158894150668008E-2</v>
      </c>
      <c r="AM21" s="20">
        <f>Table2[[#This Row],[identify kmers A9]]/Table2[[#This Row],[bp]]*1000000</f>
        <v>12.444038784812058</v>
      </c>
      <c r="AN21" s="20">
        <f>Table2[[#This Row],[identify kmers B10]]/Table2[[#This Row],[bp]]*1000000</f>
        <v>30.995525827319863</v>
      </c>
    </row>
    <row r="22" spans="1:40" x14ac:dyDescent="0.25">
      <c r="A22" s="1" t="s">
        <v>144</v>
      </c>
      <c r="B22">
        <v>24549</v>
      </c>
      <c r="C22">
        <v>1709568519.68804</v>
      </c>
      <c r="D22">
        <v>1709568519.6881599</v>
      </c>
      <c r="E22">
        <v>1709568520.9014699</v>
      </c>
      <c r="F22">
        <v>1709568520.9722199</v>
      </c>
      <c r="G22">
        <v>1709568520.9723799</v>
      </c>
      <c r="H22">
        <v>1709568521.22908</v>
      </c>
      <c r="I22">
        <v>1709568521.23053</v>
      </c>
      <c r="J22">
        <v>1709568521.23087</v>
      </c>
      <c r="K22">
        <v>1709568521.4024</v>
      </c>
      <c r="L22">
        <v>1709568521.8443899</v>
      </c>
      <c r="M22" s="10">
        <f t="shared" si="0"/>
        <v>1.1992454528808594E-4</v>
      </c>
      <c r="N22" s="10">
        <f t="shared" si="1"/>
        <v>1.2133100032806396</v>
      </c>
      <c r="O22" s="10">
        <f t="shared" si="2"/>
        <v>7.0749998092651367E-2</v>
      </c>
      <c r="P22" s="10">
        <f t="shared" si="3"/>
        <v>1.5997886657714844E-4</v>
      </c>
      <c r="Q22" s="10">
        <f t="shared" si="4"/>
        <v>0.25670003890991211</v>
      </c>
      <c r="R22" s="10">
        <f t="shared" si="5"/>
        <v>1.4500617980957031E-3</v>
      </c>
      <c r="S22" s="10">
        <f t="shared" si="6"/>
        <v>3.3998489379882813E-4</v>
      </c>
      <c r="T22" s="10">
        <f t="shared" si="7"/>
        <v>0.17153000831604004</v>
      </c>
      <c r="U22" s="10">
        <f t="shared" si="8"/>
        <v>0.44198989868164063</v>
      </c>
      <c r="V22" s="10">
        <f>SUM(Table2[[#This Row],[filter kmers2]:[identify kmers B10]])</f>
        <v>2.1563498973846436</v>
      </c>
      <c r="W22" s="5">
        <f t="shared" si="9"/>
        <v>5.5614603842139885E-5</v>
      </c>
      <c r="X22" s="5">
        <f t="shared" si="10"/>
        <v>0.56266842628472225</v>
      </c>
      <c r="Y22" s="5">
        <f t="shared" si="11"/>
        <v>3.2810073253167961E-2</v>
      </c>
      <c r="Z22" s="5">
        <f t="shared" si="12"/>
        <v>7.4189660393788988E-5</v>
      </c>
      <c r="AA22" s="5">
        <f t="shared" si="13"/>
        <v>0.11904377820188367</v>
      </c>
      <c r="AB22" s="5">
        <f t="shared" si="14"/>
        <v>6.7246127349482061E-4</v>
      </c>
      <c r="AC22" s="5">
        <f t="shared" si="15"/>
        <v>1.5766684906340253E-4</v>
      </c>
      <c r="AD22" s="5">
        <f t="shared" si="16"/>
        <v>7.9546463458496419E-2</v>
      </c>
      <c r="AE22" s="5">
        <f t="shared" si="17"/>
        <v>0.2049713264149356</v>
      </c>
      <c r="AF22" s="20">
        <f>Table2[[#This Row],[filter kmers2]]/Table2[[#This Row],[bp]]*1000000</f>
        <v>4.8851091811514093E-3</v>
      </c>
      <c r="AG22" s="20">
        <f>Table2[[#This Row],[collapse kmers3]]/Table2[[#This Row],[bp]]*1000000</f>
        <v>49.424009258244311</v>
      </c>
      <c r="AH22" s="20">
        <f>Table2[[#This Row],[calculate distances4]]/Table2[[#This Row],[bp]]*1000000</f>
        <v>2.8819910421056401</v>
      </c>
      <c r="AI22" s="20">
        <f>Table2[[#This Row],[Find N A5]]/Table2[[#This Row],[bp]]*1000000</f>
        <v>6.5167162237626157E-3</v>
      </c>
      <c r="AJ22" s="20">
        <f>Table2[[#This Row],[Find N B6]]/Table2[[#This Row],[bp]]*1000000</f>
        <v>10.456639329908025</v>
      </c>
      <c r="AK22" s="20">
        <f>Table2[[#This Row],[Find N C7]]/Table2[[#This Row],[bp]]*1000000</f>
        <v>5.9068059721198544E-2</v>
      </c>
      <c r="AL22" s="20">
        <f>Table2[[#This Row],[Find N D8]]/Table2[[#This Row],[bp]]*1000000</f>
        <v>1.3849235968830833E-2</v>
      </c>
      <c r="AM22" s="20">
        <f>Table2[[#This Row],[identify kmers A9]]/Table2[[#This Row],[bp]]*1000000</f>
        <v>6.9872503285689858</v>
      </c>
      <c r="AN22" s="20">
        <f>Table2[[#This Row],[identify kmers B10]]/Table2[[#This Row],[bp]]*1000000</f>
        <v>18.004395237347374</v>
      </c>
    </row>
    <row r="23" spans="1:40" x14ac:dyDescent="0.25">
      <c r="A23" s="1" t="s">
        <v>144</v>
      </c>
      <c r="B23">
        <v>18699</v>
      </c>
      <c r="C23">
        <v>1709568557.1286199</v>
      </c>
      <c r="D23">
        <v>1709568557.1287601</v>
      </c>
      <c r="E23">
        <v>1709568558.4686799</v>
      </c>
      <c r="F23">
        <v>1709568558.5271499</v>
      </c>
      <c r="G23">
        <v>1709568558.5273299</v>
      </c>
      <c r="H23">
        <v>1709568558.6654201</v>
      </c>
      <c r="I23">
        <v>1709568558.6661301</v>
      </c>
      <c r="J23">
        <v>1709568558.6664901</v>
      </c>
      <c r="K23">
        <v>1709568558.8819201</v>
      </c>
      <c r="L23">
        <v>1709568559.2562201</v>
      </c>
      <c r="M23" s="10">
        <f t="shared" si="0"/>
        <v>1.4019012451171875E-4</v>
      </c>
      <c r="N23" s="10">
        <f t="shared" si="1"/>
        <v>1.3399198055267334</v>
      </c>
      <c r="O23" s="10">
        <f t="shared" si="2"/>
        <v>5.8470010757446289E-2</v>
      </c>
      <c r="P23" s="10">
        <f t="shared" si="3"/>
        <v>1.8000602722167969E-4</v>
      </c>
      <c r="Q23" s="10">
        <f t="shared" si="4"/>
        <v>0.13809013366699219</v>
      </c>
      <c r="R23" s="10">
        <f t="shared" si="5"/>
        <v>7.1001052856445313E-4</v>
      </c>
      <c r="S23" s="10">
        <f t="shared" si="6"/>
        <v>3.6001205444335938E-4</v>
      </c>
      <c r="T23" s="10">
        <f t="shared" si="7"/>
        <v>0.21543002128601074</v>
      </c>
      <c r="U23" s="10">
        <f t="shared" si="8"/>
        <v>0.37430000305175781</v>
      </c>
      <c r="V23" s="10">
        <f>SUM(Table2[[#This Row],[filter kmers2]:[identify kmers B10]])</f>
        <v>2.1276001930236816</v>
      </c>
      <c r="W23" s="5">
        <f t="shared" si="9"/>
        <v>6.5891197496313787E-5</v>
      </c>
      <c r="X23" s="5">
        <f t="shared" si="10"/>
        <v>0.62977988530001006</v>
      </c>
      <c r="Y23" s="5">
        <f t="shared" si="11"/>
        <v>2.7481672049648794E-2</v>
      </c>
      <c r="Z23" s="5">
        <f t="shared" si="12"/>
        <v>8.4605194064144414E-5</v>
      </c>
      <c r="AA23" s="5">
        <f t="shared" si="13"/>
        <v>6.4904174252185337E-2</v>
      </c>
      <c r="AB23" s="5">
        <f t="shared" si="14"/>
        <v>3.3371426214969809E-4</v>
      </c>
      <c r="AC23" s="5">
        <f t="shared" si="15"/>
        <v>1.6921038812828883E-4</v>
      </c>
      <c r="AD23" s="5">
        <f t="shared" si="16"/>
        <v>0.1012549359566696</v>
      </c>
      <c r="AE23" s="5">
        <f t="shared" si="17"/>
        <v>0.17592591139964781</v>
      </c>
      <c r="AF23" s="20">
        <f>Table2[[#This Row],[filter kmers2]]/Table2[[#This Row],[bp]]*1000000</f>
        <v>7.4971990219647438E-3</v>
      </c>
      <c r="AG23" s="20">
        <f>Table2[[#This Row],[collapse kmers3]]/Table2[[#This Row],[bp]]*1000000</f>
        <v>71.657297477230514</v>
      </c>
      <c r="AH23" s="20">
        <f>Table2[[#This Row],[calculate distances4]]/Table2[[#This Row],[bp]]*1000000</f>
        <v>3.1269057573905714</v>
      </c>
      <c r="AI23" s="20">
        <f>Table2[[#This Row],[Find N A5]]/Table2[[#This Row],[bp]]*1000000</f>
        <v>9.6265055469105121E-3</v>
      </c>
      <c r="AJ23" s="20">
        <f>Table2[[#This Row],[Find N B6]]/Table2[[#This Row],[bp]]*1000000</f>
        <v>7.3848940406969463</v>
      </c>
      <c r="AK23" s="20">
        <f>Table2[[#This Row],[Find N C7]]/Table2[[#This Row],[bp]]*1000000</f>
        <v>3.7970507971787429E-2</v>
      </c>
      <c r="AL23" s="20">
        <f>Table2[[#This Row],[Find N D8]]/Table2[[#This Row],[bp]]*1000000</f>
        <v>1.9253011093821024E-2</v>
      </c>
      <c r="AM23" s="20">
        <f>Table2[[#This Row],[identify kmers A9]]/Table2[[#This Row],[bp]]*1000000</f>
        <v>11.520938086850139</v>
      </c>
      <c r="AN23" s="20">
        <f>Table2[[#This Row],[identify kmers B10]]/Table2[[#This Row],[bp]]*1000000</f>
        <v>20.017113377814741</v>
      </c>
    </row>
    <row r="24" spans="1:40" x14ac:dyDescent="0.25">
      <c r="A24" s="1" t="s">
        <v>144</v>
      </c>
      <c r="B24">
        <v>20899</v>
      </c>
      <c r="C24">
        <v>1709568598.32217</v>
      </c>
      <c r="D24">
        <v>1709568598.3223801</v>
      </c>
      <c r="E24">
        <v>1709568599.86274</v>
      </c>
      <c r="F24">
        <v>1709568599.9166999</v>
      </c>
      <c r="G24">
        <v>1709568599.9168301</v>
      </c>
      <c r="H24">
        <v>1709568600.0369501</v>
      </c>
      <c r="I24">
        <v>1709568600.0379701</v>
      </c>
      <c r="J24">
        <v>1709568600.0383101</v>
      </c>
      <c r="K24">
        <v>1709568600.18891</v>
      </c>
      <c r="L24">
        <v>1709568600.4265599</v>
      </c>
      <c r="M24" s="10">
        <f t="shared" si="0"/>
        <v>2.1004676818847656E-4</v>
      </c>
      <c r="N24" s="10">
        <f t="shared" si="1"/>
        <v>1.5403599739074707</v>
      </c>
      <c r="O24" s="10">
        <f t="shared" si="2"/>
        <v>5.3959846496582031E-2</v>
      </c>
      <c r="P24" s="10">
        <f t="shared" si="3"/>
        <v>1.3017654418945313E-4</v>
      </c>
      <c r="Q24" s="10">
        <f t="shared" si="4"/>
        <v>0.12012004852294922</v>
      </c>
      <c r="R24" s="10">
        <f t="shared" si="5"/>
        <v>1.0199546813964844E-3</v>
      </c>
      <c r="S24" s="10">
        <f t="shared" si="6"/>
        <v>3.3998489379882813E-4</v>
      </c>
      <c r="T24" s="10">
        <f t="shared" si="7"/>
        <v>0.15059995651245117</v>
      </c>
      <c r="U24" s="10">
        <f t="shared" si="8"/>
        <v>0.23764991760253906</v>
      </c>
      <c r="V24" s="10">
        <f>SUM(Table2[[#This Row],[filter kmers2]:[identify kmers B10]])</f>
        <v>2.1043899059295654</v>
      </c>
      <c r="W24" s="5">
        <f t="shared" si="9"/>
        <v>9.9813617047214107E-5</v>
      </c>
      <c r="X24" s="5">
        <f t="shared" si="10"/>
        <v>0.73197460678136661</v>
      </c>
      <c r="Y24" s="5">
        <f t="shared" si="11"/>
        <v>2.5641563069913376E-2</v>
      </c>
      <c r="Z24" s="5">
        <f t="shared" si="12"/>
        <v>6.1859517488965841E-5</v>
      </c>
      <c r="AA24" s="5">
        <f t="shared" si="13"/>
        <v>5.7080699819213862E-2</v>
      </c>
      <c r="AB24" s="5">
        <f t="shared" si="14"/>
        <v>4.8467951614980927E-4</v>
      </c>
      <c r="AC24" s="5">
        <f t="shared" si="15"/>
        <v>1.6155983871660309E-4</v>
      </c>
      <c r="AD24" s="5">
        <f t="shared" si="16"/>
        <v>7.1564663985558857E-2</v>
      </c>
      <c r="AE24" s="5">
        <f t="shared" si="17"/>
        <v>0.11293055385454472</v>
      </c>
      <c r="AF24" s="20">
        <f>Table2[[#This Row],[filter kmers2]]/Table2[[#This Row],[bp]]*1000000</f>
        <v>1.0050565490620439E-2</v>
      </c>
      <c r="AG24" s="20">
        <f>Table2[[#This Row],[collapse kmers3]]/Table2[[#This Row],[bp]]*1000000</f>
        <v>73.704960711396268</v>
      </c>
      <c r="AH24" s="20">
        <f>Table2[[#This Row],[calculate distances4]]/Table2[[#This Row],[bp]]*1000000</f>
        <v>2.5819343746869245</v>
      </c>
      <c r="AI24" s="20">
        <f>Table2[[#This Row],[Find N A5]]/Table2[[#This Row],[bp]]*1000000</f>
        <v>6.2288408148453572E-3</v>
      </c>
      <c r="AJ24" s="20">
        <f>Table2[[#This Row],[Find N B6]]/Table2[[#This Row],[bp]]*1000000</f>
        <v>5.7476457496985134</v>
      </c>
      <c r="AK24" s="20">
        <f>Table2[[#This Row],[Find N C7]]/Table2[[#This Row],[bp]]*1000000</f>
        <v>4.8803994516315827E-2</v>
      </c>
      <c r="AL24" s="20">
        <f>Table2[[#This Row],[Find N D8]]/Table2[[#This Row],[bp]]*1000000</f>
        <v>1.6267998172105273E-2</v>
      </c>
      <c r="AM24" s="20">
        <f>Table2[[#This Row],[identify kmers A9]]/Table2[[#This Row],[bp]]*1000000</f>
        <v>7.206084334774447</v>
      </c>
      <c r="AN24" s="20">
        <f>Table2[[#This Row],[identify kmers B10]]/Table2[[#This Row],[bp]]*1000000</f>
        <v>11.371353538568307</v>
      </c>
    </row>
    <row r="25" spans="1:40" x14ac:dyDescent="0.25">
      <c r="A25" s="1" t="s">
        <v>144</v>
      </c>
      <c r="B25">
        <v>15399</v>
      </c>
      <c r="C25">
        <v>1709568513.7656701</v>
      </c>
      <c r="D25">
        <v>1709568513.7659299</v>
      </c>
      <c r="E25">
        <v>1709568515.4600201</v>
      </c>
      <c r="F25">
        <v>1709568515.4811001</v>
      </c>
      <c r="G25">
        <v>1709568515.48125</v>
      </c>
      <c r="H25">
        <v>1709568515.5071101</v>
      </c>
      <c r="I25">
        <v>1709568515.5083101</v>
      </c>
      <c r="J25">
        <v>1709568515.5086401</v>
      </c>
      <c r="K25">
        <v>1709568515.64855</v>
      </c>
      <c r="L25">
        <v>1709568515.86448</v>
      </c>
      <c r="M25" s="10">
        <f t="shared" si="0"/>
        <v>2.5987625122070313E-4</v>
      </c>
      <c r="N25" s="10">
        <f t="shared" si="1"/>
        <v>1.6940901279449463</v>
      </c>
      <c r="O25" s="10">
        <f t="shared" si="2"/>
        <v>2.108001708984375E-2</v>
      </c>
      <c r="P25" s="10">
        <f t="shared" si="3"/>
        <v>1.4996528625488281E-4</v>
      </c>
      <c r="Q25" s="10">
        <f t="shared" si="4"/>
        <v>2.5860071182250977E-2</v>
      </c>
      <c r="R25" s="10">
        <f t="shared" si="5"/>
        <v>1.1999607086181641E-3</v>
      </c>
      <c r="S25" s="10">
        <f t="shared" si="6"/>
        <v>3.299713134765625E-4</v>
      </c>
      <c r="T25" s="10">
        <f t="shared" si="7"/>
        <v>0.13990998268127441</v>
      </c>
      <c r="U25" s="10">
        <f t="shared" si="8"/>
        <v>0.21592998504638672</v>
      </c>
      <c r="V25" s="10">
        <f>SUM(Table2[[#This Row],[filter kmers2]:[identify kmers B10]])</f>
        <v>2.0988099575042725</v>
      </c>
      <c r="W25" s="5">
        <f t="shared" si="9"/>
        <v>1.2382076342430071E-4</v>
      </c>
      <c r="X25" s="5">
        <f t="shared" si="10"/>
        <v>0.80716699570046602</v>
      </c>
      <c r="Y25" s="5">
        <f t="shared" si="11"/>
        <v>1.0043795063232084E-2</v>
      </c>
      <c r="Z25" s="5">
        <f t="shared" si="12"/>
        <v>7.1452532287968022E-5</v>
      </c>
      <c r="AA25" s="5">
        <f t="shared" si="13"/>
        <v>1.2321301931024565E-2</v>
      </c>
      <c r="AB25" s="5">
        <f t="shared" si="14"/>
        <v>5.717338553344086E-4</v>
      </c>
      <c r="AC25" s="5">
        <f t="shared" si="15"/>
        <v>1.5721829043966254E-4</v>
      </c>
      <c r="AD25" s="5">
        <f t="shared" si="16"/>
        <v>6.6661577519692899E-2</v>
      </c>
      <c r="AE25" s="5">
        <f t="shared" si="17"/>
        <v>0.10288210434409813</v>
      </c>
      <c r="AF25" s="20">
        <f>Table2[[#This Row],[filter kmers2]]/Table2[[#This Row],[bp]]*1000000</f>
        <v>1.6876177103753692E-2</v>
      </c>
      <c r="AG25" s="20">
        <f>Table2[[#This Row],[collapse kmers3]]/Table2[[#This Row],[bp]]*1000000</f>
        <v>110.01299616500722</v>
      </c>
      <c r="AH25" s="20">
        <f>Table2[[#This Row],[calculate distances4]]/Table2[[#This Row],[bp]]*1000000</f>
        <v>1.3689211695463179</v>
      </c>
      <c r="AI25" s="20">
        <f>Table2[[#This Row],[Find N A5]]/Table2[[#This Row],[bp]]*1000000</f>
        <v>9.7386379800560308E-3</v>
      </c>
      <c r="AJ25" s="20">
        <f>Table2[[#This Row],[Find N B6]]/Table2[[#This Row],[bp]]*1000000</f>
        <v>1.6793344491363709</v>
      </c>
      <c r="AK25" s="20">
        <f>Table2[[#This Row],[Find N C7]]/Table2[[#This Row],[bp]]*1000000</f>
        <v>7.7924586571736093E-2</v>
      </c>
      <c r="AL25" s="20">
        <f>Table2[[#This Row],[Find N D8]]/Table2[[#This Row],[bp]]*1000000</f>
        <v>2.1428100102380835E-2</v>
      </c>
      <c r="AM25" s="20">
        <f>Table2[[#This Row],[identify kmers A9]]/Table2[[#This Row],[bp]]*1000000</f>
        <v>9.0856537879910668</v>
      </c>
      <c r="AN25" s="20">
        <f>Table2[[#This Row],[identify kmers B10]]/Table2[[#This Row],[bp]]*1000000</f>
        <v>14.022338141852504</v>
      </c>
    </row>
    <row r="26" spans="1:40" x14ac:dyDescent="0.25">
      <c r="A26" s="1" t="s">
        <v>144</v>
      </c>
      <c r="B26">
        <v>19799</v>
      </c>
      <c r="C26">
        <v>1709568519.6740501</v>
      </c>
      <c r="D26">
        <v>1709568519.67413</v>
      </c>
      <c r="E26">
        <v>1709568520.81459</v>
      </c>
      <c r="F26">
        <v>1709568520.8543899</v>
      </c>
      <c r="G26">
        <v>1709568520.8545201</v>
      </c>
      <c r="H26">
        <v>1709568521.0197599</v>
      </c>
      <c r="I26">
        <v>1709568521.0206499</v>
      </c>
      <c r="J26">
        <v>1709568521.0210199</v>
      </c>
      <c r="K26">
        <v>1709568521.1770101</v>
      </c>
      <c r="L26">
        <v>1709568521.61713</v>
      </c>
      <c r="M26" s="10">
        <f t="shared" si="0"/>
        <v>7.9870223999023438E-5</v>
      </c>
      <c r="N26" s="10">
        <f t="shared" si="1"/>
        <v>1.1404600143432617</v>
      </c>
      <c r="O26" s="10">
        <f t="shared" si="2"/>
        <v>3.9799928665161133E-2</v>
      </c>
      <c r="P26" s="10">
        <f t="shared" si="3"/>
        <v>1.3017654418945313E-4</v>
      </c>
      <c r="Q26" s="10">
        <f t="shared" si="4"/>
        <v>0.16523981094360352</v>
      </c>
      <c r="R26" s="10">
        <f t="shared" si="5"/>
        <v>8.9001655578613281E-4</v>
      </c>
      <c r="S26" s="10">
        <f t="shared" si="6"/>
        <v>3.70025634765625E-4</v>
      </c>
      <c r="T26" s="10">
        <f t="shared" si="7"/>
        <v>0.1559901237487793</v>
      </c>
      <c r="U26" s="10">
        <f t="shared" si="8"/>
        <v>0.44011998176574707</v>
      </c>
      <c r="V26" s="10">
        <f>SUM(Table2[[#This Row],[filter kmers2]:[identify kmers B10]])</f>
        <v>1.943079948425293</v>
      </c>
      <c r="W26" s="5">
        <f t="shared" si="9"/>
        <v>4.110496022757669E-5</v>
      </c>
      <c r="X26" s="5">
        <f t="shared" si="10"/>
        <v>0.58693416874972704</v>
      </c>
      <c r="Y26" s="5">
        <f t="shared" si="11"/>
        <v>2.0482908434835998E-2</v>
      </c>
      <c r="Z26" s="5">
        <f t="shared" si="12"/>
        <v>6.6994950102259321E-5</v>
      </c>
      <c r="AA26" s="5">
        <f t="shared" si="13"/>
        <v>8.5040150343539303E-2</v>
      </c>
      <c r="AB26" s="5">
        <f t="shared" si="14"/>
        <v>4.5804422844639939E-4</v>
      </c>
      <c r="AC26" s="5">
        <f t="shared" si="15"/>
        <v>1.9043253215880306E-4</v>
      </c>
      <c r="AD26" s="5">
        <f t="shared" si="16"/>
        <v>8.0279827845064489E-2</v>
      </c>
      <c r="AE26" s="5">
        <f t="shared" si="17"/>
        <v>0.22650636795589818</v>
      </c>
      <c r="AF26" s="20">
        <f>Table2[[#This Row],[filter kmers2]]/Table2[[#This Row],[bp]]*1000000</f>
        <v>4.0340534369929506E-3</v>
      </c>
      <c r="AG26" s="20">
        <f>Table2[[#This Row],[collapse kmers3]]/Table2[[#This Row],[bp]]*1000000</f>
        <v>57.601899810256157</v>
      </c>
      <c r="AH26" s="20">
        <f>Table2[[#This Row],[calculate distances4]]/Table2[[#This Row],[bp]]*1000000</f>
        <v>2.0101989325299829</v>
      </c>
      <c r="AI26" s="20">
        <f>Table2[[#This Row],[Find N A5]]/Table2[[#This Row],[bp]]*1000000</f>
        <v>6.5749050047706013E-3</v>
      </c>
      <c r="AJ26" s="20">
        <f>Table2[[#This Row],[Find N B6]]/Table2[[#This Row],[bp]]*1000000</f>
        <v>8.3458665055610659</v>
      </c>
      <c r="AK26" s="20">
        <f>Table2[[#This Row],[Find N C7]]/Table2[[#This Row],[bp]]*1000000</f>
        <v>4.4952601433715482E-2</v>
      </c>
      <c r="AL26" s="20">
        <f>Table2[[#This Row],[Find N D8]]/Table2[[#This Row],[bp]]*1000000</f>
        <v>1.8689107266307643E-2</v>
      </c>
      <c r="AM26" s="20">
        <f>Table2[[#This Row],[identify kmers A9]]/Table2[[#This Row],[bp]]*1000000</f>
        <v>7.8786869917056066</v>
      </c>
      <c r="AN26" s="20">
        <f>Table2[[#This Row],[identify kmers B10]]/Table2[[#This Row],[bp]]*1000000</f>
        <v>22.229404604563214</v>
      </c>
    </row>
    <row r="27" spans="1:40" x14ac:dyDescent="0.25">
      <c r="A27" s="1" t="s">
        <v>144</v>
      </c>
      <c r="B27">
        <v>15747</v>
      </c>
      <c r="C27">
        <v>1709568571.5615699</v>
      </c>
      <c r="D27">
        <v>1709568571.56165</v>
      </c>
      <c r="E27">
        <v>1709568572.7272799</v>
      </c>
      <c r="F27">
        <v>1709568572.7558801</v>
      </c>
      <c r="G27">
        <v>1709568572.7560301</v>
      </c>
      <c r="H27">
        <v>1709568572.8441501</v>
      </c>
      <c r="I27">
        <v>1709568572.8446801</v>
      </c>
      <c r="J27">
        <v>1709568572.8450401</v>
      </c>
      <c r="K27">
        <v>1709568573.0128601</v>
      </c>
      <c r="L27">
        <v>1709568573.4536099</v>
      </c>
      <c r="M27" s="10">
        <f t="shared" si="0"/>
        <v>8.0108642578125E-5</v>
      </c>
      <c r="N27" s="10">
        <f t="shared" si="1"/>
        <v>1.1656298637390137</v>
      </c>
      <c r="O27" s="10">
        <f t="shared" si="2"/>
        <v>2.8600215911865234E-2</v>
      </c>
      <c r="P27" s="10">
        <f t="shared" si="3"/>
        <v>1.4996528625488281E-4</v>
      </c>
      <c r="Q27" s="10">
        <f t="shared" si="4"/>
        <v>8.8119983673095703E-2</v>
      </c>
      <c r="R27" s="10">
        <f t="shared" si="5"/>
        <v>5.3000450134277344E-4</v>
      </c>
      <c r="S27" s="10">
        <f t="shared" si="6"/>
        <v>3.6001205444335938E-4</v>
      </c>
      <c r="T27" s="10">
        <f t="shared" si="7"/>
        <v>0.16781997680664063</v>
      </c>
      <c r="U27" s="10">
        <f t="shared" si="8"/>
        <v>0.4407498836517334</v>
      </c>
      <c r="V27" s="10">
        <f>SUM(Table2[[#This Row],[filter kmers2]:[identify kmers B10]])</f>
        <v>1.8920400142669678</v>
      </c>
      <c r="W27" s="5">
        <f t="shared" si="9"/>
        <v>4.2339824725726773E-5</v>
      </c>
      <c r="X27" s="5">
        <f t="shared" si="10"/>
        <v>0.61607040810424574</v>
      </c>
      <c r="Y27" s="5">
        <f t="shared" si="11"/>
        <v>1.5116073495383133E-2</v>
      </c>
      <c r="Z27" s="5">
        <f t="shared" si="12"/>
        <v>7.9261159977625425E-5</v>
      </c>
      <c r="AA27" s="5">
        <f t="shared" si="13"/>
        <v>4.6574059221065674E-2</v>
      </c>
      <c r="AB27" s="5">
        <f t="shared" si="14"/>
        <v>2.8012330465860305E-4</v>
      </c>
      <c r="AC27" s="5">
        <f t="shared" si="15"/>
        <v>1.9027718849954592E-4</v>
      </c>
      <c r="AD27" s="5">
        <f t="shared" si="16"/>
        <v>8.8697900436137997E-2</v>
      </c>
      <c r="AE27" s="5">
        <f t="shared" si="17"/>
        <v>0.232949557265306</v>
      </c>
      <c r="AF27" s="20">
        <f>Table2[[#This Row],[filter kmers2]]/Table2[[#This Row],[bp]]*1000000</f>
        <v>5.0872320174080781E-3</v>
      </c>
      <c r="AG27" s="20">
        <f>Table2[[#This Row],[collapse kmers3]]/Table2[[#This Row],[bp]]*1000000</f>
        <v>74.022344811012488</v>
      </c>
      <c r="AH27" s="20">
        <f>Table2[[#This Row],[calculate distances4]]/Table2[[#This Row],[bp]]*1000000</f>
        <v>1.8162326736435661</v>
      </c>
      <c r="AI27" s="20">
        <f>Table2[[#This Row],[Find N A5]]/Table2[[#This Row],[bp]]*1000000</f>
        <v>9.5234194611597649E-3</v>
      </c>
      <c r="AJ27" s="20">
        <f>Table2[[#This Row],[Find N B6]]/Table2[[#This Row],[bp]]*1000000</f>
        <v>5.5959855002918468</v>
      </c>
      <c r="AK27" s="20">
        <f>Table2[[#This Row],[Find N C7]]/Table2[[#This Row],[bp]]*1000000</f>
        <v>3.365749040088737E-2</v>
      </c>
      <c r="AL27" s="20">
        <f>Table2[[#This Row],[Find N D8]]/Table2[[#This Row],[bp]]*1000000</f>
        <v>2.2862262935375587E-2</v>
      </c>
      <c r="AM27" s="20">
        <f>Table2[[#This Row],[identify kmers A9]]/Table2[[#This Row],[bp]]*1000000</f>
        <v>10.657266578182551</v>
      </c>
      <c r="AN27" s="20">
        <f>Table2[[#This Row],[identify kmers B10]]/Table2[[#This Row],[bp]]*1000000</f>
        <v>27.98945092092039</v>
      </c>
    </row>
    <row r="28" spans="1:40" x14ac:dyDescent="0.25">
      <c r="A28" s="1" t="s">
        <v>144</v>
      </c>
      <c r="B28">
        <v>15249</v>
      </c>
      <c r="C28">
        <v>1709568634.76366</v>
      </c>
      <c r="D28">
        <v>1709568634.7637401</v>
      </c>
      <c r="E28">
        <v>1709568635.98557</v>
      </c>
      <c r="F28">
        <v>1709568636.0142801</v>
      </c>
      <c r="G28">
        <v>1709568636.01439</v>
      </c>
      <c r="H28">
        <v>1709568636.10849</v>
      </c>
      <c r="I28">
        <v>1709568636.10919</v>
      </c>
      <c r="J28">
        <v>1709568636.10955</v>
      </c>
      <c r="K28">
        <v>1709568636.2681799</v>
      </c>
      <c r="L28">
        <v>1709568636.6236</v>
      </c>
      <c r="M28" s="10">
        <f t="shared" si="0"/>
        <v>8.0108642578125E-5</v>
      </c>
      <c r="N28" s="10">
        <f t="shared" si="1"/>
        <v>1.221829891204834</v>
      </c>
      <c r="O28" s="10">
        <f t="shared" si="2"/>
        <v>2.8710126876831055E-2</v>
      </c>
      <c r="P28" s="10">
        <f t="shared" si="3"/>
        <v>1.0991096496582031E-4</v>
      </c>
      <c r="Q28" s="10">
        <f t="shared" si="4"/>
        <v>9.4099998474121094E-2</v>
      </c>
      <c r="R28" s="10">
        <f t="shared" si="5"/>
        <v>6.999969482421875E-4</v>
      </c>
      <c r="S28" s="10">
        <f t="shared" si="6"/>
        <v>3.6001205444335938E-4</v>
      </c>
      <c r="T28" s="10">
        <f t="shared" si="7"/>
        <v>0.1586298942565918</v>
      </c>
      <c r="U28" s="10">
        <f t="shared" si="8"/>
        <v>0.35542011260986328</v>
      </c>
      <c r="V28" s="10">
        <f>SUM(Table2[[#This Row],[filter kmers2]:[identify kmers B10]])</f>
        <v>1.8599400520324707</v>
      </c>
      <c r="W28" s="5">
        <f t="shared" si="9"/>
        <v>4.3070550844144338E-5</v>
      </c>
      <c r="X28" s="5">
        <f t="shared" si="10"/>
        <v>0.65691896352770374</v>
      </c>
      <c r="Y28" s="5">
        <f t="shared" si="11"/>
        <v>1.5436049589586361E-2</v>
      </c>
      <c r="Z28" s="5">
        <f t="shared" si="12"/>
        <v>5.9093821247471847E-5</v>
      </c>
      <c r="AA28" s="5">
        <f t="shared" si="13"/>
        <v>5.059302764693531E-2</v>
      </c>
      <c r="AB28" s="5">
        <f t="shared" si="14"/>
        <v>3.7635457523335652E-4</v>
      </c>
      <c r="AC28" s="5">
        <f t="shared" si="15"/>
        <v>1.9356110647219629E-4</v>
      </c>
      <c r="AD28" s="5">
        <f t="shared" si="16"/>
        <v>8.5287638213525849E-2</v>
      </c>
      <c r="AE28" s="5">
        <f t="shared" si="17"/>
        <v>0.19109224096845159</v>
      </c>
      <c r="AF28" s="20">
        <f>Table2[[#This Row],[filter kmers2]]/Table2[[#This Row],[bp]]*1000000</f>
        <v>5.2533702261213849E-3</v>
      </c>
      <c r="AG28" s="20">
        <f>Table2[[#This Row],[collapse kmers3]]/Table2[[#This Row],[bp]]*1000000</f>
        <v>80.125246980446846</v>
      </c>
      <c r="AH28" s="20">
        <f>Table2[[#This Row],[calculate distances4]]/Table2[[#This Row],[bp]]*1000000</f>
        <v>1.8827547299384257</v>
      </c>
      <c r="AI28" s="20">
        <f>Table2[[#This Row],[Find N A5]]/Table2[[#This Row],[bp]]*1000000</f>
        <v>7.2077490304820191E-3</v>
      </c>
      <c r="AJ28" s="20">
        <f>Table2[[#This Row],[Find N B6]]/Table2[[#This Row],[bp]]*1000000</f>
        <v>6.1708963521621802</v>
      </c>
      <c r="AK28" s="20">
        <f>Table2[[#This Row],[Find N C7]]/Table2[[#This Row],[bp]]*1000000</f>
        <v>4.5904449356822578E-2</v>
      </c>
      <c r="AL28" s="20">
        <f>Table2[[#This Row],[Find N D8]]/Table2[[#This Row],[bp]]*1000000</f>
        <v>2.3608895956676462E-2</v>
      </c>
      <c r="AM28" s="20">
        <f>Table2[[#This Row],[identify kmers A9]]/Table2[[#This Row],[bp]]*1000000</f>
        <v>10.402642419607306</v>
      </c>
      <c r="AN28" s="20">
        <f>Table2[[#This Row],[identify kmers B10]]/Table2[[#This Row],[bp]]*1000000</f>
        <v>23.307765270500575</v>
      </c>
    </row>
    <row r="29" spans="1:40" x14ac:dyDescent="0.25">
      <c r="A29" s="1" t="s">
        <v>144</v>
      </c>
      <c r="B29">
        <v>16499</v>
      </c>
      <c r="C29">
        <v>1709568557.3749399</v>
      </c>
      <c r="D29">
        <v>1709568557.37503</v>
      </c>
      <c r="E29">
        <v>1709568558.4741099</v>
      </c>
      <c r="F29">
        <v>1709568558.5346899</v>
      </c>
      <c r="G29">
        <v>1709568558.5348499</v>
      </c>
      <c r="H29">
        <v>1709568558.6605999</v>
      </c>
      <c r="I29">
        <v>1709568558.6616499</v>
      </c>
      <c r="J29">
        <v>1709568558.6619401</v>
      </c>
      <c r="K29">
        <v>1709568558.8070199</v>
      </c>
      <c r="L29">
        <v>1709568559.2228601</v>
      </c>
      <c r="M29" s="10">
        <f t="shared" si="0"/>
        <v>9.0122222900390625E-5</v>
      </c>
      <c r="N29" s="10">
        <f t="shared" si="1"/>
        <v>1.0990798473358154</v>
      </c>
      <c r="O29" s="10">
        <f t="shared" si="2"/>
        <v>6.0580015182495117E-2</v>
      </c>
      <c r="P29" s="10">
        <f t="shared" si="3"/>
        <v>1.5997886657714844E-4</v>
      </c>
      <c r="Q29" s="10">
        <f t="shared" si="4"/>
        <v>0.12575006484985352</v>
      </c>
      <c r="R29" s="10">
        <f t="shared" si="5"/>
        <v>1.0499954223632813E-3</v>
      </c>
      <c r="S29" s="10">
        <f t="shared" si="6"/>
        <v>2.9015541076660156E-4</v>
      </c>
      <c r="T29" s="10">
        <f t="shared" si="7"/>
        <v>0.1450798511505127</v>
      </c>
      <c r="U29" s="10">
        <f t="shared" si="8"/>
        <v>0.41584014892578125</v>
      </c>
      <c r="V29" s="10">
        <f>SUM(Table2[[#This Row],[filter kmers2]:[identify kmers B10]])</f>
        <v>1.8479201793670654</v>
      </c>
      <c r="W29" s="5">
        <f t="shared" si="9"/>
        <v>4.8769543136467374E-5</v>
      </c>
      <c r="X29" s="5">
        <f t="shared" si="10"/>
        <v>0.59476586684185861</v>
      </c>
      <c r="Y29" s="5">
        <f t="shared" si="11"/>
        <v>3.2782809484360138E-2</v>
      </c>
      <c r="Z29" s="5">
        <f t="shared" si="12"/>
        <v>8.6572390064998961E-5</v>
      </c>
      <c r="AA29" s="5">
        <f t="shared" si="13"/>
        <v>6.8049511149840036E-2</v>
      </c>
      <c r="AB29" s="5">
        <f t="shared" si="14"/>
        <v>5.6820388352646117E-4</v>
      </c>
      <c r="AC29" s="5">
        <f t="shared" si="15"/>
        <v>1.5701728570656295E-4</v>
      </c>
      <c r="AD29" s="5">
        <f t="shared" si="16"/>
        <v>7.8509804032879965E-2</v>
      </c>
      <c r="AE29" s="5">
        <f t="shared" si="17"/>
        <v>0.22503144538862682</v>
      </c>
      <c r="AF29" s="20">
        <f>Table2[[#This Row],[filter kmers2]]/Table2[[#This Row],[bp]]*1000000</f>
        <v>5.4622839505661328E-3</v>
      </c>
      <c r="AG29" s="20">
        <f>Table2[[#This Row],[collapse kmers3]]/Table2[[#This Row],[bp]]*1000000</f>
        <v>66.614937107449876</v>
      </c>
      <c r="AH29" s="20">
        <f>Table2[[#This Row],[calculate distances4]]/Table2[[#This Row],[bp]]*1000000</f>
        <v>3.6717386012785691</v>
      </c>
      <c r="AI29" s="20">
        <f>Table2[[#This Row],[Find N A5]]/Table2[[#This Row],[bp]]*1000000</f>
        <v>9.6962765365869712E-3</v>
      </c>
      <c r="AJ29" s="20">
        <f>Table2[[#This Row],[Find N B6]]/Table2[[#This Row],[bp]]*1000000</f>
        <v>7.6216779713833276</v>
      </c>
      <c r="AK29" s="20">
        <f>Table2[[#This Row],[Find N C7]]/Table2[[#This Row],[bp]]*1000000</f>
        <v>6.3639943170087962E-2</v>
      </c>
      <c r="AL29" s="20">
        <f>Table2[[#This Row],[Find N D8]]/Table2[[#This Row],[bp]]*1000000</f>
        <v>1.7586242242960275E-2</v>
      </c>
      <c r="AM29" s="20">
        <f>Table2[[#This Row],[identify kmers A9]]/Table2[[#This Row],[bp]]*1000000</f>
        <v>8.7932511758599112</v>
      </c>
      <c r="AN29" s="20">
        <f>Table2[[#This Row],[identify kmers B10]]/Table2[[#This Row],[bp]]*1000000</f>
        <v>25.203960781003772</v>
      </c>
    </row>
    <row r="30" spans="1:40" x14ac:dyDescent="0.25">
      <c r="A30" s="1" t="s">
        <v>144</v>
      </c>
      <c r="B30">
        <v>35199</v>
      </c>
      <c r="C30">
        <v>1709568600.0272601</v>
      </c>
      <c r="D30">
        <v>1709568600.02737</v>
      </c>
      <c r="E30">
        <v>1709568601.0164299</v>
      </c>
      <c r="F30">
        <v>1709568601.0638299</v>
      </c>
      <c r="G30">
        <v>1709568601.0639999</v>
      </c>
      <c r="H30">
        <v>1709568601.4352901</v>
      </c>
      <c r="I30">
        <v>1709568601.4365599</v>
      </c>
      <c r="J30">
        <v>1709568601.4368999</v>
      </c>
      <c r="K30">
        <v>1709568601.5737901</v>
      </c>
      <c r="L30">
        <v>1709568601.8670101</v>
      </c>
      <c r="M30" s="10">
        <f t="shared" si="0"/>
        <v>1.0991096496582031E-4</v>
      </c>
      <c r="N30" s="10">
        <f t="shared" si="1"/>
        <v>0.9890599250793457</v>
      </c>
      <c r="O30" s="10">
        <f t="shared" si="2"/>
        <v>4.7399997711181641E-2</v>
      </c>
      <c r="P30" s="10">
        <f t="shared" si="3"/>
        <v>1.6999244689941406E-4</v>
      </c>
      <c r="Q30" s="10">
        <f t="shared" si="4"/>
        <v>0.37129020690917969</v>
      </c>
      <c r="R30" s="10">
        <f t="shared" si="5"/>
        <v>1.2698173522949219E-3</v>
      </c>
      <c r="S30" s="10">
        <f t="shared" si="6"/>
        <v>3.3998489379882813E-4</v>
      </c>
      <c r="T30" s="10">
        <f t="shared" si="7"/>
        <v>0.13689017295837402</v>
      </c>
      <c r="U30" s="10">
        <f t="shared" si="8"/>
        <v>0.29322004318237305</v>
      </c>
      <c r="V30" s="10">
        <f>SUM(Table2[[#This Row],[filter kmers2]:[identify kmers B10]])</f>
        <v>1.8397500514984131</v>
      </c>
      <c r="W30" s="5">
        <f t="shared" si="9"/>
        <v>5.9742335583195996E-5</v>
      </c>
      <c r="X30" s="5">
        <f t="shared" si="10"/>
        <v>0.53760559717000167</v>
      </c>
      <c r="Y30" s="5">
        <f t="shared" si="11"/>
        <v>2.5764368193698907E-2</v>
      </c>
      <c r="Z30" s="5">
        <f t="shared" si="12"/>
        <v>9.2399751129758673E-5</v>
      </c>
      <c r="AA30" s="5">
        <f t="shared" si="13"/>
        <v>0.20181557087430252</v>
      </c>
      <c r="AB30" s="5">
        <f t="shared" si="14"/>
        <v>6.9021188571822536E-4</v>
      </c>
      <c r="AC30" s="5">
        <f t="shared" si="15"/>
        <v>1.8479950225951735E-4</v>
      </c>
      <c r="AD30" s="5">
        <f t="shared" si="16"/>
        <v>7.4406940685709827E-2</v>
      </c>
      <c r="AE30" s="5">
        <f t="shared" si="17"/>
        <v>0.15938036960159638</v>
      </c>
      <c r="AF30" s="20">
        <f>Table2[[#This Row],[filter kmers2]]/Table2[[#This Row],[bp]]*1000000</f>
        <v>3.122559304691051E-3</v>
      </c>
      <c r="AG30" s="20">
        <f>Table2[[#This Row],[collapse kmers3]]/Table2[[#This Row],[bp]]*1000000</f>
        <v>28.099091595765383</v>
      </c>
      <c r="AH30" s="20">
        <f>Table2[[#This Row],[calculate distances4]]/Table2[[#This Row],[bp]]*1000000</f>
        <v>1.3466291005761992</v>
      </c>
      <c r="AI30" s="20">
        <f>Table2[[#This Row],[Find N A5]]/Table2[[#This Row],[bp]]*1000000</f>
        <v>4.8294680786219518E-3</v>
      </c>
      <c r="AJ30" s="20">
        <f>Table2[[#This Row],[Find N B6]]/Table2[[#This Row],[bp]]*1000000</f>
        <v>10.548316909832089</v>
      </c>
      <c r="AK30" s="20">
        <f>Table2[[#This Row],[Find N C7]]/Table2[[#This Row],[bp]]*1000000</f>
        <v>3.6075381468079259E-2</v>
      </c>
      <c r="AL30" s="20">
        <f>Table2[[#This Row],[Find N D8]]/Table2[[#This Row],[bp]]*1000000</f>
        <v>9.6589361572439036E-3</v>
      </c>
      <c r="AM30" s="20">
        <f>Table2[[#This Row],[identify kmers A9]]/Table2[[#This Row],[bp]]*1000000</f>
        <v>3.8890358521086967</v>
      </c>
      <c r="AN30" s="20">
        <f>Table2[[#This Row],[identify kmers B10]]/Table2[[#This Row],[bp]]*1000000</f>
        <v>8.3303515208492591</v>
      </c>
    </row>
    <row r="31" spans="1:40" x14ac:dyDescent="0.25">
      <c r="A31" s="1" t="s">
        <v>144</v>
      </c>
      <c r="B31">
        <v>26799</v>
      </c>
      <c r="C31">
        <v>1709568614.1157801</v>
      </c>
      <c r="D31">
        <v>1709568614.1159</v>
      </c>
      <c r="E31">
        <v>1709568615.09477</v>
      </c>
      <c r="F31">
        <v>1709568615.1833799</v>
      </c>
      <c r="G31">
        <v>1709568615.1835301</v>
      </c>
      <c r="H31">
        <v>1709568615.4848101</v>
      </c>
      <c r="I31">
        <v>1709568615.4860401</v>
      </c>
      <c r="J31">
        <v>1709568615.4863801</v>
      </c>
      <c r="K31">
        <v>1709568615.6218901</v>
      </c>
      <c r="L31">
        <v>1709568615.88376</v>
      </c>
      <c r="M31" s="10">
        <f t="shared" si="0"/>
        <v>1.1992454528808594E-4</v>
      </c>
      <c r="N31" s="10">
        <f t="shared" si="1"/>
        <v>0.97886991500854492</v>
      </c>
      <c r="O31" s="10">
        <f t="shared" si="2"/>
        <v>8.8609933853149414E-2</v>
      </c>
      <c r="P31" s="10">
        <f t="shared" si="3"/>
        <v>1.5020370483398438E-4</v>
      </c>
      <c r="Q31" s="10">
        <f t="shared" si="4"/>
        <v>0.30128002166748047</v>
      </c>
      <c r="R31" s="10">
        <f t="shared" si="5"/>
        <v>1.2300014495849609E-3</v>
      </c>
      <c r="S31" s="10">
        <f t="shared" si="6"/>
        <v>3.3998489379882813E-4</v>
      </c>
      <c r="T31" s="10">
        <f t="shared" si="7"/>
        <v>0.13550996780395508</v>
      </c>
      <c r="U31" s="10">
        <f t="shared" si="8"/>
        <v>0.26186990737915039</v>
      </c>
      <c r="V31" s="10">
        <f>SUM(Table2[[#This Row],[filter kmers2]:[identify kmers B10]])</f>
        <v>1.7679798603057861</v>
      </c>
      <c r="W31" s="5">
        <f t="shared" si="9"/>
        <v>6.7831397845982268E-5</v>
      </c>
      <c r="X31" s="5">
        <f t="shared" si="10"/>
        <v>0.55366576112424815</v>
      </c>
      <c r="Y31" s="5">
        <f t="shared" si="11"/>
        <v>5.0119311787761897E-2</v>
      </c>
      <c r="Z31" s="5">
        <f t="shared" si="12"/>
        <v>8.495781439954042E-5</v>
      </c>
      <c r="AA31" s="5">
        <f t="shared" si="13"/>
        <v>0.17040919324464007</v>
      </c>
      <c r="AB31" s="5">
        <f t="shared" si="14"/>
        <v>6.9571010236068101E-4</v>
      </c>
      <c r="AC31" s="5">
        <f t="shared" si="15"/>
        <v>1.9230133862499149E-4</v>
      </c>
      <c r="AD31" s="5">
        <f t="shared" si="16"/>
        <v>7.6646782492486965E-2</v>
      </c>
      <c r="AE31" s="5">
        <f t="shared" si="17"/>
        <v>0.14811815069763176</v>
      </c>
      <c r="AF31" s="20">
        <f>Table2[[#This Row],[filter kmers2]]/Table2[[#This Row],[bp]]*1000000</f>
        <v>4.4749634422212E-3</v>
      </c>
      <c r="AG31" s="20">
        <f>Table2[[#This Row],[collapse kmers3]]/Table2[[#This Row],[bp]]*1000000</f>
        <v>36.526359752548409</v>
      </c>
      <c r="AH31" s="20">
        <f>Table2[[#This Row],[calculate distances4]]/Table2[[#This Row],[bp]]*1000000</f>
        <v>3.3064641909455355</v>
      </c>
      <c r="AI31" s="20">
        <f>Table2[[#This Row],[Find N A5]]/Table2[[#This Row],[bp]]*1000000</f>
        <v>5.6048249872750616E-3</v>
      </c>
      <c r="AJ31" s="20">
        <f>Table2[[#This Row],[Find N B6]]/Table2[[#This Row],[bp]]*1000000</f>
        <v>11.242211338761912</v>
      </c>
      <c r="AK31" s="20">
        <f>Table2[[#This Row],[Find N C7]]/Table2[[#This Row],[bp]]*1000000</f>
        <v>4.5897289062463556E-2</v>
      </c>
      <c r="AL31" s="20">
        <f>Table2[[#This Row],[Find N D8]]/Table2[[#This Row],[bp]]*1000000</f>
        <v>1.2686476875959108E-2</v>
      </c>
      <c r="AM31" s="20">
        <f>Table2[[#This Row],[identify kmers A9]]/Table2[[#This Row],[bp]]*1000000</f>
        <v>5.0565307587579786</v>
      </c>
      <c r="AN31" s="20">
        <f>Table2[[#This Row],[identify kmers B10]]/Table2[[#This Row],[bp]]*1000000</f>
        <v>9.7716298137673192</v>
      </c>
    </row>
    <row r="32" spans="1:40" x14ac:dyDescent="0.25">
      <c r="A32" s="1" t="s">
        <v>144</v>
      </c>
      <c r="B32">
        <v>17199</v>
      </c>
      <c r="C32">
        <v>1709568626.2868199</v>
      </c>
      <c r="D32">
        <v>1709568626.28689</v>
      </c>
      <c r="E32">
        <v>1709568627.3129499</v>
      </c>
      <c r="F32">
        <v>1709568627.3417799</v>
      </c>
      <c r="G32">
        <v>1709568627.3419099</v>
      </c>
      <c r="H32">
        <v>1709568627.46997</v>
      </c>
      <c r="I32">
        <v>1709568627.4707999</v>
      </c>
      <c r="J32">
        <v>1709568627.4712501</v>
      </c>
      <c r="K32">
        <v>1709568627.6133699</v>
      </c>
      <c r="L32">
        <v>1709568628.0074999</v>
      </c>
      <c r="M32" s="10">
        <f t="shared" si="0"/>
        <v>7.0095062255859375E-5</v>
      </c>
      <c r="N32" s="10">
        <f t="shared" si="1"/>
        <v>1.0260598659515381</v>
      </c>
      <c r="O32" s="10">
        <f t="shared" si="2"/>
        <v>2.8830051422119141E-2</v>
      </c>
      <c r="P32" s="10">
        <f t="shared" si="3"/>
        <v>1.2993812561035156E-4</v>
      </c>
      <c r="Q32" s="10">
        <f t="shared" si="4"/>
        <v>0.12806010246276855</v>
      </c>
      <c r="R32" s="10">
        <f t="shared" si="5"/>
        <v>8.2993507385253906E-4</v>
      </c>
      <c r="S32" s="10">
        <f t="shared" si="6"/>
        <v>4.5013427734375E-4</v>
      </c>
      <c r="T32" s="10">
        <f t="shared" si="7"/>
        <v>0.1421198844909668</v>
      </c>
      <c r="U32" s="10">
        <f t="shared" si="8"/>
        <v>0.39412999153137207</v>
      </c>
      <c r="V32" s="10">
        <f>SUM(Table2[[#This Row],[filter kmers2]:[identify kmers B10]])</f>
        <v>1.7206799983978271</v>
      </c>
      <c r="W32" s="5">
        <f t="shared" si="9"/>
        <v>4.0736837948442958E-5</v>
      </c>
      <c r="X32" s="5">
        <f t="shared" si="10"/>
        <v>0.59631068351287331</v>
      </c>
      <c r="Y32" s="5">
        <f t="shared" si="11"/>
        <v>1.6755033736059931E-2</v>
      </c>
      <c r="Z32" s="5">
        <f t="shared" si="12"/>
        <v>7.5515566945242907E-5</v>
      </c>
      <c r="AA32" s="5">
        <f t="shared" si="13"/>
        <v>7.4424124521705881E-2</v>
      </c>
      <c r="AB32" s="5">
        <f t="shared" si="14"/>
        <v>4.8232970373649641E-4</v>
      </c>
      <c r="AC32" s="5">
        <f t="shared" si="15"/>
        <v>2.6160255117911666E-4</v>
      </c>
      <c r="AD32" s="5">
        <f t="shared" si="16"/>
        <v>8.259518598652775E-2</v>
      </c>
      <c r="AE32" s="5">
        <f t="shared" si="17"/>
        <v>0.22905478758302383</v>
      </c>
      <c r="AF32" s="20">
        <f>Table2[[#This Row],[filter kmers2]]/Table2[[#This Row],[bp]]*1000000</f>
        <v>4.0755312666933769E-3</v>
      </c>
      <c r="AG32" s="20">
        <f>Table2[[#This Row],[collapse kmers3]]/Table2[[#This Row],[bp]]*1000000</f>
        <v>59.658111864151294</v>
      </c>
      <c r="AH32" s="20">
        <f>Table2[[#This Row],[calculate distances4]]/Table2[[#This Row],[bp]]*1000000</f>
        <v>1.676263237520736</v>
      </c>
      <c r="AI32" s="20">
        <f>Table2[[#This Row],[Find N A5]]/Table2[[#This Row],[bp]]*1000000</f>
        <v>7.554981429754728E-3</v>
      </c>
      <c r="AJ32" s="20">
        <f>Table2[[#This Row],[Find N B6]]/Table2[[#This Row],[bp]]*1000000</f>
        <v>7.4457876889800891</v>
      </c>
      <c r="AK32" s="20">
        <f>Table2[[#This Row],[Find N C7]]/Table2[[#This Row],[bp]]*1000000</f>
        <v>4.825484469169946E-2</v>
      </c>
      <c r="AL32" s="20">
        <f>Table2[[#This Row],[Find N D8]]/Table2[[#This Row],[bp]]*1000000</f>
        <v>2.6172119154820046E-2</v>
      </c>
      <c r="AM32" s="20">
        <f>Table2[[#This Row],[identify kmers A9]]/Table2[[#This Row],[bp]]*1000000</f>
        <v>8.2632644043820456</v>
      </c>
      <c r="AN32" s="20">
        <f>Table2[[#This Row],[identify kmers B10]]/Table2[[#This Row],[bp]]*1000000</f>
        <v>22.915866709190773</v>
      </c>
    </row>
    <row r="33" spans="1:40" x14ac:dyDescent="0.25">
      <c r="A33" s="1" t="s">
        <v>144</v>
      </c>
      <c r="B33">
        <v>10999</v>
      </c>
      <c r="C33">
        <v>1709568628.86604</v>
      </c>
      <c r="D33">
        <v>1709568628.86621</v>
      </c>
      <c r="E33">
        <v>1709568630.2539501</v>
      </c>
      <c r="F33">
        <v>1709568630.2615099</v>
      </c>
      <c r="G33">
        <v>1709568630.2616701</v>
      </c>
      <c r="H33">
        <v>1709568630.2683699</v>
      </c>
      <c r="I33">
        <v>1709568630.26912</v>
      </c>
      <c r="J33">
        <v>1709568630.26949</v>
      </c>
      <c r="K33">
        <v>1709568630.36905</v>
      </c>
      <c r="L33">
        <v>1709568630.58444</v>
      </c>
      <c r="M33" s="10">
        <f t="shared" si="0"/>
        <v>1.6999244689941406E-4</v>
      </c>
      <c r="N33" s="10">
        <f t="shared" si="1"/>
        <v>1.3877401351928711</v>
      </c>
      <c r="O33" s="10">
        <f t="shared" si="2"/>
        <v>7.5597763061523438E-3</v>
      </c>
      <c r="P33" s="10">
        <f t="shared" si="3"/>
        <v>1.6021728515625E-4</v>
      </c>
      <c r="Q33" s="10">
        <f t="shared" si="4"/>
        <v>6.6998004913330078E-3</v>
      </c>
      <c r="R33" s="10">
        <f t="shared" si="5"/>
        <v>7.5006484985351563E-4</v>
      </c>
      <c r="S33" s="10">
        <f t="shared" si="6"/>
        <v>3.70025634765625E-4</v>
      </c>
      <c r="T33" s="10">
        <f t="shared" si="7"/>
        <v>9.9560022354125977E-2</v>
      </c>
      <c r="U33" s="10">
        <f t="shared" si="8"/>
        <v>0.21538996696472168</v>
      </c>
      <c r="V33" s="10">
        <f>SUM(Table2[[#This Row],[filter kmers2]:[identify kmers B10]])</f>
        <v>1.7184000015258789</v>
      </c>
      <c r="W33" s="5">
        <f t="shared" si="9"/>
        <v>9.8924840984908479E-5</v>
      </c>
      <c r="X33" s="5">
        <f t="shared" si="10"/>
        <v>0.80757689359904938</v>
      </c>
      <c r="Y33" s="5">
        <f t="shared" si="11"/>
        <v>4.3993111612194644E-3</v>
      </c>
      <c r="Z33" s="5">
        <f t="shared" si="12"/>
        <v>9.3236315766982467E-5</v>
      </c>
      <c r="AA33" s="5">
        <f t="shared" si="13"/>
        <v>3.8988596865594857E-3</v>
      </c>
      <c r="AB33" s="5">
        <f t="shared" si="14"/>
        <v>4.3649025208768877E-4</v>
      </c>
      <c r="AC33" s="5">
        <f t="shared" si="15"/>
        <v>2.1533149117612617E-4</v>
      </c>
      <c r="AD33" s="5">
        <f t="shared" si="16"/>
        <v>5.7937629344576448E-2</v>
      </c>
      <c r="AE33" s="5">
        <f t="shared" si="17"/>
        <v>0.12534332330857947</v>
      </c>
      <c r="AF33" s="20">
        <f>Table2[[#This Row],[filter kmers2]]/Table2[[#This Row],[bp]]*1000000</f>
        <v>1.5455263833022462E-2</v>
      </c>
      <c r="AG33" s="20">
        <f>Table2[[#This Row],[collapse kmers3]]/Table2[[#This Row],[bp]]*1000000</f>
        <v>126.16966407790446</v>
      </c>
      <c r="AH33" s="20">
        <f>Table2[[#This Row],[calculate distances4]]/Table2[[#This Row],[bp]]*1000000</f>
        <v>0.68731487463881658</v>
      </c>
      <c r="AI33" s="20">
        <f>Table2[[#This Row],[Find N A5]]/Table2[[#This Row],[bp]]*1000000</f>
        <v>1.4566531971656515E-2</v>
      </c>
      <c r="AJ33" s="20">
        <f>Table2[[#This Row],[Find N B6]]/Table2[[#This Row],[bp]]*1000000</f>
        <v>0.60912814722547581</v>
      </c>
      <c r="AK33" s="20">
        <f>Table2[[#This Row],[Find N C7]]/Table2[[#This Row],[bp]]*1000000</f>
        <v>6.8193913069689582E-2</v>
      </c>
      <c r="AL33" s="20">
        <f>Table2[[#This Row],[Find N D8]]/Table2[[#This Row],[bp]]*1000000</f>
        <v>3.3641752410730523E-2</v>
      </c>
      <c r="AM33" s="20">
        <f>Table2[[#This Row],[identify kmers A9]]/Table2[[#This Row],[bp]]*1000000</f>
        <v>9.0517340080121809</v>
      </c>
      <c r="AN33" s="20">
        <f>Table2[[#This Row],[identify kmers B10]]/Table2[[#This Row],[bp]]*1000000</f>
        <v>19.582686331913962</v>
      </c>
    </row>
    <row r="34" spans="1:40" x14ac:dyDescent="0.25">
      <c r="A34" s="1" t="s">
        <v>144</v>
      </c>
      <c r="B34">
        <v>30799</v>
      </c>
      <c r="C34">
        <v>1709568614.4186499</v>
      </c>
      <c r="D34">
        <v>1709568614.4187701</v>
      </c>
      <c r="E34">
        <v>1709568615.3213899</v>
      </c>
      <c r="F34">
        <v>1709568615.3476501</v>
      </c>
      <c r="G34">
        <v>1709568615.34778</v>
      </c>
      <c r="H34">
        <v>1709568615.75125</v>
      </c>
      <c r="I34">
        <v>1709568615.7523401</v>
      </c>
      <c r="J34">
        <v>1709568615.75265</v>
      </c>
      <c r="K34">
        <v>1709568615.85606</v>
      </c>
      <c r="L34">
        <v>1709568616.1310101</v>
      </c>
      <c r="M34" s="10">
        <f t="shared" si="0"/>
        <v>1.201629638671875E-4</v>
      </c>
      <c r="N34" s="10">
        <f t="shared" si="1"/>
        <v>0.90261983871459961</v>
      </c>
      <c r="O34" s="10">
        <f t="shared" si="2"/>
        <v>2.6260137557983398E-2</v>
      </c>
      <c r="P34" s="10">
        <f t="shared" si="3"/>
        <v>1.2993812561035156E-4</v>
      </c>
      <c r="Q34" s="10">
        <f t="shared" si="4"/>
        <v>0.40347003936767578</v>
      </c>
      <c r="R34" s="10">
        <f t="shared" si="5"/>
        <v>1.0900497436523438E-3</v>
      </c>
      <c r="S34" s="10">
        <f t="shared" si="6"/>
        <v>3.0994415283203125E-4</v>
      </c>
      <c r="T34" s="10">
        <f t="shared" si="7"/>
        <v>0.10341000556945801</v>
      </c>
      <c r="U34" s="10">
        <f t="shared" si="8"/>
        <v>0.27495002746582031</v>
      </c>
      <c r="V34" s="10">
        <f>SUM(Table2[[#This Row],[filter kmers2]:[identify kmers B10]])</f>
        <v>1.712360143661499</v>
      </c>
      <c r="W34" s="5">
        <f t="shared" si="9"/>
        <v>7.0173885039303638E-5</v>
      </c>
      <c r="X34" s="5">
        <f t="shared" si="10"/>
        <v>0.52712032691005584</v>
      </c>
      <c r="Y34" s="5">
        <f t="shared" si="11"/>
        <v>1.5335639325166708E-2</v>
      </c>
      <c r="Z34" s="5">
        <f t="shared" si="12"/>
        <v>7.5882474893691431E-5</v>
      </c>
      <c r="AA34" s="5">
        <f t="shared" si="13"/>
        <v>0.23562218547375519</v>
      </c>
      <c r="AB34" s="5">
        <f t="shared" si="14"/>
        <v>6.3657738571368304E-4</v>
      </c>
      <c r="AC34" s="5">
        <f t="shared" si="15"/>
        <v>1.8100406855375939E-4</v>
      </c>
      <c r="AD34" s="5">
        <f t="shared" si="16"/>
        <v>6.0390336666175173E-2</v>
      </c>
      <c r="AE34" s="5">
        <f t="shared" si="17"/>
        <v>0.16056787381064663</v>
      </c>
      <c r="AF34" s="20">
        <f>Table2[[#This Row],[filter kmers2]]/Table2[[#This Row],[bp]]*1000000</f>
        <v>3.9015216035321767E-3</v>
      </c>
      <c r="AG34" s="20">
        <f>Table2[[#This Row],[collapse kmers3]]/Table2[[#This Row],[bp]]*1000000</f>
        <v>29.306790438475264</v>
      </c>
      <c r="AH34" s="20">
        <f>Table2[[#This Row],[calculate distances4]]/Table2[[#This Row],[bp]]*1000000</f>
        <v>0.8526295515433423</v>
      </c>
      <c r="AI34" s="20">
        <f>Table2[[#This Row],[Find N A5]]/Table2[[#This Row],[bp]]*1000000</f>
        <v>4.2189072895338015E-3</v>
      </c>
      <c r="AJ34" s="20">
        <f>Table2[[#This Row],[Find N B6]]/Table2[[#This Row],[bp]]*1000000</f>
        <v>13.100101930831384</v>
      </c>
      <c r="AK34" s="20">
        <f>Table2[[#This Row],[Find N C7]]/Table2[[#This Row],[bp]]*1000000</f>
        <v>3.5392374546327598E-2</v>
      </c>
      <c r="AL34" s="20">
        <f>Table2[[#This Row],[Find N D8]]/Table2[[#This Row],[bp]]*1000000</f>
        <v>1.0063448580539343E-2</v>
      </c>
      <c r="AM34" s="20">
        <f>Table2[[#This Row],[identify kmers A9]]/Table2[[#This Row],[bp]]*1000000</f>
        <v>3.3575767255254396</v>
      </c>
      <c r="AN34" s="20">
        <f>Table2[[#This Row],[identify kmers B10]]/Table2[[#This Row],[bp]]*1000000</f>
        <v>8.9272387891106959</v>
      </c>
    </row>
    <row r="35" spans="1:40" x14ac:dyDescent="0.25">
      <c r="A35" s="1" t="s">
        <v>144</v>
      </c>
      <c r="B35">
        <v>24499</v>
      </c>
      <c r="C35">
        <v>1709568633.7662001</v>
      </c>
      <c r="D35">
        <v>1709568633.7663</v>
      </c>
      <c r="E35">
        <v>1709568634.83498</v>
      </c>
      <c r="F35">
        <v>1709568634.8970201</v>
      </c>
      <c r="G35">
        <v>1709568634.8971701</v>
      </c>
      <c r="H35">
        <v>1709568635.10132</v>
      </c>
      <c r="I35">
        <v>1709568635.1034901</v>
      </c>
      <c r="J35">
        <v>1709568635.1038301</v>
      </c>
      <c r="K35">
        <v>1709568635.2214</v>
      </c>
      <c r="L35">
        <v>1709568635.4607</v>
      </c>
      <c r="M35" s="10">
        <f t="shared" si="0"/>
        <v>9.9897384643554688E-5</v>
      </c>
      <c r="N35" s="10">
        <f t="shared" si="1"/>
        <v>1.0686800479888916</v>
      </c>
      <c r="O35" s="10">
        <f t="shared" si="2"/>
        <v>6.2040090560913086E-2</v>
      </c>
      <c r="P35" s="10">
        <f t="shared" si="3"/>
        <v>1.4996528625488281E-4</v>
      </c>
      <c r="Q35" s="10">
        <f t="shared" si="4"/>
        <v>0.20414996147155762</v>
      </c>
      <c r="R35" s="10">
        <f t="shared" si="5"/>
        <v>2.1700859069824219E-3</v>
      </c>
      <c r="S35" s="10">
        <f t="shared" si="6"/>
        <v>3.3998489379882813E-4</v>
      </c>
      <c r="T35" s="10">
        <f t="shared" si="7"/>
        <v>0.11756992340087891</v>
      </c>
      <c r="U35" s="10">
        <f t="shared" si="8"/>
        <v>0.23930001258850098</v>
      </c>
      <c r="V35" s="10">
        <f>SUM(Table2[[#This Row],[filter kmers2]:[identify kmers B10]])</f>
        <v>1.6944999694824219</v>
      </c>
      <c r="W35" s="5">
        <f t="shared" si="9"/>
        <v>5.895390170710238E-5</v>
      </c>
      <c r="X35" s="5">
        <f t="shared" si="10"/>
        <v>0.63067575522902819</v>
      </c>
      <c r="Y35" s="5">
        <f t="shared" si="11"/>
        <v>3.6612624183087465E-2</v>
      </c>
      <c r="Z35" s="5">
        <f t="shared" si="12"/>
        <v>8.8501203278681145E-5</v>
      </c>
      <c r="AA35" s="5">
        <f t="shared" si="13"/>
        <v>0.12047799654662396</v>
      </c>
      <c r="AB35" s="5">
        <f t="shared" si="14"/>
        <v>1.2806644709738566E-3</v>
      </c>
      <c r="AC35" s="5">
        <f t="shared" si="15"/>
        <v>2.006402478146253E-4</v>
      </c>
      <c r="AD35" s="5">
        <f t="shared" si="16"/>
        <v>6.9383254953253357E-2</v>
      </c>
      <c r="AE35" s="5">
        <f t="shared" si="17"/>
        <v>0.1412216092642328</v>
      </c>
      <c r="AF35" s="20">
        <f>Table2[[#This Row],[filter kmers2]]/Table2[[#This Row],[bp]]*1000000</f>
        <v>4.0776107042554671E-3</v>
      </c>
      <c r="AG35" s="20">
        <f>Table2[[#This Row],[collapse kmers3]]/Table2[[#This Row],[bp]]*1000000</f>
        <v>43.621374259720469</v>
      </c>
      <c r="AH35" s="20">
        <f>Table2[[#This Row],[calculate distances4]]/Table2[[#This Row],[bp]]*1000000</f>
        <v>2.5323519556272944</v>
      </c>
      <c r="AI35" s="20">
        <f>Table2[[#This Row],[Find N A5]]/Table2[[#This Row],[bp]]*1000000</f>
        <v>6.1212819402784932E-3</v>
      </c>
      <c r="AJ35" s="20">
        <f>Table2[[#This Row],[Find N B6]]/Table2[[#This Row],[bp]]*1000000</f>
        <v>8.3329916107415656</v>
      </c>
      <c r="AK35" s="20">
        <f>Table2[[#This Row],[Find N C7]]/Table2[[#This Row],[bp]]*1000000</f>
        <v>8.857855042991232E-2</v>
      </c>
      <c r="AL35" s="20">
        <f>Table2[[#This Row],[Find N D8]]/Table2[[#This Row],[bp]]*1000000</f>
        <v>1.3877500869375408E-2</v>
      </c>
      <c r="AM35" s="20">
        <f>Table2[[#This Row],[identify kmers A9]]/Table2[[#This Row],[bp]]*1000000</f>
        <v>4.7989682599648518</v>
      </c>
      <c r="AN35" s="20">
        <f>Table2[[#This Row],[identify kmers B10]]/Table2[[#This Row],[bp]]*1000000</f>
        <v>9.7677461361076361</v>
      </c>
    </row>
    <row r="36" spans="1:40" x14ac:dyDescent="0.25">
      <c r="A36" s="1" t="s">
        <v>144</v>
      </c>
      <c r="B36">
        <v>17216</v>
      </c>
      <c r="C36">
        <v>1709568635.6194201</v>
      </c>
      <c r="D36">
        <v>1709568635.6195199</v>
      </c>
      <c r="E36">
        <v>1709568636.74545</v>
      </c>
      <c r="F36">
        <v>1709568636.7713399</v>
      </c>
      <c r="G36">
        <v>1709568636.7714701</v>
      </c>
      <c r="H36">
        <v>1709568636.84621</v>
      </c>
      <c r="I36">
        <v>1709568636.8469701</v>
      </c>
      <c r="J36">
        <v>1709568636.8472199</v>
      </c>
      <c r="K36">
        <v>1709568636.9485199</v>
      </c>
      <c r="L36">
        <v>1709568637.27916</v>
      </c>
      <c r="M36" s="10">
        <f t="shared" si="0"/>
        <v>9.9897384643554688E-5</v>
      </c>
      <c r="N36" s="10">
        <f t="shared" si="1"/>
        <v>1.1259300708770752</v>
      </c>
      <c r="O36" s="10">
        <f t="shared" si="2"/>
        <v>2.5889873504638672E-2</v>
      </c>
      <c r="P36" s="10">
        <f t="shared" si="3"/>
        <v>1.3017654418945313E-4</v>
      </c>
      <c r="Q36" s="10">
        <f t="shared" si="4"/>
        <v>7.4739933013916016E-2</v>
      </c>
      <c r="R36" s="10">
        <f t="shared" si="5"/>
        <v>7.6007843017578125E-4</v>
      </c>
      <c r="S36" s="10">
        <f t="shared" si="6"/>
        <v>2.498626708984375E-4</v>
      </c>
      <c r="T36" s="10">
        <f t="shared" si="7"/>
        <v>0.10130000114440918</v>
      </c>
      <c r="U36" s="10">
        <f t="shared" si="8"/>
        <v>0.33064007759094238</v>
      </c>
      <c r="V36" s="10">
        <f>SUM(Table2[[#This Row],[filter kmers2]:[identify kmers B10]])</f>
        <v>1.6597399711608887</v>
      </c>
      <c r="W36" s="5">
        <f t="shared" si="9"/>
        <v>6.0188575547579573E-5</v>
      </c>
      <c r="X36" s="5">
        <f t="shared" si="10"/>
        <v>0.67837739070027614</v>
      </c>
      <c r="Y36" s="5">
        <f t="shared" si="11"/>
        <v>1.5598752789287984E-2</v>
      </c>
      <c r="Z36" s="5">
        <f t="shared" si="12"/>
        <v>7.8431890809017773E-5</v>
      </c>
      <c r="AA36" s="5">
        <f t="shared" si="13"/>
        <v>4.5031109880206061E-2</v>
      </c>
      <c r="AB36" s="5">
        <f t="shared" si="14"/>
        <v>4.5795030750759826E-4</v>
      </c>
      <c r="AC36" s="5">
        <f t="shared" si="15"/>
        <v>1.5054326294478137E-4</v>
      </c>
      <c r="AD36" s="5">
        <f t="shared" si="16"/>
        <v>6.1033657623823991E-2</v>
      </c>
      <c r="AE36" s="5">
        <f t="shared" si="17"/>
        <v>0.19921197496959686</v>
      </c>
      <c r="AF36" s="20">
        <f>Table2[[#This Row],[filter kmers2]]/Table2[[#This Row],[bp]]*1000000</f>
        <v>5.8025897213960674E-3</v>
      </c>
      <c r="AG36" s="20">
        <f>Table2[[#This Row],[collapse kmers3]]/Table2[[#This Row],[bp]]*1000000</f>
        <v>65.400213224737172</v>
      </c>
      <c r="AH36" s="20">
        <f>Table2[[#This Row],[calculate distances4]]/Table2[[#This Row],[bp]]*1000000</f>
        <v>1.503826295576131</v>
      </c>
      <c r="AI36" s="20">
        <f>Table2[[#This Row],[Find N A5]]/Table2[[#This Row],[bp]]*1000000</f>
        <v>7.5613698994803167E-3</v>
      </c>
      <c r="AJ36" s="20">
        <f>Table2[[#This Row],[Find N B6]]/Table2[[#This Row],[bp]]*1000000</f>
        <v>4.3413065180016277</v>
      </c>
      <c r="AK36" s="20">
        <f>Table2[[#This Row],[Find N C7]]/Table2[[#This Row],[bp]]*1000000</f>
        <v>4.4149537068760528E-2</v>
      </c>
      <c r="AL36" s="20">
        <f>Table2[[#This Row],[Find N D8]]/Table2[[#This Row],[bp]]*1000000</f>
        <v>1.4513398634899949E-2</v>
      </c>
      <c r="AM36" s="20">
        <f>Table2[[#This Row],[identify kmers A9]]/Table2[[#This Row],[bp]]*1000000</f>
        <v>5.8840614047635444</v>
      </c>
      <c r="AN36" s="20">
        <f>Table2[[#This Row],[identify kmers B10]]/Table2[[#This Row],[bp]]*1000000</f>
        <v>19.205394841481318</v>
      </c>
    </row>
    <row r="37" spans="1:40" x14ac:dyDescent="0.25">
      <c r="A37" s="1" t="s">
        <v>144</v>
      </c>
      <c r="B37">
        <v>14249</v>
      </c>
      <c r="C37">
        <v>1709568510.0622599</v>
      </c>
      <c r="D37">
        <v>1709568510.0623801</v>
      </c>
      <c r="E37">
        <v>1709568511.0795801</v>
      </c>
      <c r="F37">
        <v>1709568511.1166501</v>
      </c>
      <c r="G37">
        <v>1709568511.1167901</v>
      </c>
      <c r="H37">
        <v>1709568511.2258501</v>
      </c>
      <c r="I37">
        <v>1709568511.22667</v>
      </c>
      <c r="J37">
        <v>1709568511.2271199</v>
      </c>
      <c r="K37">
        <v>1709568511.3297501</v>
      </c>
      <c r="L37">
        <v>1709568511.67803</v>
      </c>
      <c r="M37" s="10">
        <f t="shared" si="0"/>
        <v>1.201629638671875E-4</v>
      </c>
      <c r="N37" s="10">
        <f t="shared" si="1"/>
        <v>1.0171999931335449</v>
      </c>
      <c r="O37" s="10">
        <f t="shared" si="2"/>
        <v>3.7070035934448242E-2</v>
      </c>
      <c r="P37" s="10">
        <f t="shared" si="3"/>
        <v>1.3995170593261719E-4</v>
      </c>
      <c r="Q37" s="10">
        <f t="shared" si="4"/>
        <v>0.10906004905700684</v>
      </c>
      <c r="R37" s="10">
        <f t="shared" si="5"/>
        <v>8.1992149353027344E-4</v>
      </c>
      <c r="S37" s="10">
        <f t="shared" si="6"/>
        <v>4.4989585876464844E-4</v>
      </c>
      <c r="T37" s="10">
        <f t="shared" si="7"/>
        <v>0.1026301383972168</v>
      </c>
      <c r="U37" s="10">
        <f t="shared" si="8"/>
        <v>0.34827995300292969</v>
      </c>
      <c r="V37" s="10">
        <f>SUM(Table2[[#This Row],[filter kmers2]:[identify kmers B10]])</f>
        <v>1.6157701015472412</v>
      </c>
      <c r="W37" s="5">
        <f t="shared" si="9"/>
        <v>7.4368849721950507E-5</v>
      </c>
      <c r="X37" s="5">
        <f t="shared" si="10"/>
        <v>0.6295450028190811</v>
      </c>
      <c r="Y37" s="5">
        <f t="shared" si="11"/>
        <v>2.294264258198022E-2</v>
      </c>
      <c r="Z37" s="5">
        <f t="shared" si="12"/>
        <v>8.6616100767430464E-5</v>
      </c>
      <c r="AA37" s="5">
        <f t="shared" si="13"/>
        <v>6.7497256541987197E-2</v>
      </c>
      <c r="AB37" s="5">
        <f t="shared" si="14"/>
        <v>5.0744935355910277E-4</v>
      </c>
      <c r="AC37" s="5">
        <f t="shared" si="15"/>
        <v>2.7844051473277899E-4</v>
      </c>
      <c r="AD37" s="5">
        <f t="shared" si="16"/>
        <v>6.3517785295655285E-2</v>
      </c>
      <c r="AE37" s="5">
        <f t="shared" si="17"/>
        <v>0.21555043794251494</v>
      </c>
      <c r="AF37" s="20">
        <f>Table2[[#This Row],[filter kmers2]]/Table2[[#This Row],[bp]]*1000000</f>
        <v>8.4330804875561438E-3</v>
      </c>
      <c r="AG37" s="20">
        <f>Table2[[#This Row],[collapse kmers3]]/Table2[[#This Row],[bp]]*1000000</f>
        <v>71.387465305182459</v>
      </c>
      <c r="AH37" s="20">
        <f>Table2[[#This Row],[calculate distances4]]/Table2[[#This Row],[bp]]*1000000</f>
        <v>2.6015885981085156</v>
      </c>
      <c r="AI37" s="20">
        <f>Table2[[#This Row],[Find N A5]]/Table2[[#This Row],[bp]]*1000000</f>
        <v>9.8218615995941602E-3</v>
      </c>
      <c r="AJ37" s="20">
        <f>Table2[[#This Row],[Find N B6]]/Table2[[#This Row],[bp]]*1000000</f>
        <v>7.653873889887489</v>
      </c>
      <c r="AK37" s="20">
        <f>Table2[[#This Row],[Find N C7]]/Table2[[#This Row],[bp]]*1000000</f>
        <v>5.7542388485526945E-2</v>
      </c>
      <c r="AL37" s="20">
        <f>Table2[[#This Row],[Find N D8]]/Table2[[#This Row],[bp]]*1000000</f>
        <v>3.1573854920671517E-2</v>
      </c>
      <c r="AM37" s="20">
        <f>Table2[[#This Row],[identify kmers A9]]/Table2[[#This Row],[bp]]*1000000</f>
        <v>7.2026204222904617</v>
      </c>
      <c r="AN37" s="20">
        <f>Table2[[#This Row],[identify kmers B10]]/Table2[[#This Row],[bp]]*1000000</f>
        <v>24.442413713448641</v>
      </c>
    </row>
    <row r="38" spans="1:40" x14ac:dyDescent="0.25">
      <c r="A38" s="1" t="s">
        <v>144</v>
      </c>
      <c r="B38">
        <v>10499</v>
      </c>
      <c r="C38">
        <v>1709568530.0441699</v>
      </c>
      <c r="D38">
        <v>1709568530.0442801</v>
      </c>
      <c r="E38">
        <v>1709568531.0878201</v>
      </c>
      <c r="F38">
        <v>1709568531.1119599</v>
      </c>
      <c r="G38">
        <v>1709568531.1121099</v>
      </c>
      <c r="H38">
        <v>1709568531.1730299</v>
      </c>
      <c r="I38">
        <v>1709568531.1737599</v>
      </c>
      <c r="J38">
        <v>1709568531.1740501</v>
      </c>
      <c r="K38">
        <v>1709568531.31078</v>
      </c>
      <c r="L38">
        <v>1709568531.61832</v>
      </c>
      <c r="M38" s="10">
        <f t="shared" si="0"/>
        <v>1.1014938354492188E-4</v>
      </c>
      <c r="N38" s="10">
        <f t="shared" si="1"/>
        <v>1.0435400009155273</v>
      </c>
      <c r="O38" s="10">
        <f t="shared" si="2"/>
        <v>2.4139881134033203E-2</v>
      </c>
      <c r="P38" s="10">
        <f t="shared" si="3"/>
        <v>1.4996528625488281E-4</v>
      </c>
      <c r="Q38" s="10">
        <f t="shared" si="4"/>
        <v>6.0920000076293945E-2</v>
      </c>
      <c r="R38" s="10">
        <f t="shared" si="5"/>
        <v>7.3003768920898438E-4</v>
      </c>
      <c r="S38" s="10">
        <f t="shared" si="6"/>
        <v>2.9015541076660156E-4</v>
      </c>
      <c r="T38" s="10">
        <f t="shared" si="7"/>
        <v>0.13672995567321777</v>
      </c>
      <c r="U38" s="10">
        <f t="shared" si="8"/>
        <v>0.30753993988037109</v>
      </c>
      <c r="V38" s="10">
        <f>SUM(Table2[[#This Row],[filter kmers2]:[identify kmers B10]])</f>
        <v>1.5741500854492188</v>
      </c>
      <c r="W38" s="5">
        <f t="shared" si="9"/>
        <v>6.9973876419470067E-5</v>
      </c>
      <c r="X38" s="5">
        <f t="shared" si="10"/>
        <v>0.66292281184721336</v>
      </c>
      <c r="Y38" s="5">
        <f t="shared" si="11"/>
        <v>1.5335183955565679E-2</v>
      </c>
      <c r="Z38" s="5">
        <f t="shared" si="12"/>
        <v>9.5267463783217906E-5</v>
      </c>
      <c r="AA38" s="5">
        <f t="shared" si="13"/>
        <v>3.8700248876782972E-2</v>
      </c>
      <c r="AB38" s="5">
        <f t="shared" si="14"/>
        <v>4.6376625453769984E-4</v>
      </c>
      <c r="AC38" s="5">
        <f t="shared" si="15"/>
        <v>1.8432512468072527E-4</v>
      </c>
      <c r="AD38" s="5">
        <f t="shared" si="16"/>
        <v>8.6859542134572795E-2</v>
      </c>
      <c r="AE38" s="5">
        <f t="shared" si="17"/>
        <v>0.19536888046644404</v>
      </c>
      <c r="AF38" s="20">
        <f>Table2[[#This Row],[filter kmers2]]/Table2[[#This Row],[bp]]*1000000</f>
        <v>1.0491416663008084E-2</v>
      </c>
      <c r="AG38" s="20">
        <f>Table2[[#This Row],[collapse kmers3]]/Table2[[#This Row],[bp]]*1000000</f>
        <v>99.394228108917744</v>
      </c>
      <c r="AH38" s="20">
        <f>Table2[[#This Row],[calculate distances4]]/Table2[[#This Row],[bp]]*1000000</f>
        <v>2.2992552751722264</v>
      </c>
      <c r="AI38" s="20">
        <f>Table2[[#This Row],[Find N A5]]/Table2[[#This Row],[bp]]*1000000</f>
        <v>1.4283768573662521E-2</v>
      </c>
      <c r="AJ38" s="20">
        <f>Table2[[#This Row],[Find N B6]]/Table2[[#This Row],[bp]]*1000000</f>
        <v>5.802457384159819</v>
      </c>
      <c r="AK38" s="20">
        <f>Table2[[#This Row],[Find N C7]]/Table2[[#This Row],[bp]]*1000000</f>
        <v>6.9534021260023282E-2</v>
      </c>
      <c r="AL38" s="20">
        <f>Table2[[#This Row],[Find N D8]]/Table2[[#This Row],[bp]]*1000000</f>
        <v>2.7636480690218266E-2</v>
      </c>
      <c r="AM38" s="20">
        <f>Table2[[#This Row],[identify kmers A9]]/Table2[[#This Row],[bp]]*1000000</f>
        <v>13.023140839434021</v>
      </c>
      <c r="AN38" s="20">
        <f>Table2[[#This Row],[identify kmers B10]]/Table2[[#This Row],[bp]]*1000000</f>
        <v>29.29230782744748</v>
      </c>
    </row>
    <row r="39" spans="1:40" x14ac:dyDescent="0.25">
      <c r="A39" s="1" t="s">
        <v>144</v>
      </c>
      <c r="B39">
        <v>10999</v>
      </c>
      <c r="C39">
        <v>1709568514.05564</v>
      </c>
      <c r="D39">
        <v>1709568514.0557899</v>
      </c>
      <c r="E39">
        <v>1709568515.23245</v>
      </c>
      <c r="F39">
        <v>1709568515.2420001</v>
      </c>
      <c r="G39">
        <v>1709568515.2421501</v>
      </c>
      <c r="H39">
        <v>1709568515.2471099</v>
      </c>
      <c r="I39">
        <v>1709568515.24793</v>
      </c>
      <c r="J39">
        <v>1709568515.24825</v>
      </c>
      <c r="K39">
        <v>1709568515.36833</v>
      </c>
      <c r="L39">
        <v>1709568515.5863099</v>
      </c>
      <c r="M39" s="10">
        <f t="shared" si="0"/>
        <v>1.4996528625488281E-4</v>
      </c>
      <c r="N39" s="10">
        <f t="shared" si="1"/>
        <v>1.1766600608825684</v>
      </c>
      <c r="O39" s="10">
        <f t="shared" si="2"/>
        <v>9.5500946044921875E-3</v>
      </c>
      <c r="P39" s="10">
        <f t="shared" si="3"/>
        <v>1.4996528625488281E-4</v>
      </c>
      <c r="Q39" s="10">
        <f t="shared" si="4"/>
        <v>4.9598217010498047E-3</v>
      </c>
      <c r="R39" s="10">
        <f t="shared" si="5"/>
        <v>8.20159912109375E-4</v>
      </c>
      <c r="S39" s="10">
        <f t="shared" si="6"/>
        <v>3.1995773315429688E-4</v>
      </c>
      <c r="T39" s="10">
        <f t="shared" si="7"/>
        <v>0.12007999420166016</v>
      </c>
      <c r="U39" s="10">
        <f t="shared" si="8"/>
        <v>0.21797990798950195</v>
      </c>
      <c r="V39" s="10">
        <f>SUM(Table2[[#This Row],[filter kmers2]:[identify kmers B10]])</f>
        <v>1.5306699275970459</v>
      </c>
      <c r="W39" s="5">
        <f t="shared" si="9"/>
        <v>9.7973628116094854E-5</v>
      </c>
      <c r="X39" s="5">
        <f t="shared" si="10"/>
        <v>0.76872226968604052</v>
      </c>
      <c r="Y39" s="5">
        <f t="shared" si="11"/>
        <v>6.2391600124297227E-3</v>
      </c>
      <c r="Z39" s="5">
        <f t="shared" si="12"/>
        <v>9.7973628116094854E-5</v>
      </c>
      <c r="AA39" s="5">
        <f t="shared" si="13"/>
        <v>3.2402947308412104E-3</v>
      </c>
      <c r="AB39" s="5">
        <f t="shared" si="14"/>
        <v>5.3581761640598773E-4</v>
      </c>
      <c r="AC39" s="5">
        <f t="shared" si="15"/>
        <v>2.0903117477233591E-4</v>
      </c>
      <c r="AD39" s="5">
        <f t="shared" si="16"/>
        <v>7.8449306435496677E-2</v>
      </c>
      <c r="AE39" s="5">
        <f t="shared" si="17"/>
        <v>0.14240817308778142</v>
      </c>
      <c r="AF39" s="20">
        <f>Table2[[#This Row],[filter kmers2]]/Table2[[#This Row],[bp]]*1000000</f>
        <v>1.3634447336565398E-2</v>
      </c>
      <c r="AG39" s="20">
        <f>Table2[[#This Row],[collapse kmers3]]/Table2[[#This Row],[bp]]*1000000</f>
        <v>106.97882179130542</v>
      </c>
      <c r="AH39" s="20">
        <f>Table2[[#This Row],[calculate distances4]]/Table2[[#This Row],[bp]]*1000000</f>
        <v>0.86826935216766865</v>
      </c>
      <c r="AI39" s="20">
        <f>Table2[[#This Row],[Find N A5]]/Table2[[#This Row],[bp]]*1000000</f>
        <v>1.3634447336565398E-2</v>
      </c>
      <c r="AJ39" s="20">
        <f>Table2[[#This Row],[Find N B6]]/Table2[[#This Row],[bp]]*1000000</f>
        <v>0.45093387590233702</v>
      </c>
      <c r="AK39" s="20">
        <f>Table2[[#This Row],[Find N C7]]/Table2[[#This Row],[bp]]*1000000</f>
        <v>7.4566770807289295E-2</v>
      </c>
      <c r="AL39" s="20">
        <f>Table2[[#This Row],[Find N D8]]/Table2[[#This Row],[bp]]*1000000</f>
        <v>2.9089711169587858E-2</v>
      </c>
      <c r="AM39" s="20">
        <f>Table2[[#This Row],[identify kmers A9]]/Table2[[#This Row],[bp]]*1000000</f>
        <v>10.917355596114206</v>
      </c>
      <c r="AN39" s="20">
        <f>Table2[[#This Row],[identify kmers B10]]/Table2[[#This Row],[bp]]*1000000</f>
        <v>19.818156922402217</v>
      </c>
    </row>
    <row r="40" spans="1:40" x14ac:dyDescent="0.25">
      <c r="A40" s="1" t="s">
        <v>144</v>
      </c>
      <c r="B40">
        <v>12099</v>
      </c>
      <c r="C40">
        <v>1709568563.39327</v>
      </c>
      <c r="D40">
        <v>1709568563.3933599</v>
      </c>
      <c r="E40">
        <v>1709568564.32792</v>
      </c>
      <c r="F40">
        <v>1709568564.36285</v>
      </c>
      <c r="G40">
        <v>1709568564.3629999</v>
      </c>
      <c r="H40">
        <v>1709568564.4518199</v>
      </c>
      <c r="I40">
        <v>1709568564.45258</v>
      </c>
      <c r="J40">
        <v>1709568564.45292</v>
      </c>
      <c r="K40">
        <v>1709568564.5825701</v>
      </c>
      <c r="L40">
        <v>1709568564.9202199</v>
      </c>
      <c r="M40" s="10">
        <f t="shared" si="0"/>
        <v>8.9883804321289063E-5</v>
      </c>
      <c r="N40" s="10">
        <f t="shared" si="1"/>
        <v>0.93456006050109863</v>
      </c>
      <c r="O40" s="10">
        <f t="shared" si="2"/>
        <v>3.4929990768432617E-2</v>
      </c>
      <c r="P40" s="10">
        <f t="shared" si="3"/>
        <v>1.4996528625488281E-4</v>
      </c>
      <c r="Q40" s="10">
        <f t="shared" si="4"/>
        <v>8.8819980621337891E-2</v>
      </c>
      <c r="R40" s="10">
        <f t="shared" si="5"/>
        <v>7.6007843017578125E-4</v>
      </c>
      <c r="S40" s="10">
        <f t="shared" si="6"/>
        <v>3.3998489379882813E-4</v>
      </c>
      <c r="T40" s="10">
        <f t="shared" si="7"/>
        <v>0.12965011596679688</v>
      </c>
      <c r="U40" s="10">
        <f t="shared" si="8"/>
        <v>0.33764982223510742</v>
      </c>
      <c r="V40" s="10">
        <f>SUM(Table2[[#This Row],[filter kmers2]:[identify kmers B10]])</f>
        <v>1.5269498825073242</v>
      </c>
      <c r="W40" s="5">
        <f t="shared" si="9"/>
        <v>5.8864934174326393E-5</v>
      </c>
      <c r="X40" s="5">
        <f t="shared" si="10"/>
        <v>0.61204370307590361</v>
      </c>
      <c r="Y40" s="5">
        <f t="shared" si="11"/>
        <v>2.28756628941062E-2</v>
      </c>
      <c r="Z40" s="5">
        <f t="shared" si="12"/>
        <v>9.8212317229844309E-5</v>
      </c>
      <c r="AA40" s="5">
        <f t="shared" si="13"/>
        <v>5.816823566958941E-2</v>
      </c>
      <c r="AB40" s="5">
        <f t="shared" si="14"/>
        <v>4.9777562373409161E-4</v>
      </c>
      <c r="AC40" s="5">
        <f t="shared" si="15"/>
        <v>2.2265622316336721E-4</v>
      </c>
      <c r="AD40" s="5">
        <f t="shared" si="16"/>
        <v>8.4907905263992833E-2</v>
      </c>
      <c r="AE40" s="5">
        <f t="shared" si="17"/>
        <v>0.22112698399810632</v>
      </c>
      <c r="AF40" s="20">
        <f>Table2[[#This Row],[filter kmers2]]/Table2[[#This Row],[bp]]*1000000</f>
        <v>7.42902754949079E-3</v>
      </c>
      <c r="AG40" s="20">
        <f>Table2[[#This Row],[collapse kmers3]]/Table2[[#This Row],[bp]]*1000000</f>
        <v>77.24275233499452</v>
      </c>
      <c r="AH40" s="20">
        <f>Table2[[#This Row],[calculate distances4]]/Table2[[#This Row],[bp]]*1000000</f>
        <v>2.887014692820284</v>
      </c>
      <c r="AI40" s="20">
        <f>Table2[[#This Row],[Find N A5]]/Table2[[#This Row],[bp]]*1000000</f>
        <v>1.2394849678062881E-2</v>
      </c>
      <c r="AJ40" s="20">
        <f>Table2[[#This Row],[Find N B6]]/Table2[[#This Row],[bp]]*1000000</f>
        <v>7.3411009687856756</v>
      </c>
      <c r="AK40" s="20">
        <f>Table2[[#This Row],[Find N C7]]/Table2[[#This Row],[bp]]*1000000</f>
        <v>6.282159105511044E-2</v>
      </c>
      <c r="AL40" s="20">
        <f>Table2[[#This Row],[Find N D8]]/Table2[[#This Row],[bp]]*1000000</f>
        <v>2.8100247441840493E-2</v>
      </c>
      <c r="AM40" s="20">
        <f>Table2[[#This Row],[identify kmers A9]]/Table2[[#This Row],[bp]]*1000000</f>
        <v>10.71577121801776</v>
      </c>
      <c r="AN40" s="20">
        <f>Table2[[#This Row],[identify kmers B10]]/Table2[[#This Row],[bp]]*1000000</f>
        <v>27.907250370700673</v>
      </c>
    </row>
    <row r="41" spans="1:40" x14ac:dyDescent="0.25">
      <c r="A41" s="1" t="s">
        <v>144</v>
      </c>
      <c r="B41">
        <v>22699</v>
      </c>
      <c r="C41">
        <v>1709568614.55913</v>
      </c>
      <c r="D41">
        <v>1709568614.5592501</v>
      </c>
      <c r="E41">
        <v>1709568615.4358001</v>
      </c>
      <c r="F41">
        <v>1709568615.4861</v>
      </c>
      <c r="G41">
        <v>1709568615.4862499</v>
      </c>
      <c r="H41">
        <v>1709568615.6979599</v>
      </c>
      <c r="I41">
        <v>1709568615.6995599</v>
      </c>
      <c r="J41">
        <v>1709568615.69994</v>
      </c>
      <c r="K41">
        <v>1709568615.85149</v>
      </c>
      <c r="L41">
        <v>1709568616.0817201</v>
      </c>
      <c r="M41" s="10">
        <f t="shared" si="0"/>
        <v>1.201629638671875E-4</v>
      </c>
      <c r="N41" s="10">
        <f t="shared" si="1"/>
        <v>0.87654995918273926</v>
      </c>
      <c r="O41" s="10">
        <f t="shared" si="2"/>
        <v>5.0299882888793945E-2</v>
      </c>
      <c r="P41" s="10">
        <f t="shared" si="3"/>
        <v>1.4996528625488281E-4</v>
      </c>
      <c r="Q41" s="10">
        <f t="shared" si="4"/>
        <v>0.21170997619628906</v>
      </c>
      <c r="R41" s="10">
        <f t="shared" si="5"/>
        <v>1.6000270843505859E-3</v>
      </c>
      <c r="S41" s="10">
        <f t="shared" si="6"/>
        <v>3.8003921508789063E-4</v>
      </c>
      <c r="T41" s="10">
        <f t="shared" si="7"/>
        <v>0.1515500545501709</v>
      </c>
      <c r="U41" s="10">
        <f t="shared" si="8"/>
        <v>0.23023009300231934</v>
      </c>
      <c r="V41" s="10">
        <f>SUM(Table2[[#This Row],[filter kmers2]:[identify kmers B10]])</f>
        <v>1.522590160369873</v>
      </c>
      <c r="W41" s="5">
        <f t="shared" si="9"/>
        <v>7.8920097472583875E-5</v>
      </c>
      <c r="X41" s="5">
        <f t="shared" si="10"/>
        <v>0.57569658730081674</v>
      </c>
      <c r="Y41" s="5">
        <f t="shared" si="11"/>
        <v>3.303573357953063E-2</v>
      </c>
      <c r="Z41" s="5">
        <f t="shared" si="12"/>
        <v>9.8493534345744566E-5</v>
      </c>
      <c r="AA41" s="5">
        <f t="shared" si="13"/>
        <v>0.13904593744705385</v>
      </c>
      <c r="AB41" s="5">
        <f t="shared" si="14"/>
        <v>1.0508586788462509E-3</v>
      </c>
      <c r="AC41" s="5">
        <f t="shared" si="15"/>
        <v>2.4960046700654503E-4</v>
      </c>
      <c r="AD41" s="5">
        <f t="shared" si="16"/>
        <v>9.9534371424911755E-2</v>
      </c>
      <c r="AE41" s="5">
        <f t="shared" si="17"/>
        <v>0.15120949747001583</v>
      </c>
      <c r="AF41" s="20">
        <f>Table2[[#This Row],[filter kmers2]]/Table2[[#This Row],[bp]]*1000000</f>
        <v>5.2937558424242257E-3</v>
      </c>
      <c r="AG41" s="20">
        <f>Table2[[#This Row],[collapse kmers3]]/Table2[[#This Row],[bp]]*1000000</f>
        <v>38.616236802622993</v>
      </c>
      <c r="AH41" s="20">
        <f>Table2[[#This Row],[calculate distances4]]/Table2[[#This Row],[bp]]*1000000</f>
        <v>2.2159514907614408</v>
      </c>
      <c r="AI41" s="20">
        <f>Table2[[#This Row],[Find N A5]]/Table2[[#This Row],[bp]]*1000000</f>
        <v>6.6066913192159484E-3</v>
      </c>
      <c r="AJ41" s="20">
        <f>Table2[[#This Row],[Find N B6]]/Table2[[#This Row],[bp]]*1000000</f>
        <v>9.3268415435168528</v>
      </c>
      <c r="AK41" s="20">
        <f>Table2[[#This Row],[Find N C7]]/Table2[[#This Row],[bp]]*1000000</f>
        <v>7.0488879877994001E-2</v>
      </c>
      <c r="AL41" s="20">
        <f>Table2[[#This Row],[Find N D8]]/Table2[[#This Row],[bp]]*1000000</f>
        <v>1.6742553200048048E-2</v>
      </c>
      <c r="AM41" s="20">
        <f>Table2[[#This Row],[identify kmers A9]]/Table2[[#This Row],[bp]]*1000000</f>
        <v>6.6765079761298249</v>
      </c>
      <c r="AN41" s="20">
        <f>Table2[[#This Row],[identify kmers B10]]/Table2[[#This Row],[bp]]*1000000</f>
        <v>10.142741662730488</v>
      </c>
    </row>
    <row r="42" spans="1:40" x14ac:dyDescent="0.25">
      <c r="A42" s="1" t="s">
        <v>144</v>
      </c>
      <c r="B42">
        <v>20999</v>
      </c>
      <c r="C42">
        <v>1709568633.8807399</v>
      </c>
      <c r="D42">
        <v>1709568633.8808601</v>
      </c>
      <c r="E42">
        <v>1709568634.8289399</v>
      </c>
      <c r="F42">
        <v>1709568634.8616099</v>
      </c>
      <c r="G42">
        <v>1709568634.8617599</v>
      </c>
      <c r="H42">
        <v>1709568634.9809201</v>
      </c>
      <c r="I42">
        <v>1709568634.98265</v>
      </c>
      <c r="J42">
        <v>1709568634.9828801</v>
      </c>
      <c r="K42">
        <v>1709568635.1113</v>
      </c>
      <c r="L42">
        <v>1709568635.3822701</v>
      </c>
      <c r="M42" s="10">
        <f t="shared" si="0"/>
        <v>1.201629638671875E-4</v>
      </c>
      <c r="N42" s="10">
        <f t="shared" si="1"/>
        <v>0.94807982444763184</v>
      </c>
      <c r="O42" s="10">
        <f t="shared" si="2"/>
        <v>3.2670021057128906E-2</v>
      </c>
      <c r="P42" s="10">
        <f t="shared" si="3"/>
        <v>1.4996528625488281E-4</v>
      </c>
      <c r="Q42" s="10">
        <f t="shared" si="4"/>
        <v>0.11916017532348633</v>
      </c>
      <c r="R42" s="10">
        <f t="shared" si="5"/>
        <v>1.7299652099609375E-3</v>
      </c>
      <c r="S42" s="10">
        <f t="shared" si="6"/>
        <v>2.3007392883300781E-4</v>
      </c>
      <c r="T42" s="10">
        <f t="shared" si="7"/>
        <v>0.12841987609863281</v>
      </c>
      <c r="U42" s="10">
        <f t="shared" si="8"/>
        <v>0.27097010612487793</v>
      </c>
      <c r="V42" s="10">
        <f>SUM(Table2[[#This Row],[filter kmers2]:[identify kmers B10]])</f>
        <v>1.5015301704406738</v>
      </c>
      <c r="W42" s="5">
        <f t="shared" si="9"/>
        <v>8.0027005938829518E-5</v>
      </c>
      <c r="X42" s="5">
        <f t="shared" si="10"/>
        <v>0.63140910726381638</v>
      </c>
      <c r="Y42" s="5">
        <f t="shared" si="11"/>
        <v>2.17578185908451E-2</v>
      </c>
      <c r="Z42" s="5">
        <f t="shared" si="12"/>
        <v>9.9874973681594769E-5</v>
      </c>
      <c r="AA42" s="5">
        <f t="shared" si="13"/>
        <v>7.9359161520220947E-2</v>
      </c>
      <c r="AB42" s="5">
        <f t="shared" si="14"/>
        <v>1.1521348315320376E-3</v>
      </c>
      <c r="AC42" s="5">
        <f t="shared" si="15"/>
        <v>1.5322631097414779E-4</v>
      </c>
      <c r="AD42" s="5">
        <f t="shared" si="16"/>
        <v>8.5526004489769089E-2</v>
      </c>
      <c r="AE42" s="5">
        <f t="shared" si="17"/>
        <v>0.18046264501322193</v>
      </c>
      <c r="AF42" s="20">
        <f>Table2[[#This Row],[filter kmers2]]/Table2[[#This Row],[bp]]*1000000</f>
        <v>5.7223183897893949E-3</v>
      </c>
      <c r="AG42" s="20">
        <f>Table2[[#This Row],[collapse kmers3]]/Table2[[#This Row],[bp]]*1000000</f>
        <v>45.148808250280105</v>
      </c>
      <c r="AH42" s="20">
        <f>Table2[[#This Row],[calculate distances4]]/Table2[[#This Row],[bp]]*1000000</f>
        <v>1.5557893736429786</v>
      </c>
      <c r="AI42" s="20">
        <f>Table2[[#This Row],[Find N A5]]/Table2[[#This Row],[bp]]*1000000</f>
        <v>7.1415441809077962E-3</v>
      </c>
      <c r="AJ42" s="20">
        <f>Table2[[#This Row],[Find N B6]]/Table2[[#This Row],[bp]]*1000000</f>
        <v>5.6745642803698422</v>
      </c>
      <c r="AK42" s="20">
        <f>Table2[[#This Row],[Find N C7]]/Table2[[#This Row],[bp]]*1000000</f>
        <v>8.2383218722840962E-2</v>
      </c>
      <c r="AL42" s="20">
        <f>Table2[[#This Row],[Find N D8]]/Table2[[#This Row],[bp]]*1000000</f>
        <v>1.095642310743406E-2</v>
      </c>
      <c r="AM42" s="20">
        <f>Table2[[#This Row],[identify kmers A9]]/Table2[[#This Row],[bp]]*1000000</f>
        <v>6.1155234105734948</v>
      </c>
      <c r="AN42" s="20">
        <f>Table2[[#This Row],[identify kmers B10]]/Table2[[#This Row],[bp]]*1000000</f>
        <v>12.903952860844702</v>
      </c>
    </row>
    <row r="43" spans="1:40" x14ac:dyDescent="0.25">
      <c r="A43" s="1" t="s">
        <v>144</v>
      </c>
      <c r="B43">
        <v>10599</v>
      </c>
      <c r="C43">
        <v>1709568512.17436</v>
      </c>
      <c r="D43">
        <v>1709568512.1744101</v>
      </c>
      <c r="E43">
        <v>1709568513.1355</v>
      </c>
      <c r="F43">
        <v>1709568513.1544499</v>
      </c>
      <c r="G43">
        <v>1709568513.1546199</v>
      </c>
      <c r="H43">
        <v>1709568513.21035</v>
      </c>
      <c r="I43">
        <v>1709568513.2108901</v>
      </c>
      <c r="J43">
        <v>1709568513.2110901</v>
      </c>
      <c r="K43">
        <v>1709568513.3045101</v>
      </c>
      <c r="L43">
        <v>1709568513.62238</v>
      </c>
      <c r="M43" s="10">
        <f t="shared" si="0"/>
        <v>5.0067901611328125E-5</v>
      </c>
      <c r="N43" s="10">
        <f t="shared" si="1"/>
        <v>0.9610898494720459</v>
      </c>
      <c r="O43" s="10">
        <f t="shared" si="2"/>
        <v>1.8949985504150391E-2</v>
      </c>
      <c r="P43" s="10">
        <f t="shared" si="3"/>
        <v>1.6999244689941406E-4</v>
      </c>
      <c r="Q43" s="10">
        <f t="shared" si="4"/>
        <v>5.5730104446411133E-2</v>
      </c>
      <c r="R43" s="10">
        <f t="shared" si="5"/>
        <v>5.4001808166503906E-4</v>
      </c>
      <c r="S43" s="10">
        <f t="shared" si="6"/>
        <v>2.0003318786621094E-4</v>
      </c>
      <c r="T43" s="10">
        <f t="shared" si="7"/>
        <v>9.3420028686523438E-2</v>
      </c>
      <c r="U43" s="10">
        <f t="shared" si="8"/>
        <v>0.31786990165710449</v>
      </c>
      <c r="V43" s="10">
        <f>SUM(Table2[[#This Row],[filter kmers2]:[identify kmers B10]])</f>
        <v>1.4480199813842773</v>
      </c>
      <c r="W43" s="5">
        <f t="shared" si="9"/>
        <v>3.4576802982693815E-5</v>
      </c>
      <c r="X43" s="5">
        <f t="shared" si="10"/>
        <v>0.66372692492355234</v>
      </c>
      <c r="Y43" s="5">
        <f t="shared" si="11"/>
        <v>1.3086825974621285E-2</v>
      </c>
      <c r="Z43" s="5">
        <f t="shared" si="12"/>
        <v>1.1739647869838425E-4</v>
      </c>
      <c r="AA43" s="5">
        <f t="shared" si="13"/>
        <v>3.8487110097150938E-2</v>
      </c>
      <c r="AB43" s="5">
        <f t="shared" si="14"/>
        <v>3.72935517884769E-4</v>
      </c>
      <c r="AC43" s="5">
        <f t="shared" si="15"/>
        <v>1.3814256048800053E-4</v>
      </c>
      <c r="AD43" s="5">
        <f t="shared" si="16"/>
        <v>6.4515704125308965E-2</v>
      </c>
      <c r="AE43" s="5">
        <f t="shared" si="17"/>
        <v>0.21952038351931263</v>
      </c>
      <c r="AF43" s="20">
        <f>Table2[[#This Row],[filter kmers2]]/Table2[[#This Row],[bp]]*1000000</f>
        <v>4.7238325890487896E-3</v>
      </c>
      <c r="AG43" s="20">
        <f>Table2[[#This Row],[collapse kmers3]]/Table2[[#This Row],[bp]]*1000000</f>
        <v>90.67740819624926</v>
      </c>
      <c r="AH43" s="20">
        <f>Table2[[#This Row],[calculate distances4]]/Table2[[#This Row],[bp]]*1000000</f>
        <v>1.7879031516322663</v>
      </c>
      <c r="AI43" s="20">
        <f>Table2[[#This Row],[Find N A5]]/Table2[[#This Row],[bp]]*1000000</f>
        <v>1.6038536361865655E-2</v>
      </c>
      <c r="AJ43" s="20">
        <f>Table2[[#This Row],[Find N B6]]/Table2[[#This Row],[bp]]*1000000</f>
        <v>5.2580530659884079</v>
      </c>
      <c r="AK43" s="20">
        <f>Table2[[#This Row],[Find N C7]]/Table2[[#This Row],[bp]]*1000000</f>
        <v>5.094990863902623E-2</v>
      </c>
      <c r="AL43" s="20">
        <f>Table2[[#This Row],[Find N D8]]/Table2[[#This Row],[bp]]*1000000</f>
        <v>1.8872835915294928E-2</v>
      </c>
      <c r="AM43" s="20">
        <f>Table2[[#This Row],[identify kmers A9]]/Table2[[#This Row],[bp]]*1000000</f>
        <v>8.8140417668198356</v>
      </c>
      <c r="AN43" s="20">
        <f>Table2[[#This Row],[identify kmers B10]]/Table2[[#This Row],[bp]]*1000000</f>
        <v>29.990555869148455</v>
      </c>
    </row>
    <row r="44" spans="1:40" x14ac:dyDescent="0.25">
      <c r="A44" s="1" t="s">
        <v>144</v>
      </c>
      <c r="B44">
        <v>12099</v>
      </c>
      <c r="C44">
        <v>1709568549.0298901</v>
      </c>
      <c r="D44">
        <v>1709568549.0301199</v>
      </c>
      <c r="E44">
        <v>1709568549.8999801</v>
      </c>
      <c r="F44">
        <v>1709568549.9094999</v>
      </c>
      <c r="G44">
        <v>1709568549.9096401</v>
      </c>
      <c r="H44">
        <v>1709568549.95455</v>
      </c>
      <c r="I44">
        <v>1709568549.95594</v>
      </c>
      <c r="J44">
        <v>1709568549.9563899</v>
      </c>
      <c r="K44">
        <v>1709568550.0427799</v>
      </c>
      <c r="L44">
        <v>1709568550.40644</v>
      </c>
      <c r="M44" s="10">
        <f t="shared" si="0"/>
        <v>2.2983551025390625E-4</v>
      </c>
      <c r="N44" s="10">
        <f t="shared" si="1"/>
        <v>0.86986017227172852</v>
      </c>
      <c r="O44" s="10">
        <f t="shared" si="2"/>
        <v>9.5198154449462891E-3</v>
      </c>
      <c r="P44" s="10">
        <f t="shared" si="3"/>
        <v>1.4019012451171875E-4</v>
      </c>
      <c r="Q44" s="10">
        <f t="shared" si="4"/>
        <v>4.4909954071044922E-2</v>
      </c>
      <c r="R44" s="10">
        <f t="shared" si="5"/>
        <v>1.3899803161621094E-3</v>
      </c>
      <c r="S44" s="10">
        <f t="shared" si="6"/>
        <v>4.4989585876464844E-4</v>
      </c>
      <c r="T44" s="10">
        <f t="shared" si="7"/>
        <v>8.6390018463134766E-2</v>
      </c>
      <c r="U44" s="10">
        <f t="shared" si="8"/>
        <v>0.36366009712219238</v>
      </c>
      <c r="V44" s="10">
        <f>SUM(Table2[[#This Row],[filter kmers2]:[identify kmers B10]])</f>
        <v>1.3765499591827393</v>
      </c>
      <c r="W44" s="5">
        <f t="shared" si="9"/>
        <v>1.6696488835781892E-4</v>
      </c>
      <c r="X44" s="5">
        <f t="shared" si="10"/>
        <v>0.63191326000849724</v>
      </c>
      <c r="Y44" s="5">
        <f t="shared" si="11"/>
        <v>6.9157064597918589E-3</v>
      </c>
      <c r="Z44" s="5">
        <f t="shared" si="12"/>
        <v>1.0184165389460323E-4</v>
      </c>
      <c r="AA44" s="5">
        <f t="shared" si="13"/>
        <v>3.2625008465154481E-2</v>
      </c>
      <c r="AB44" s="5">
        <f t="shared" si="14"/>
        <v>1.009756534363158E-3</v>
      </c>
      <c r="AC44" s="5">
        <f t="shared" si="15"/>
        <v>3.2682857295768079E-4</v>
      </c>
      <c r="AD44" s="5">
        <f t="shared" si="16"/>
        <v>6.2758360411724334E-2</v>
      </c>
      <c r="AE44" s="5">
        <f t="shared" si="17"/>
        <v>0.26418227300525887</v>
      </c>
      <c r="AF44" s="20">
        <f>Table2[[#This Row],[filter kmers2]]/Table2[[#This Row],[bp]]*1000000</f>
        <v>1.899624020612499E-2</v>
      </c>
      <c r="AG44" s="20">
        <f>Table2[[#This Row],[collapse kmers3]]/Table2[[#This Row],[bp]]*1000000</f>
        <v>71.89521218875349</v>
      </c>
      <c r="AH44" s="20">
        <f>Table2[[#This Row],[calculate distances4]]/Table2[[#This Row],[bp]]*1000000</f>
        <v>0.78682663401490116</v>
      </c>
      <c r="AI44" s="20">
        <f>Table2[[#This Row],[Find N A5]]/Table2[[#This Row],[bp]]*1000000</f>
        <v>1.158691830000155E-2</v>
      </c>
      <c r="AJ44" s="20">
        <f>Table2[[#This Row],[Find N B6]]/Table2[[#This Row],[bp]]*1000000</f>
        <v>3.7118732185341701</v>
      </c>
      <c r="AK44" s="20">
        <f>Table2[[#This Row],[Find N C7]]/Table2[[#This Row],[bp]]*1000000</f>
        <v>0.11488390083164801</v>
      </c>
      <c r="AL44" s="20">
        <f>Table2[[#This Row],[Find N D8]]/Table2[[#This Row],[bp]]*1000000</f>
        <v>3.7184549034188649E-2</v>
      </c>
      <c r="AM44" s="20">
        <f>Table2[[#This Row],[identify kmers A9]]/Table2[[#This Row],[bp]]*1000000</f>
        <v>7.1402610515856493</v>
      </c>
      <c r="AN44" s="20">
        <f>Table2[[#This Row],[identify kmers B10]]/Table2[[#This Row],[bp]]*1000000</f>
        <v>30.057037533861674</v>
      </c>
    </row>
    <row r="45" spans="1:40" x14ac:dyDescent="0.25">
      <c r="A45" s="1" t="s">
        <v>144</v>
      </c>
      <c r="B45">
        <v>23149</v>
      </c>
      <c r="C45">
        <v>1709568619.48247</v>
      </c>
      <c r="D45">
        <v>1709568619.48295</v>
      </c>
      <c r="E45">
        <v>1709568620.4430499</v>
      </c>
      <c r="F45">
        <v>1709568620.4500999</v>
      </c>
      <c r="G45">
        <v>1709568620.4502499</v>
      </c>
      <c r="H45">
        <v>1709568620.4684</v>
      </c>
      <c r="I45">
        <v>1709568620.4695201</v>
      </c>
      <c r="J45">
        <v>1709568620.46978</v>
      </c>
      <c r="K45">
        <v>1709568620.56673</v>
      </c>
      <c r="L45">
        <v>1709568620.8297701</v>
      </c>
      <c r="M45" s="10">
        <f t="shared" si="0"/>
        <v>4.7993659973144531E-4</v>
      </c>
      <c r="N45" s="10">
        <f t="shared" si="1"/>
        <v>0.96009993553161621</v>
      </c>
      <c r="O45" s="10">
        <f t="shared" si="2"/>
        <v>7.0500373840332031E-3</v>
      </c>
      <c r="P45" s="10">
        <f t="shared" si="3"/>
        <v>1.4996528625488281E-4</v>
      </c>
      <c r="Q45" s="10">
        <f t="shared" si="4"/>
        <v>1.8150091171264648E-2</v>
      </c>
      <c r="R45" s="10">
        <f t="shared" si="5"/>
        <v>1.1200904846191406E-3</v>
      </c>
      <c r="S45" s="10">
        <f t="shared" si="6"/>
        <v>2.5987625122070313E-4</v>
      </c>
      <c r="T45" s="10">
        <f t="shared" si="7"/>
        <v>9.6950054168701172E-2</v>
      </c>
      <c r="U45" s="10">
        <f t="shared" si="8"/>
        <v>0.26304006576538086</v>
      </c>
      <c r="V45" s="10">
        <f>SUM(Table2[[#This Row],[filter kmers2]:[identify kmers B10]])</f>
        <v>1.3473000526428223</v>
      </c>
      <c r="W45" s="5">
        <f t="shared" si="9"/>
        <v>3.562210205440254E-4</v>
      </c>
      <c r="X45" s="5">
        <f t="shared" si="10"/>
        <v>0.71261033030341958</v>
      </c>
      <c r="Y45" s="5">
        <f t="shared" si="11"/>
        <v>5.2327151403312629E-3</v>
      </c>
      <c r="Z45" s="5">
        <f t="shared" si="12"/>
        <v>1.1130800890322503E-4</v>
      </c>
      <c r="AA45" s="5">
        <f t="shared" si="13"/>
        <v>1.3471454362123707E-2</v>
      </c>
      <c r="AB45" s="5">
        <f t="shared" si="14"/>
        <v>8.313593415379192E-4</v>
      </c>
      <c r="AC45" s="5">
        <f t="shared" si="15"/>
        <v>1.9288669269398295E-4</v>
      </c>
      <c r="AD45" s="5">
        <f t="shared" si="16"/>
        <v>7.1958769673115458E-2</v>
      </c>
      <c r="AE45" s="5">
        <f t="shared" si="17"/>
        <v>0.1952349554573308</v>
      </c>
      <c r="AF45" s="20">
        <f>Table2[[#This Row],[filter kmers2]]/Table2[[#This Row],[bp]]*1000000</f>
        <v>2.0732498152466427E-2</v>
      </c>
      <c r="AG45" s="20">
        <f>Table2[[#This Row],[collapse kmers3]]/Table2[[#This Row],[bp]]*1000000</f>
        <v>41.474790942659126</v>
      </c>
      <c r="AH45" s="20">
        <f>Table2[[#This Row],[calculate distances4]]/Table2[[#This Row],[bp]]*1000000</f>
        <v>0.30455040753523704</v>
      </c>
      <c r="AI45" s="20">
        <f>Table2[[#This Row],[Find N A5]]/Table2[[#This Row],[bp]]*1000000</f>
        <v>6.4782619661705818E-3</v>
      </c>
      <c r="AJ45" s="20">
        <f>Table2[[#This Row],[Find N B6]]/Table2[[#This Row],[bp]]*1000000</f>
        <v>0.78405508537149116</v>
      </c>
      <c r="AK45" s="20">
        <f>Table2[[#This Row],[Find N C7]]/Table2[[#This Row],[bp]]*1000000</f>
        <v>4.8386128326024479E-2</v>
      </c>
      <c r="AL45" s="20">
        <f>Table2[[#This Row],[Find N D8]]/Table2[[#This Row],[bp]]*1000000</f>
        <v>1.1226240927068259E-2</v>
      </c>
      <c r="AM45" s="20">
        <f>Table2[[#This Row],[identify kmers A9]]/Table2[[#This Row],[bp]]*1000000</f>
        <v>4.1880882184414512</v>
      </c>
      <c r="AN45" s="20">
        <f>Table2[[#This Row],[identify kmers B10]]/Table2[[#This Row],[bp]]*1000000</f>
        <v>11.362912685877612</v>
      </c>
    </row>
    <row r="46" spans="1:40" x14ac:dyDescent="0.25">
      <c r="A46" s="1" t="s">
        <v>144</v>
      </c>
      <c r="B46">
        <v>11114</v>
      </c>
      <c r="C46">
        <v>1709568634.73667</v>
      </c>
      <c r="D46">
        <v>1709568634.7367401</v>
      </c>
      <c r="E46">
        <v>1709568635.5624199</v>
      </c>
      <c r="F46">
        <v>1709568635.5729201</v>
      </c>
      <c r="G46">
        <v>1709568635.57303</v>
      </c>
      <c r="H46">
        <v>1709568635.64185</v>
      </c>
      <c r="I46">
        <v>1709568635.64257</v>
      </c>
      <c r="J46">
        <v>1709568635.6428001</v>
      </c>
      <c r="K46">
        <v>1709568635.7191801</v>
      </c>
      <c r="L46">
        <v>1709568636.00755</v>
      </c>
      <c r="M46" s="10">
        <f t="shared" si="0"/>
        <v>7.0095062255859375E-5</v>
      </c>
      <c r="N46" s="10">
        <f t="shared" si="1"/>
        <v>0.82567977905273438</v>
      </c>
      <c r="O46" s="10">
        <f t="shared" si="2"/>
        <v>1.0500192642211914E-2</v>
      </c>
      <c r="P46" s="10">
        <f t="shared" si="3"/>
        <v>1.0991096496582031E-4</v>
      </c>
      <c r="Q46" s="10">
        <f t="shared" si="4"/>
        <v>6.8819999694824219E-2</v>
      </c>
      <c r="R46" s="10">
        <f t="shared" si="5"/>
        <v>7.2002410888671875E-4</v>
      </c>
      <c r="S46" s="10">
        <f t="shared" si="6"/>
        <v>2.3007392883300781E-4</v>
      </c>
      <c r="T46" s="10">
        <f t="shared" si="7"/>
        <v>7.6380014419555664E-2</v>
      </c>
      <c r="U46" s="10">
        <f t="shared" si="8"/>
        <v>0.28836989402770996</v>
      </c>
      <c r="V46" s="10">
        <f>SUM(Table2[[#This Row],[filter kmers2]:[identify kmers B10]])</f>
        <v>1.2708799839019775</v>
      </c>
      <c r="W46" s="5">
        <f t="shared" si="9"/>
        <v>5.5154745643760001E-5</v>
      </c>
      <c r="X46" s="5">
        <f t="shared" si="10"/>
        <v>0.64969138668598203</v>
      </c>
      <c r="Y46" s="5">
        <f t="shared" si="11"/>
        <v>8.2621433772001162E-3</v>
      </c>
      <c r="Z46" s="5">
        <f t="shared" si="12"/>
        <v>8.6484141978820947E-5</v>
      </c>
      <c r="AA46" s="5">
        <f t="shared" si="13"/>
        <v>5.4151454556335417E-2</v>
      </c>
      <c r="AB46" s="5">
        <f t="shared" si="14"/>
        <v>5.6655555049032384E-4</v>
      </c>
      <c r="AC46" s="5">
        <f t="shared" si="15"/>
        <v>1.8103513451098096E-4</v>
      </c>
      <c r="AD46" s="5">
        <f t="shared" si="16"/>
        <v>6.0100100235308151E-2</v>
      </c>
      <c r="AE46" s="5">
        <f t="shared" si="17"/>
        <v>0.22690568557255034</v>
      </c>
      <c r="AF46" s="20">
        <f>Table2[[#This Row],[filter kmers2]]/Table2[[#This Row],[bp]]*1000000</f>
        <v>6.3069158049180642E-3</v>
      </c>
      <c r="AG46" s="20">
        <f>Table2[[#This Row],[collapse kmers3]]/Table2[[#This Row],[bp]]*1000000</f>
        <v>74.291864230046272</v>
      </c>
      <c r="AH46" s="20">
        <f>Table2[[#This Row],[calculate distances4]]/Table2[[#This Row],[bp]]*1000000</f>
        <v>0.94477169715781117</v>
      </c>
      <c r="AI46" s="20">
        <f>Table2[[#This Row],[Find N A5]]/Table2[[#This Row],[bp]]*1000000</f>
        <v>9.8894155988681221E-3</v>
      </c>
      <c r="AJ46" s="20">
        <f>Table2[[#This Row],[Find N B6]]/Table2[[#This Row],[bp]]*1000000</f>
        <v>6.1921900031333657</v>
      </c>
      <c r="AK46" s="20">
        <f>Table2[[#This Row],[Find N C7]]/Table2[[#This Row],[bp]]*1000000</f>
        <v>6.4785325615144759E-2</v>
      </c>
      <c r="AL46" s="20">
        <f>Table2[[#This Row],[Find N D8]]/Table2[[#This Row],[bp]]*1000000</f>
        <v>2.0701271264441948E-2</v>
      </c>
      <c r="AM46" s="20">
        <f>Table2[[#This Row],[identify kmers A9]]/Table2[[#This Row],[bp]]*1000000</f>
        <v>6.8724144699978105</v>
      </c>
      <c r="AN46" s="20">
        <f>Table2[[#This Row],[identify kmers B10]]/Table2[[#This Row],[bp]]*1000000</f>
        <v>25.946544360960047</v>
      </c>
    </row>
    <row r="47" spans="1:40" x14ac:dyDescent="0.25">
      <c r="A47" s="1" t="s">
        <v>144</v>
      </c>
      <c r="B47">
        <v>10449</v>
      </c>
      <c r="C47">
        <v>1709568510.3475101</v>
      </c>
      <c r="D47">
        <v>1709568510.34759</v>
      </c>
      <c r="E47">
        <v>1709568511.02353</v>
      </c>
      <c r="F47">
        <v>1709568511.04968</v>
      </c>
      <c r="G47">
        <v>1709568511.04983</v>
      </c>
      <c r="H47">
        <v>1709568511.10232</v>
      </c>
      <c r="I47">
        <v>1709568511.1028299</v>
      </c>
      <c r="J47">
        <v>1709568511.1031499</v>
      </c>
      <c r="K47">
        <v>1709568511.2042201</v>
      </c>
      <c r="L47">
        <v>1709568511.5453</v>
      </c>
      <c r="M47" s="10">
        <f t="shared" si="0"/>
        <v>7.9870223999023438E-5</v>
      </c>
      <c r="N47" s="10">
        <f t="shared" si="1"/>
        <v>0.67594003677368164</v>
      </c>
      <c r="O47" s="10">
        <f t="shared" si="2"/>
        <v>2.6149988174438477E-2</v>
      </c>
      <c r="P47" s="10">
        <f t="shared" si="3"/>
        <v>1.4996528625488281E-4</v>
      </c>
      <c r="Q47" s="10">
        <f t="shared" si="4"/>
        <v>5.2489995956420898E-2</v>
      </c>
      <c r="R47" s="10">
        <f t="shared" si="5"/>
        <v>5.0997734069824219E-4</v>
      </c>
      <c r="S47" s="10">
        <f t="shared" si="6"/>
        <v>3.1995773315429688E-4</v>
      </c>
      <c r="T47" s="10">
        <f t="shared" si="7"/>
        <v>0.10107016563415527</v>
      </c>
      <c r="U47" s="10">
        <f t="shared" si="8"/>
        <v>0.3410799503326416</v>
      </c>
      <c r="V47" s="10">
        <f>SUM(Table2[[#This Row],[filter kmers2]:[identify kmers B10]])</f>
        <v>1.1977899074554443</v>
      </c>
      <c r="W47" s="5">
        <f t="shared" si="9"/>
        <v>6.6681329924291806E-5</v>
      </c>
      <c r="X47" s="5">
        <f t="shared" si="10"/>
        <v>0.56432270180805932</v>
      </c>
      <c r="Y47" s="5">
        <f t="shared" si="11"/>
        <v>2.1831865514705225E-2</v>
      </c>
      <c r="Z47" s="5">
        <f t="shared" si="12"/>
        <v>1.2520166126083447E-4</v>
      </c>
      <c r="AA47" s="5">
        <f t="shared" si="13"/>
        <v>4.3822372880006448E-2</v>
      </c>
      <c r="AB47" s="5">
        <f t="shared" si="14"/>
        <v>4.2576526778525424E-4</v>
      </c>
      <c r="AC47" s="5">
        <f t="shared" si="15"/>
        <v>2.6712341718925257E-4</v>
      </c>
      <c r="AD47" s="5">
        <f t="shared" si="16"/>
        <v>8.4380545373659285E-2</v>
      </c>
      <c r="AE47" s="5">
        <f t="shared" si="17"/>
        <v>0.28475774274741011</v>
      </c>
      <c r="AF47" s="20">
        <f>Table2[[#This Row],[filter kmers2]]/Table2[[#This Row],[bp]]*1000000</f>
        <v>7.6438151018301693E-3</v>
      </c>
      <c r="AG47" s="20">
        <f>Table2[[#This Row],[collapse kmers3]]/Table2[[#This Row],[bp]]*1000000</f>
        <v>64.689447485279132</v>
      </c>
      <c r="AH47" s="20">
        <f>Table2[[#This Row],[calculate distances4]]/Table2[[#This Row],[bp]]*1000000</f>
        <v>2.502630699056223</v>
      </c>
      <c r="AI47" s="20">
        <f>Table2[[#This Row],[Find N A5]]/Table2[[#This Row],[bp]]*1000000</f>
        <v>1.4352118504630376E-2</v>
      </c>
      <c r="AJ47" s="20">
        <f>Table2[[#This Row],[Find N B6]]/Table2[[#This Row],[bp]]*1000000</f>
        <v>5.0234468328472488</v>
      </c>
      <c r="AK47" s="20">
        <f>Table2[[#This Row],[Find N C7]]/Table2[[#This Row],[bp]]*1000000</f>
        <v>4.8806329859148449E-2</v>
      </c>
      <c r="AL47" s="20">
        <f>Table2[[#This Row],[Find N D8]]/Table2[[#This Row],[bp]]*1000000</f>
        <v>3.0620895124346532E-2</v>
      </c>
      <c r="AM47" s="20">
        <f>Table2[[#This Row],[identify kmers A9]]/Table2[[#This Row],[bp]]*1000000</f>
        <v>9.6727118034410253</v>
      </c>
      <c r="AN47" s="20">
        <f>Table2[[#This Row],[identify kmers B10]]/Table2[[#This Row],[bp]]*1000000</f>
        <v>32.642353367082166</v>
      </c>
    </row>
    <row r="48" spans="1:40" x14ac:dyDescent="0.25">
      <c r="A48" s="1" t="s">
        <v>144</v>
      </c>
      <c r="B48">
        <v>18049</v>
      </c>
      <c r="C48">
        <v>1709568615.5306799</v>
      </c>
      <c r="D48">
        <v>1709568615.53076</v>
      </c>
      <c r="E48">
        <v>1709568616.13533</v>
      </c>
      <c r="F48">
        <v>1709568616.14802</v>
      </c>
      <c r="G48">
        <v>1709568616.14816</v>
      </c>
      <c r="H48">
        <v>1709568616.27969</v>
      </c>
      <c r="I48">
        <v>1709568616.28106</v>
      </c>
      <c r="J48">
        <v>1709568616.2813799</v>
      </c>
      <c r="K48">
        <v>1709568616.3513899</v>
      </c>
      <c r="L48">
        <v>1709568616.6716101</v>
      </c>
      <c r="M48" s="10">
        <f t="shared" si="0"/>
        <v>8.0108642578125E-5</v>
      </c>
      <c r="N48" s="10">
        <f t="shared" si="1"/>
        <v>0.60456991195678711</v>
      </c>
      <c r="O48" s="10">
        <f t="shared" si="2"/>
        <v>1.2690067291259766E-2</v>
      </c>
      <c r="P48" s="10">
        <f t="shared" si="3"/>
        <v>1.3995170593261719E-4</v>
      </c>
      <c r="Q48" s="10">
        <f t="shared" si="4"/>
        <v>0.1315300464630127</v>
      </c>
      <c r="R48" s="10">
        <f t="shared" si="5"/>
        <v>1.3699531555175781E-3</v>
      </c>
      <c r="S48" s="10">
        <f t="shared" si="6"/>
        <v>3.1995773315429688E-4</v>
      </c>
      <c r="T48" s="10">
        <f t="shared" si="7"/>
        <v>7.0009946823120117E-2</v>
      </c>
      <c r="U48" s="10">
        <f t="shared" si="8"/>
        <v>0.3202202320098877</v>
      </c>
      <c r="V48" s="10">
        <f>SUM(Table2[[#This Row],[filter kmers2]:[identify kmers B10]])</f>
        <v>1.14093017578125</v>
      </c>
      <c r="W48" s="5">
        <f t="shared" si="9"/>
        <v>7.0213448884609212E-5</v>
      </c>
      <c r="X48" s="5">
        <f t="shared" si="10"/>
        <v>0.5298921220510352</v>
      </c>
      <c r="Y48" s="5">
        <f t="shared" si="11"/>
        <v>1.1122562590274434E-2</v>
      </c>
      <c r="Z48" s="5">
        <f t="shared" si="12"/>
        <v>1.2266456695019526E-4</v>
      </c>
      <c r="AA48" s="5">
        <f t="shared" si="13"/>
        <v>0.11528316916760284</v>
      </c>
      <c r="AB48" s="5">
        <f t="shared" si="14"/>
        <v>1.2007335633659659E-3</v>
      </c>
      <c r="AC48" s="5">
        <f t="shared" si="15"/>
        <v>2.8043585834269515E-4</v>
      </c>
      <c r="AD48" s="5">
        <f t="shared" si="16"/>
        <v>6.136216598459316E-2</v>
      </c>
      <c r="AE48" s="5">
        <f t="shared" si="17"/>
        <v>0.28066593276895097</v>
      </c>
      <c r="AF48" s="20">
        <f>Table2[[#This Row],[filter kmers2]]/Table2[[#This Row],[bp]]*1000000</f>
        <v>4.4383978380034906E-3</v>
      </c>
      <c r="AG48" s="20">
        <f>Table2[[#This Row],[collapse kmers3]]/Table2[[#This Row],[bp]]*1000000</f>
        <v>33.49603368368259</v>
      </c>
      <c r="AH48" s="20">
        <f>Table2[[#This Row],[calculate distances4]]/Table2[[#This Row],[bp]]*1000000</f>
        <v>0.70308977180230303</v>
      </c>
      <c r="AI48" s="20">
        <f>Table2[[#This Row],[Find N A5]]/Table2[[#This Row],[bp]]*1000000</f>
        <v>7.7539866991310985E-3</v>
      </c>
      <c r="AJ48" s="20">
        <f>Table2[[#This Row],[Find N B6]]/Table2[[#This Row],[bp]]*1000000</f>
        <v>7.2873869168936061</v>
      </c>
      <c r="AK48" s="20">
        <f>Table2[[#This Row],[Find N C7]]/Table2[[#This Row],[bp]]*1000000</f>
        <v>7.5901886836809693E-2</v>
      </c>
      <c r="AL48" s="20">
        <f>Table2[[#This Row],[Find N D8]]/Table2[[#This Row],[bp]]*1000000</f>
        <v>1.772717231726394E-2</v>
      </c>
      <c r="AM48" s="20">
        <f>Table2[[#This Row],[identify kmers A9]]/Table2[[#This Row],[bp]]*1000000</f>
        <v>3.8788823105501757</v>
      </c>
      <c r="AN48" s="20">
        <f>Table2[[#This Row],[identify kmers B10]]/Table2[[#This Row],[bp]]*1000000</f>
        <v>17.741715995893827</v>
      </c>
    </row>
    <row r="49" spans="1:40" x14ac:dyDescent="0.25">
      <c r="A49" s="1" t="s">
        <v>144</v>
      </c>
      <c r="B49">
        <v>26249</v>
      </c>
      <c r="C49">
        <v>1709568619.4779301</v>
      </c>
      <c r="D49">
        <v>1709568619.47806</v>
      </c>
      <c r="E49">
        <v>1709568619.8628199</v>
      </c>
      <c r="F49">
        <v>1709568619.8926301</v>
      </c>
      <c r="G49">
        <v>1709568619.8927901</v>
      </c>
      <c r="H49">
        <v>1709568620.18624</v>
      </c>
      <c r="I49">
        <v>1709568620.18735</v>
      </c>
      <c r="J49">
        <v>1709568620.18766</v>
      </c>
      <c r="K49">
        <v>1709568620.27492</v>
      </c>
      <c r="L49">
        <v>1709568620.6178401</v>
      </c>
      <c r="M49" s="10">
        <f t="shared" si="0"/>
        <v>1.2993812561035156E-4</v>
      </c>
      <c r="N49" s="10">
        <f t="shared" si="1"/>
        <v>0.38475990295410156</v>
      </c>
      <c r="O49" s="10">
        <f t="shared" si="2"/>
        <v>2.9810190200805664E-2</v>
      </c>
      <c r="P49" s="10">
        <f t="shared" si="3"/>
        <v>1.5997886657714844E-4</v>
      </c>
      <c r="Q49" s="10">
        <f t="shared" si="4"/>
        <v>0.29344987869262695</v>
      </c>
      <c r="R49" s="10">
        <f t="shared" si="5"/>
        <v>1.110076904296875E-3</v>
      </c>
      <c r="S49" s="10">
        <f t="shared" si="6"/>
        <v>3.0994415283203125E-4</v>
      </c>
      <c r="T49" s="10">
        <f t="shared" si="7"/>
        <v>8.7260007858276367E-2</v>
      </c>
      <c r="U49" s="10">
        <f t="shared" si="8"/>
        <v>0.34292006492614746</v>
      </c>
      <c r="V49" s="10">
        <f>SUM(Table2[[#This Row],[filter kmers2]:[identify kmers B10]])</f>
        <v>1.1399099826812744</v>
      </c>
      <c r="W49" s="5">
        <f t="shared" si="9"/>
        <v>1.1398981286637528E-4</v>
      </c>
      <c r="X49" s="5">
        <f t="shared" si="10"/>
        <v>0.33753533945643382</v>
      </c>
      <c r="Y49" s="5">
        <f t="shared" si="11"/>
        <v>2.6151354627745874E-2</v>
      </c>
      <c r="Z49" s="5">
        <f t="shared" si="12"/>
        <v>1.403434209786015E-4</v>
      </c>
      <c r="AA49" s="5">
        <f t="shared" si="13"/>
        <v>0.25743250182122257</v>
      </c>
      <c r="AB49" s="5">
        <f t="shared" si="14"/>
        <v>9.7382856643274006E-4</v>
      </c>
      <c r="AC49" s="5">
        <f t="shared" si="15"/>
        <v>2.7190230591979424E-4</v>
      </c>
      <c r="AD49" s="5">
        <f t="shared" si="16"/>
        <v>7.6549911119319303E-2</v>
      </c>
      <c r="AE49" s="5">
        <f t="shared" si="17"/>
        <v>0.30083082886908091</v>
      </c>
      <c r="AF49" s="20">
        <f>Table2[[#This Row],[filter kmers2]]/Table2[[#This Row],[bp]]*1000000</f>
        <v>4.9502124122957659E-3</v>
      </c>
      <c r="AG49" s="20">
        <f>Table2[[#This Row],[collapse kmers3]]/Table2[[#This Row],[bp]]*1000000</f>
        <v>14.658078515528269</v>
      </c>
      <c r="AH49" s="20">
        <f>Table2[[#This Row],[calculate distances4]]/Table2[[#This Row],[bp]]*1000000</f>
        <v>1.1356695569661954</v>
      </c>
      <c r="AI49" s="20">
        <f>Table2[[#This Row],[Find N A5]]/Table2[[#This Row],[bp]]*1000000</f>
        <v>6.0946651901843283E-3</v>
      </c>
      <c r="AJ49" s="20">
        <f>Table2[[#This Row],[Find N B6]]/Table2[[#This Row],[bp]]*1000000</f>
        <v>11.17946888234321</v>
      </c>
      <c r="AK49" s="20">
        <f>Table2[[#This Row],[Find N C7]]/Table2[[#This Row],[bp]]*1000000</f>
        <v>4.2290255030548785E-2</v>
      </c>
      <c r="AL49" s="20">
        <f>Table2[[#This Row],[Find N D8]]/Table2[[#This Row],[bp]]*1000000</f>
        <v>1.1807846121072468E-2</v>
      </c>
      <c r="AM49" s="20">
        <f>Table2[[#This Row],[identify kmers A9]]/Table2[[#This Row],[bp]]*1000000</f>
        <v>3.3243174162168607</v>
      </c>
      <c r="AN49" s="20">
        <f>Table2[[#This Row],[identify kmers B10]]/Table2[[#This Row],[bp]]*1000000</f>
        <v>13.064119201727587</v>
      </c>
    </row>
    <row r="50" spans="1:40" x14ac:dyDescent="0.25">
      <c r="A50" s="1" t="s">
        <v>144</v>
      </c>
      <c r="B50">
        <v>16499</v>
      </c>
      <c r="C50">
        <v>1709568634.68398</v>
      </c>
      <c r="D50">
        <v>1709568634.6840701</v>
      </c>
      <c r="E50">
        <v>1709568635.2694099</v>
      </c>
      <c r="F50">
        <v>1709568635.28055</v>
      </c>
      <c r="G50">
        <v>1709568635.28069</v>
      </c>
      <c r="H50">
        <v>1709568635.37519</v>
      </c>
      <c r="I50">
        <v>1709568635.3757</v>
      </c>
      <c r="J50">
        <v>1709568635.3758299</v>
      </c>
      <c r="K50">
        <v>1709568635.4340401</v>
      </c>
      <c r="L50">
        <v>1709568635.73844</v>
      </c>
      <c r="M50" s="10">
        <f t="shared" si="0"/>
        <v>9.0122222900390625E-5</v>
      </c>
      <c r="N50" s="10">
        <f t="shared" si="1"/>
        <v>0.58533978462219238</v>
      </c>
      <c r="O50" s="10">
        <f t="shared" si="2"/>
        <v>1.1140108108520508E-2</v>
      </c>
      <c r="P50" s="10">
        <f t="shared" si="3"/>
        <v>1.3995170593261719E-4</v>
      </c>
      <c r="Q50" s="10">
        <f t="shared" si="4"/>
        <v>9.4500064849853516E-2</v>
      </c>
      <c r="R50" s="10">
        <f t="shared" si="5"/>
        <v>5.0997734069824219E-4</v>
      </c>
      <c r="S50" s="10">
        <f t="shared" si="6"/>
        <v>1.2993812561035156E-4</v>
      </c>
      <c r="T50" s="10">
        <f t="shared" si="7"/>
        <v>5.8210134506225586E-2</v>
      </c>
      <c r="U50" s="10">
        <f t="shared" si="8"/>
        <v>0.30439996719360352</v>
      </c>
      <c r="V50" s="10">
        <f>SUM(Table2[[#This Row],[filter kmers2]:[identify kmers B10]])</f>
        <v>1.0544600486755371</v>
      </c>
      <c r="W50" s="5">
        <f t="shared" si="9"/>
        <v>8.5467650494287911E-5</v>
      </c>
      <c r="X50" s="5">
        <f t="shared" si="10"/>
        <v>0.55510854617717675</v>
      </c>
      <c r="Y50" s="5">
        <f t="shared" si="11"/>
        <v>1.0564751241655033E-2</v>
      </c>
      <c r="Z50" s="5">
        <f t="shared" si="12"/>
        <v>1.3272357365118256E-4</v>
      </c>
      <c r="AA50" s="5">
        <f t="shared" si="13"/>
        <v>8.9619388585230012E-2</v>
      </c>
      <c r="AB50" s="5">
        <f t="shared" si="14"/>
        <v>4.8363837144783559E-4</v>
      </c>
      <c r="AC50" s="5">
        <f t="shared" si="15"/>
        <v>1.2322716804070611E-4</v>
      </c>
      <c r="AD50" s="5">
        <f t="shared" si="16"/>
        <v>5.5203736338176955E-2</v>
      </c>
      <c r="AE50" s="5">
        <f t="shared" si="17"/>
        <v>0.28867852089412727</v>
      </c>
      <c r="AF50" s="20">
        <f>Table2[[#This Row],[filter kmers2]]/Table2[[#This Row],[bp]]*1000000</f>
        <v>5.4622839505661328E-3</v>
      </c>
      <c r="AG50" s="20">
        <f>Table2[[#This Row],[collapse kmers3]]/Table2[[#This Row],[bp]]*1000000</f>
        <v>35.47728860065412</v>
      </c>
      <c r="AH50" s="20">
        <f>Table2[[#This Row],[calculate distances4]]/Table2[[#This Row],[bp]]*1000000</f>
        <v>0.67519898833386915</v>
      </c>
      <c r="AI50" s="20">
        <f>Table2[[#This Row],[Find N A5]]/Table2[[#This Row],[bp]]*1000000</f>
        <v>8.4824356586833873E-3</v>
      </c>
      <c r="AJ50" s="20">
        <f>Table2[[#This Row],[Find N B6]]/Table2[[#This Row],[bp]]*1000000</f>
        <v>5.7276237862812005</v>
      </c>
      <c r="AK50" s="20">
        <f>Table2[[#This Row],[Find N C7]]/Table2[[#This Row],[bp]]*1000000</f>
        <v>3.0909590926616291E-2</v>
      </c>
      <c r="AL50" s="20">
        <f>Table2[[#This Row],[Find N D8]]/Table2[[#This Row],[bp]]*1000000</f>
        <v>7.8755152197315936E-3</v>
      </c>
      <c r="AM50" s="20">
        <f>Table2[[#This Row],[identify kmers A9]]/Table2[[#This Row],[bp]]*1000000</f>
        <v>3.5281007640599782</v>
      </c>
      <c r="AN50" s="20">
        <f>Table2[[#This Row],[identify kmers B10]]/Table2[[#This Row],[bp]]*1000000</f>
        <v>18.449601017855841</v>
      </c>
    </row>
    <row r="51" spans="1:40" x14ac:dyDescent="0.25">
      <c r="A51" s="1" t="s">
        <v>144</v>
      </c>
      <c r="B51">
        <v>39599</v>
      </c>
      <c r="C51">
        <v>1709568599.28474</v>
      </c>
      <c r="D51">
        <v>1709568599.2848899</v>
      </c>
      <c r="E51">
        <v>1709568599.4839001</v>
      </c>
      <c r="F51">
        <v>1709568599.51439</v>
      </c>
      <c r="G51">
        <v>1709568599.51455</v>
      </c>
      <c r="H51">
        <v>1709568599.9414001</v>
      </c>
      <c r="I51">
        <v>1709568599.94245</v>
      </c>
      <c r="J51">
        <v>1709568599.9428201</v>
      </c>
      <c r="K51">
        <v>1709568600.00488</v>
      </c>
      <c r="L51">
        <v>1709568600.23981</v>
      </c>
      <c r="M51" s="10">
        <f t="shared" si="0"/>
        <v>1.4996528625488281E-4</v>
      </c>
      <c r="N51" s="10">
        <f t="shared" si="1"/>
        <v>0.19901013374328613</v>
      </c>
      <c r="O51" s="10">
        <f t="shared" si="2"/>
        <v>3.0489921569824219E-2</v>
      </c>
      <c r="P51" s="10">
        <f t="shared" si="3"/>
        <v>1.5997886657714844E-4</v>
      </c>
      <c r="Q51" s="10">
        <f t="shared" si="4"/>
        <v>0.4268500804901123</v>
      </c>
      <c r="R51" s="10">
        <f t="shared" si="5"/>
        <v>1.0499954223632813E-3</v>
      </c>
      <c r="S51" s="10">
        <f t="shared" si="6"/>
        <v>3.70025634765625E-4</v>
      </c>
      <c r="T51" s="10">
        <f t="shared" si="7"/>
        <v>6.2059879302978516E-2</v>
      </c>
      <c r="U51" s="10">
        <f t="shared" si="8"/>
        <v>0.23493003845214844</v>
      </c>
      <c r="V51" s="10">
        <f>SUM(Table2[[#This Row],[filter kmers2]:[identify kmers B10]])</f>
        <v>0.95507001876831055</v>
      </c>
      <c r="W51" s="5">
        <f t="shared" si="9"/>
        <v>1.5702020093593026E-4</v>
      </c>
      <c r="X51" s="5">
        <f t="shared" si="10"/>
        <v>0.20837229714313102</v>
      </c>
      <c r="Y51" s="5">
        <f t="shared" si="11"/>
        <v>3.192427881794993E-2</v>
      </c>
      <c r="Z51" s="5">
        <f t="shared" si="12"/>
        <v>1.6750485664230398E-4</v>
      </c>
      <c r="AA51" s="5">
        <f t="shared" si="13"/>
        <v>0.44693066696889105</v>
      </c>
      <c r="AB51" s="5">
        <f t="shared" si="14"/>
        <v>1.0993910412111874E-3</v>
      </c>
      <c r="AC51" s="5">
        <f t="shared" si="15"/>
        <v>3.874329918164766E-4</v>
      </c>
      <c r="AD51" s="5">
        <f t="shared" si="16"/>
        <v>6.4979402644230175E-2</v>
      </c>
      <c r="AE51" s="5">
        <f t="shared" si="17"/>
        <v>0.24598200533519193</v>
      </c>
      <c r="AF51" s="20">
        <f>Table2[[#This Row],[filter kmers2]]/Table2[[#This Row],[bp]]*1000000</f>
        <v>3.7870978119367358E-3</v>
      </c>
      <c r="AG51" s="20">
        <f>Table2[[#This Row],[collapse kmers3]]/Table2[[#This Row],[bp]]*1000000</f>
        <v>5.0256353378440402</v>
      </c>
      <c r="AH51" s="20">
        <f>Table2[[#This Row],[calculate distances4]]/Table2[[#This Row],[bp]]*1000000</f>
        <v>0.76996695799955095</v>
      </c>
      <c r="AI51" s="20">
        <f>Table2[[#This Row],[Find N A5]]/Table2[[#This Row],[bp]]*1000000</f>
        <v>4.0399723876145465E-3</v>
      </c>
      <c r="AJ51" s="20">
        <f>Table2[[#This Row],[Find N B6]]/Table2[[#This Row],[bp]]*1000000</f>
        <v>10.779314641534187</v>
      </c>
      <c r="AK51" s="20">
        <f>Table2[[#This Row],[Find N C7]]/Table2[[#This Row],[bp]]*1000000</f>
        <v>2.6515705506787578E-2</v>
      </c>
      <c r="AL51" s="20">
        <f>Table2[[#This Row],[Find N D8]]/Table2[[#This Row],[bp]]*1000000</f>
        <v>9.344317653618147E-3</v>
      </c>
      <c r="AM51" s="20">
        <f>Table2[[#This Row],[identify kmers A9]]/Table2[[#This Row],[bp]]*1000000</f>
        <v>1.567208245232923</v>
      </c>
      <c r="AN51" s="20">
        <f>Table2[[#This Row],[identify kmers B10]]/Table2[[#This Row],[bp]]*1000000</f>
        <v>5.9327265449164983</v>
      </c>
    </row>
    <row r="52" spans="1:40" x14ac:dyDescent="0.25">
      <c r="A52" s="1" t="s">
        <v>144</v>
      </c>
      <c r="B52">
        <v>13199</v>
      </c>
      <c r="C52">
        <v>1709568501.72329</v>
      </c>
      <c r="D52">
        <v>1709568501.72382</v>
      </c>
      <c r="E52">
        <v>1709568502.1830399</v>
      </c>
      <c r="F52">
        <v>1709568502.1884999</v>
      </c>
      <c r="G52">
        <v>1709568502.2265699</v>
      </c>
      <c r="H52">
        <v>1709568502.2342401</v>
      </c>
      <c r="I52">
        <v>1709568502.2349501</v>
      </c>
      <c r="J52">
        <v>1709568502.23546</v>
      </c>
      <c r="K52">
        <v>1709568502.2600601</v>
      </c>
      <c r="L52">
        <v>1709568502.6759601</v>
      </c>
      <c r="M52" s="10">
        <f t="shared" si="0"/>
        <v>5.3000450134277344E-4</v>
      </c>
      <c r="N52" s="10">
        <f t="shared" si="1"/>
        <v>0.45921993255615234</v>
      </c>
      <c r="O52" s="10">
        <f t="shared" si="2"/>
        <v>5.4600238800048828E-3</v>
      </c>
      <c r="P52" s="10">
        <f t="shared" si="3"/>
        <v>3.8069963455200195E-2</v>
      </c>
      <c r="Q52" s="10">
        <f t="shared" si="4"/>
        <v>7.6701641082763672E-3</v>
      </c>
      <c r="R52" s="10">
        <f t="shared" si="5"/>
        <v>7.1001052856445313E-4</v>
      </c>
      <c r="S52" s="10">
        <f t="shared" si="6"/>
        <v>5.0997734069824219E-4</v>
      </c>
      <c r="T52" s="10">
        <f t="shared" si="7"/>
        <v>2.4600028991699219E-2</v>
      </c>
      <c r="U52" s="10">
        <f t="shared" si="8"/>
        <v>0.41589999198913574</v>
      </c>
      <c r="V52" s="10">
        <f>SUM(Table2[[#This Row],[filter kmers2]:[identify kmers B10]])</f>
        <v>0.95267009735107422</v>
      </c>
      <c r="W52" s="5">
        <f t="shared" si="9"/>
        <v>5.5633582162016603E-4</v>
      </c>
      <c r="X52" s="5">
        <f t="shared" si="10"/>
        <v>0.4820345824152833</v>
      </c>
      <c r="Y52" s="5">
        <f t="shared" si="11"/>
        <v>5.7312850431504372E-3</v>
      </c>
      <c r="Z52" s="5">
        <f t="shared" si="12"/>
        <v>3.9961329279731554E-2</v>
      </c>
      <c r="AA52" s="5">
        <f t="shared" si="13"/>
        <v>8.0512279430240037E-3</v>
      </c>
      <c r="AB52" s="5">
        <f t="shared" si="14"/>
        <v>7.4528478487847702E-4</v>
      </c>
      <c r="AC52" s="5">
        <f t="shared" si="15"/>
        <v>5.3531368531063207E-4</v>
      </c>
      <c r="AD52" s="5">
        <f t="shared" si="16"/>
        <v>2.5822190766877522E-2</v>
      </c>
      <c r="AE52" s="5">
        <f t="shared" si="17"/>
        <v>0.43656245026012391</v>
      </c>
      <c r="AF52" s="20">
        <f>Table2[[#This Row],[filter kmers2]]/Table2[[#This Row],[bp]]*1000000</f>
        <v>4.0154898200073751E-2</v>
      </c>
      <c r="AG52" s="20">
        <f>Table2[[#This Row],[collapse kmers3]]/Table2[[#This Row],[bp]]*1000000</f>
        <v>34.792024589450136</v>
      </c>
      <c r="AH52" s="20">
        <f>Table2[[#This Row],[calculate distances4]]/Table2[[#This Row],[bp]]*1000000</f>
        <v>0.4136695113269856</v>
      </c>
      <c r="AI52" s="20">
        <f>Table2[[#This Row],[Find N A5]]/Table2[[#This Row],[bp]]*1000000</f>
        <v>2.8843066486249103</v>
      </c>
      <c r="AJ52" s="20">
        <f>Table2[[#This Row],[Find N B6]]/Table2[[#This Row],[bp]]*1000000</f>
        <v>0.58111706252567374</v>
      </c>
      <c r="AK52" s="20">
        <f>Table2[[#This Row],[Find N C7]]/Table2[[#This Row],[bp]]*1000000</f>
        <v>5.3792751614853633E-2</v>
      </c>
      <c r="AL52" s="20">
        <f>Table2[[#This Row],[Find N D8]]/Table2[[#This Row],[bp]]*1000000</f>
        <v>3.863757411154195E-2</v>
      </c>
      <c r="AM52" s="20">
        <f>Table2[[#This Row],[identify kmers A9]]/Table2[[#This Row],[bp]]*1000000</f>
        <v>1.8637797554132296</v>
      </c>
      <c r="AN52" s="20">
        <f>Table2[[#This Row],[identify kmers B10]]/Table2[[#This Row],[bp]]*1000000</f>
        <v>31.509962269045818</v>
      </c>
    </row>
    <row r="53" spans="1:40" x14ac:dyDescent="0.25">
      <c r="A53" s="1" t="s">
        <v>144</v>
      </c>
      <c r="B53">
        <v>23527</v>
      </c>
      <c r="C53">
        <v>1709568633.4293699</v>
      </c>
      <c r="D53">
        <v>1709568633.4294901</v>
      </c>
      <c r="E53">
        <v>1709568633.8534999</v>
      </c>
      <c r="F53">
        <v>1709568633.87135</v>
      </c>
      <c r="G53">
        <v>1709568633.87151</v>
      </c>
      <c r="H53">
        <v>1709568634.0480299</v>
      </c>
      <c r="I53">
        <v>1709568634.0492599</v>
      </c>
      <c r="J53">
        <v>1709568634.0495701</v>
      </c>
      <c r="K53">
        <v>1709568634.1382201</v>
      </c>
      <c r="L53">
        <v>1709568634.37743</v>
      </c>
      <c r="M53" s="10">
        <f t="shared" si="0"/>
        <v>1.201629638671875E-4</v>
      </c>
      <c r="N53" s="10">
        <f t="shared" si="1"/>
        <v>0.42400979995727539</v>
      </c>
      <c r="O53" s="10">
        <f t="shared" si="2"/>
        <v>1.7850160598754883E-2</v>
      </c>
      <c r="P53" s="10">
        <f t="shared" si="3"/>
        <v>1.5997886657714844E-4</v>
      </c>
      <c r="Q53" s="10">
        <f t="shared" si="4"/>
        <v>0.17651987075805664</v>
      </c>
      <c r="R53" s="10">
        <f t="shared" si="5"/>
        <v>1.2300014495849609E-3</v>
      </c>
      <c r="S53" s="10">
        <f t="shared" si="6"/>
        <v>3.1018257141113281E-4</v>
      </c>
      <c r="T53" s="10">
        <f t="shared" si="7"/>
        <v>8.8649988174438477E-2</v>
      </c>
      <c r="U53" s="10">
        <f t="shared" si="8"/>
        <v>0.23920989036560059</v>
      </c>
      <c r="V53" s="10">
        <f>SUM(Table2[[#This Row],[filter kmers2]:[identify kmers B10]])</f>
        <v>0.94806003570556641</v>
      </c>
      <c r="W53" s="5">
        <f t="shared" si="9"/>
        <v>1.2674615461220204E-4</v>
      </c>
      <c r="X53" s="5">
        <f t="shared" si="10"/>
        <v>0.4472393983380159</v>
      </c>
      <c r="Y53" s="5">
        <f t="shared" si="11"/>
        <v>1.8828090971549513E-2</v>
      </c>
      <c r="Z53" s="5">
        <f t="shared" si="12"/>
        <v>1.6874339235076899E-4</v>
      </c>
      <c r="AA53" s="5">
        <f t="shared" si="13"/>
        <v>0.18619060408625579</v>
      </c>
      <c r="AB53" s="5">
        <f t="shared" si="14"/>
        <v>1.297387721516568E-3</v>
      </c>
      <c r="AC53" s="5">
        <f t="shared" si="15"/>
        <v>3.2717608561602153E-4</v>
      </c>
      <c r="AD53" s="5">
        <f t="shared" si="16"/>
        <v>9.3506724084686549E-2</v>
      </c>
      <c r="AE53" s="5">
        <f t="shared" si="17"/>
        <v>0.25231512916539667</v>
      </c>
      <c r="AF53" s="20">
        <f>Table2[[#This Row],[filter kmers2]]/Table2[[#This Row],[bp]]*1000000</f>
        <v>5.1074494779269558E-3</v>
      </c>
      <c r="AG53" s="20">
        <f>Table2[[#This Row],[collapse kmers3]]/Table2[[#This Row],[bp]]*1000000</f>
        <v>18.022263780221675</v>
      </c>
      <c r="AH53" s="20">
        <f>Table2[[#This Row],[calculate distances4]]/Table2[[#This Row],[bp]]*1000000</f>
        <v>0.75870959318038356</v>
      </c>
      <c r="AI53" s="20">
        <f>Table2[[#This Row],[Find N A5]]/Table2[[#This Row],[bp]]*1000000</f>
        <v>6.7997988089067221E-3</v>
      </c>
      <c r="AJ53" s="20">
        <f>Table2[[#This Row],[Find N B6]]/Table2[[#This Row],[bp]]*1000000</f>
        <v>7.502863550731357</v>
      </c>
      <c r="AK53" s="20">
        <f>Table2[[#This Row],[Find N C7]]/Table2[[#This Row],[bp]]*1000000</f>
        <v>5.2280420350446763E-2</v>
      </c>
      <c r="AL53" s="20">
        <f>Table2[[#This Row],[Find N D8]]/Table2[[#This Row],[bp]]*1000000</f>
        <v>1.3184110656315418E-2</v>
      </c>
      <c r="AM53" s="20">
        <f>Table2[[#This Row],[identify kmers A9]]/Table2[[#This Row],[bp]]*1000000</f>
        <v>3.7680107185122829</v>
      </c>
      <c r="AN53" s="20">
        <f>Table2[[#This Row],[identify kmers B10]]/Table2[[#This Row],[bp]]*1000000</f>
        <v>10.167462505444833</v>
      </c>
    </row>
    <row r="54" spans="1:40" x14ac:dyDescent="0.25">
      <c r="A54" s="1" t="s">
        <v>144</v>
      </c>
      <c r="B54">
        <v>11449</v>
      </c>
      <c r="C54">
        <v>1709568583.70648</v>
      </c>
      <c r="D54">
        <v>1709568583.70664</v>
      </c>
      <c r="E54">
        <v>1709568584.3773601</v>
      </c>
      <c r="F54">
        <v>1709568584.38148</v>
      </c>
      <c r="G54">
        <v>1709568584.3816199</v>
      </c>
      <c r="H54">
        <v>1709568584.3840201</v>
      </c>
      <c r="I54">
        <v>1709568584.38467</v>
      </c>
      <c r="J54">
        <v>1709568584.3849299</v>
      </c>
      <c r="K54">
        <v>1709568584.4414301</v>
      </c>
      <c r="L54">
        <v>1709568584.64061</v>
      </c>
      <c r="M54" s="10">
        <f t="shared" si="0"/>
        <v>1.5997886657714844E-4</v>
      </c>
      <c r="N54" s="10">
        <f t="shared" si="1"/>
        <v>0.67072010040283203</v>
      </c>
      <c r="O54" s="10">
        <f t="shared" si="2"/>
        <v>4.119873046875E-3</v>
      </c>
      <c r="P54" s="10">
        <f t="shared" si="3"/>
        <v>1.3995170593261719E-4</v>
      </c>
      <c r="Q54" s="10">
        <f t="shared" si="4"/>
        <v>2.4001598358154297E-3</v>
      </c>
      <c r="R54" s="10">
        <f t="shared" si="5"/>
        <v>6.4992904663085938E-4</v>
      </c>
      <c r="S54" s="10">
        <f t="shared" si="6"/>
        <v>2.5987625122070313E-4</v>
      </c>
      <c r="T54" s="10">
        <f t="shared" si="7"/>
        <v>5.650019645690918E-2</v>
      </c>
      <c r="U54" s="10">
        <f t="shared" si="8"/>
        <v>0.19917988777160645</v>
      </c>
      <c r="V54" s="10">
        <f>SUM(Table2[[#This Row],[filter kmers2]:[identify kmers B10]])</f>
        <v>0.93412995338439941</v>
      </c>
      <c r="W54" s="5">
        <f t="shared" si="9"/>
        <v>1.7125975459574659E-4</v>
      </c>
      <c r="X54" s="5">
        <f t="shared" si="10"/>
        <v>0.718015837060764</v>
      </c>
      <c r="Y54" s="5">
        <f t="shared" si="11"/>
        <v>4.4103853344478403E-3</v>
      </c>
      <c r="Z54" s="5">
        <f t="shared" si="12"/>
        <v>1.4982038144218068E-4</v>
      </c>
      <c r="AA54" s="5">
        <f t="shared" si="13"/>
        <v>2.5694067802017597E-3</v>
      </c>
      <c r="AB54" s="5">
        <f t="shared" si="14"/>
        <v>6.9575870495976926E-4</v>
      </c>
      <c r="AC54" s="5">
        <f t="shared" si="15"/>
        <v>2.7820138973079549E-4</v>
      </c>
      <c r="AD54" s="5">
        <f t="shared" si="16"/>
        <v>6.0484300125701086E-2</v>
      </c>
      <c r="AE54" s="5">
        <f t="shared" si="17"/>
        <v>0.2132250304681568</v>
      </c>
      <c r="AF54" s="20">
        <f>Table2[[#This Row],[filter kmers2]]/Table2[[#This Row],[bp]]*1000000</f>
        <v>1.3973173777373433E-2</v>
      </c>
      <c r="AG54" s="20">
        <f>Table2[[#This Row],[collapse kmers3]]/Table2[[#This Row],[bp]]*1000000</f>
        <v>58.583291152313045</v>
      </c>
      <c r="AH54" s="20">
        <f>Table2[[#This Row],[calculate distances4]]/Table2[[#This Row],[bp]]*1000000</f>
        <v>0.35984566747095814</v>
      </c>
      <c r="AI54" s="20">
        <f>Table2[[#This Row],[Find N A5]]/Table2[[#This Row],[bp]]*1000000</f>
        <v>1.2223924004945165E-2</v>
      </c>
      <c r="AJ54" s="20">
        <f>Table2[[#This Row],[Find N B6]]/Table2[[#This Row],[bp]]*1000000</f>
        <v>0.20963925546470694</v>
      </c>
      <c r="AK54" s="20">
        <f>Table2[[#This Row],[Find N C7]]/Table2[[#This Row],[bp]]*1000000</f>
        <v>5.6767319995707867E-2</v>
      </c>
      <c r="AL54" s="20">
        <f>Table2[[#This Row],[Find N D8]]/Table2[[#This Row],[bp]]*1000000</f>
        <v>2.2698598237462061E-2</v>
      </c>
      <c r="AM54" s="20">
        <f>Table2[[#This Row],[identify kmers A9]]/Table2[[#This Row],[bp]]*1000000</f>
        <v>4.9349459740509376</v>
      </c>
      <c r="AN54" s="20">
        <f>Table2[[#This Row],[identify kmers B10]]/Table2[[#This Row],[bp]]*1000000</f>
        <v>17.397142787283297</v>
      </c>
    </row>
    <row r="55" spans="1:40" x14ac:dyDescent="0.25">
      <c r="A55" s="1" t="s">
        <v>144</v>
      </c>
      <c r="B55">
        <v>34099</v>
      </c>
      <c r="C55">
        <v>1709568611.8559401</v>
      </c>
      <c r="D55">
        <v>1709568611.85605</v>
      </c>
      <c r="E55">
        <v>1709568611.9920499</v>
      </c>
      <c r="F55">
        <v>1709568612.00441</v>
      </c>
      <c r="G55">
        <v>1709568612.00456</v>
      </c>
      <c r="H55">
        <v>1709568612.48176</v>
      </c>
      <c r="I55">
        <v>1709568612.48277</v>
      </c>
      <c r="J55">
        <v>1709568612.4830501</v>
      </c>
      <c r="K55">
        <v>1709568612.5440199</v>
      </c>
      <c r="L55">
        <v>1709568612.7860301</v>
      </c>
      <c r="M55" s="10">
        <f t="shared" si="0"/>
        <v>1.0991096496582031E-4</v>
      </c>
      <c r="N55" s="10">
        <f t="shared" si="1"/>
        <v>0.13599991798400879</v>
      </c>
      <c r="O55" s="10">
        <f t="shared" si="2"/>
        <v>1.2360095977783203E-2</v>
      </c>
      <c r="P55" s="10">
        <f t="shared" si="3"/>
        <v>1.4996528625488281E-4</v>
      </c>
      <c r="Q55" s="10">
        <f t="shared" si="4"/>
        <v>0.47720003128051758</v>
      </c>
      <c r="R55" s="10">
        <f t="shared" si="5"/>
        <v>1.0099411010742188E-3</v>
      </c>
      <c r="S55" s="10">
        <f t="shared" si="6"/>
        <v>2.8014183044433594E-4</v>
      </c>
      <c r="T55" s="10">
        <f t="shared" si="7"/>
        <v>6.0969829559326172E-2</v>
      </c>
      <c r="U55" s="10">
        <f t="shared" si="8"/>
        <v>0.24201011657714844</v>
      </c>
      <c r="V55" s="10">
        <f>SUM(Table2[[#This Row],[filter kmers2]:[identify kmers B10]])</f>
        <v>0.93008995056152344</v>
      </c>
      <c r="W55" s="5">
        <f t="shared" si="9"/>
        <v>1.1817240353953265E-4</v>
      </c>
      <c r="X55" s="5">
        <f t="shared" si="10"/>
        <v>0.14622232817578723</v>
      </c>
      <c r="Y55" s="5">
        <f t="shared" si="11"/>
        <v>1.328914044315933E-2</v>
      </c>
      <c r="Z55" s="5">
        <f t="shared" si="12"/>
        <v>1.6123740092487208E-4</v>
      </c>
      <c r="AA55" s="5">
        <f t="shared" si="13"/>
        <v>0.51306868867082966</v>
      </c>
      <c r="AB55" s="5">
        <f t="shared" si="14"/>
        <v>1.085853148358916E-3</v>
      </c>
      <c r="AC55" s="5">
        <f t="shared" si="15"/>
        <v>3.0119864242722527E-4</v>
      </c>
      <c r="AD55" s="5">
        <f t="shared" si="16"/>
        <v>6.5552616198591165E-2</v>
      </c>
      <c r="AE55" s="5">
        <f t="shared" si="17"/>
        <v>0.26020076491638211</v>
      </c>
      <c r="AF55" s="20">
        <f>Table2[[#This Row],[filter kmers2]]/Table2[[#This Row],[bp]]*1000000</f>
        <v>3.2232899781759086E-3</v>
      </c>
      <c r="AG55" s="20">
        <f>Table2[[#This Row],[collapse kmers3]]/Table2[[#This Row],[bp]]*1000000</f>
        <v>3.9883843509782926</v>
      </c>
      <c r="AH55" s="20">
        <f>Table2[[#This Row],[calculate distances4]]/Table2[[#This Row],[bp]]*1000000</f>
        <v>0.3624767875240682</v>
      </c>
      <c r="AI55" s="20">
        <f>Table2[[#This Row],[Find N A5]]/Table2[[#This Row],[bp]]*1000000</f>
        <v>4.3979379528690816E-3</v>
      </c>
      <c r="AJ55" s="20">
        <f>Table2[[#This Row],[Find N B6]]/Table2[[#This Row],[bp]]*1000000</f>
        <v>13.994546211927551</v>
      </c>
      <c r="AK55" s="20">
        <f>Table2[[#This Row],[Find N C7]]/Table2[[#This Row],[bp]]*1000000</f>
        <v>2.9617909647620715E-2</v>
      </c>
      <c r="AL55" s="20">
        <f>Table2[[#This Row],[Find N D8]]/Table2[[#This Row],[bp]]*1000000</f>
        <v>8.2155438706218945E-3</v>
      </c>
      <c r="AM55" s="20">
        <f>Table2[[#This Row],[identify kmers A9]]/Table2[[#This Row],[bp]]*1000000</f>
        <v>1.7880239760499186</v>
      </c>
      <c r="AN55" s="20">
        <f>Table2[[#This Row],[identify kmers B10]]/Table2[[#This Row],[bp]]*1000000</f>
        <v>7.0972789987139926</v>
      </c>
    </row>
    <row r="56" spans="1:40" x14ac:dyDescent="0.25">
      <c r="A56" s="1" t="s">
        <v>144</v>
      </c>
      <c r="B56">
        <v>11949</v>
      </c>
      <c r="C56">
        <v>1709568520.91047</v>
      </c>
      <c r="D56">
        <v>1709568520.9105899</v>
      </c>
      <c r="E56">
        <v>1709568521.36764</v>
      </c>
      <c r="F56">
        <v>1709568521.39047</v>
      </c>
      <c r="G56">
        <v>1709568521.39063</v>
      </c>
      <c r="H56">
        <v>1709568521.47544</v>
      </c>
      <c r="I56">
        <v>1709568521.4761801</v>
      </c>
      <c r="J56">
        <v>1709568521.4764099</v>
      </c>
      <c r="K56">
        <v>1709568521.5478499</v>
      </c>
      <c r="L56">
        <v>1709568521.8185799</v>
      </c>
      <c r="M56" s="10">
        <f t="shared" si="0"/>
        <v>1.1992454528808594E-4</v>
      </c>
      <c r="N56" s="10">
        <f t="shared" si="1"/>
        <v>0.45705008506774902</v>
      </c>
      <c r="O56" s="10">
        <f t="shared" si="2"/>
        <v>2.2830009460449219E-2</v>
      </c>
      <c r="P56" s="10">
        <f t="shared" si="3"/>
        <v>1.5997886657714844E-4</v>
      </c>
      <c r="Q56" s="10">
        <f t="shared" si="4"/>
        <v>8.4810018539428711E-2</v>
      </c>
      <c r="R56" s="10">
        <f t="shared" si="5"/>
        <v>7.4005126953125E-4</v>
      </c>
      <c r="S56" s="10">
        <f t="shared" si="6"/>
        <v>2.2983551025390625E-4</v>
      </c>
      <c r="T56" s="10">
        <f t="shared" si="7"/>
        <v>7.1439981460571289E-2</v>
      </c>
      <c r="U56" s="10">
        <f t="shared" si="8"/>
        <v>0.27073001861572266</v>
      </c>
      <c r="V56" s="10">
        <f>SUM(Table2[[#This Row],[filter kmers2]:[identify kmers B10]])</f>
        <v>0.90810990333557129</v>
      </c>
      <c r="W56" s="5">
        <f t="shared" si="9"/>
        <v>1.3205950606594207E-4</v>
      </c>
      <c r="X56" s="5">
        <f t="shared" si="10"/>
        <v>0.50329820585477814</v>
      </c>
      <c r="Y56" s="5">
        <f t="shared" si="11"/>
        <v>2.5140139289960933E-2</v>
      </c>
      <c r="Z56" s="5">
        <f t="shared" si="12"/>
        <v>1.7616685600446746E-4</v>
      </c>
      <c r="AA56" s="5">
        <f t="shared" si="13"/>
        <v>9.3391800076085177E-2</v>
      </c>
      <c r="AB56" s="5">
        <f t="shared" si="14"/>
        <v>8.1493579886418328E-4</v>
      </c>
      <c r="AC56" s="5">
        <f t="shared" si="15"/>
        <v>2.5309217464725278E-4</v>
      </c>
      <c r="AD56" s="5">
        <f t="shared" si="16"/>
        <v>7.866887168410526E-2</v>
      </c>
      <c r="AE56" s="5">
        <f t="shared" si="17"/>
        <v>0.29812472875948864</v>
      </c>
      <c r="AF56" s="20">
        <f>Table2[[#This Row],[filter kmers2]]/Table2[[#This Row],[bp]]*1000000</f>
        <v>1.003636666566959E-2</v>
      </c>
      <c r="AG56" s="20">
        <f>Table2[[#This Row],[collapse kmers3]]/Table2[[#This Row],[bp]]*1000000</f>
        <v>38.250069885994563</v>
      </c>
      <c r="AH56" s="20">
        <f>Table2[[#This Row],[calculate distances4]]/Table2[[#This Row],[bp]]*1000000</f>
        <v>1.9106209273118433</v>
      </c>
      <c r="AI56" s="20">
        <f>Table2[[#This Row],[Find N A5]]/Table2[[#This Row],[bp]]*1000000</f>
        <v>1.3388473225972754E-2</v>
      </c>
      <c r="AJ56" s="20">
        <f>Table2[[#This Row],[Find N B6]]/Table2[[#This Row],[bp]]*1000000</f>
        <v>7.0976666281219103</v>
      </c>
      <c r="AK56" s="20">
        <f>Table2[[#This Row],[Find N C7]]/Table2[[#This Row],[bp]]*1000000</f>
        <v>6.1934159304648927E-2</v>
      </c>
      <c r="AL56" s="20">
        <f>Table2[[#This Row],[Find N D8]]/Table2[[#This Row],[bp]]*1000000</f>
        <v>1.9234706691263391E-2</v>
      </c>
      <c r="AM56" s="20">
        <f>Table2[[#This Row],[identify kmers A9]]/Table2[[#This Row],[bp]]*1000000</f>
        <v>5.978741439498811</v>
      </c>
      <c r="AN56" s="20">
        <f>Table2[[#This Row],[identify kmers B10]]/Table2[[#This Row],[bp]]*1000000</f>
        <v>22.657127677271959</v>
      </c>
    </row>
    <row r="57" spans="1:40" x14ac:dyDescent="0.25">
      <c r="A57" s="1" t="s">
        <v>144</v>
      </c>
      <c r="B57">
        <v>35049</v>
      </c>
      <c r="C57">
        <v>1709568511.11516</v>
      </c>
      <c r="D57">
        <v>1709568511.1152599</v>
      </c>
      <c r="E57">
        <v>1709568511.2402799</v>
      </c>
      <c r="F57">
        <v>1709568511.2614</v>
      </c>
      <c r="G57">
        <v>1709568511.26156</v>
      </c>
      <c r="H57">
        <v>1709568511.7237501</v>
      </c>
      <c r="I57">
        <v>1709568511.7246799</v>
      </c>
      <c r="J57">
        <v>1709568511.72504</v>
      </c>
      <c r="K57">
        <v>1709568511.78987</v>
      </c>
      <c r="L57">
        <v>1709568512.01266</v>
      </c>
      <c r="M57" s="10">
        <f t="shared" si="0"/>
        <v>9.9897384643554688E-5</v>
      </c>
      <c r="N57" s="10">
        <f t="shared" si="1"/>
        <v>0.12502002716064453</v>
      </c>
      <c r="O57" s="10">
        <f t="shared" si="2"/>
        <v>2.1120071411132813E-2</v>
      </c>
      <c r="P57" s="10">
        <f t="shared" si="3"/>
        <v>1.5997886657714844E-4</v>
      </c>
      <c r="Q57" s="10">
        <f t="shared" si="4"/>
        <v>0.46219015121459961</v>
      </c>
      <c r="R57" s="10">
        <f t="shared" si="5"/>
        <v>9.2983245849609375E-4</v>
      </c>
      <c r="S57" s="10">
        <f t="shared" si="6"/>
        <v>3.6001205444335938E-4</v>
      </c>
      <c r="T57" s="10">
        <f t="shared" si="7"/>
        <v>6.483006477355957E-2</v>
      </c>
      <c r="U57" s="10">
        <f t="shared" si="8"/>
        <v>0.22279000282287598</v>
      </c>
      <c r="V57" s="10">
        <f>SUM(Table2[[#This Row],[filter kmers2]:[identify kmers B10]])</f>
        <v>0.89750003814697266</v>
      </c>
      <c r="W57" s="5">
        <f t="shared" si="9"/>
        <v>1.113062734234622E-4</v>
      </c>
      <c r="X57" s="5">
        <f t="shared" si="10"/>
        <v>0.13929807448116399</v>
      </c>
      <c r="Y57" s="5">
        <f t="shared" si="11"/>
        <v>2.3532111992706384E-2</v>
      </c>
      <c r="Z57" s="5">
        <f t="shared" si="12"/>
        <v>1.7824942593590247E-4</v>
      </c>
      <c r="AA57" s="5">
        <f t="shared" si="13"/>
        <v>0.51497507695806066</v>
      </c>
      <c r="AB57" s="5">
        <f t="shared" si="14"/>
        <v>1.0360249793591946E-3</v>
      </c>
      <c r="AC57" s="5">
        <f t="shared" si="15"/>
        <v>4.0112762021343176E-4</v>
      </c>
      <c r="AD57" s="5">
        <f t="shared" si="16"/>
        <v>7.2234052387798495E-2</v>
      </c>
      <c r="AE57" s="5">
        <f t="shared" si="17"/>
        <v>0.24823397588133847</v>
      </c>
      <c r="AF57" s="20">
        <f>Table2[[#This Row],[filter kmers2]]/Table2[[#This Row],[bp]]*1000000</f>
        <v>2.8502206808626402E-3</v>
      </c>
      <c r="AG57" s="20">
        <f>Table2[[#This Row],[collapse kmers3]]/Table2[[#This Row],[bp]]*1000000</f>
        <v>3.5670069662656436</v>
      </c>
      <c r="AH57" s="20">
        <f>Table2[[#This Row],[calculate distances4]]/Table2[[#This Row],[bp]]*1000000</f>
        <v>0.60258698996070681</v>
      </c>
      <c r="AI57" s="20">
        <f>Table2[[#This Row],[Find N A5]]/Table2[[#This Row],[bp]]*1000000</f>
        <v>4.5644345509757321E-3</v>
      </c>
      <c r="AJ57" s="20">
        <f>Table2[[#This Row],[Find N B6]]/Table2[[#This Row],[bp]]*1000000</f>
        <v>13.186971132260538</v>
      </c>
      <c r="AK57" s="20">
        <f>Table2[[#This Row],[Find N C7]]/Table2[[#This Row],[bp]]*1000000</f>
        <v>2.6529500370797848E-2</v>
      </c>
      <c r="AL57" s="20">
        <f>Table2[[#This Row],[Find N D8]]/Table2[[#This Row],[bp]]*1000000</f>
        <v>1.0271678348693527E-2</v>
      </c>
      <c r="AM57" s="20">
        <f>Table2[[#This Row],[identify kmers A9]]/Table2[[#This Row],[bp]]*1000000</f>
        <v>1.8496979877759585</v>
      </c>
      <c r="AN57" s="20">
        <f>Table2[[#This Row],[identify kmers B10]]/Table2[[#This Row],[bp]]*1000000</f>
        <v>6.3565295107670963</v>
      </c>
    </row>
    <row r="58" spans="1:40" x14ac:dyDescent="0.25">
      <c r="A58" s="1" t="s">
        <v>144</v>
      </c>
      <c r="B58">
        <v>12199</v>
      </c>
      <c r="C58">
        <v>1709568586.7822101</v>
      </c>
      <c r="D58">
        <v>1709568586.7823501</v>
      </c>
      <c r="E58">
        <v>1709568587.25668</v>
      </c>
      <c r="F58">
        <v>1709568587.26737</v>
      </c>
      <c r="G58">
        <v>1709568587.26752</v>
      </c>
      <c r="H58">
        <v>1709568587.32072</v>
      </c>
      <c r="I58">
        <v>1709568587.32218</v>
      </c>
      <c r="J58">
        <v>1709568587.32252</v>
      </c>
      <c r="K58">
        <v>1709568587.4033</v>
      </c>
      <c r="L58">
        <v>1709568587.6574099</v>
      </c>
      <c r="M58" s="10">
        <f t="shared" si="0"/>
        <v>1.3995170593261719E-4</v>
      </c>
      <c r="N58" s="10">
        <f t="shared" si="1"/>
        <v>0.47432994842529297</v>
      </c>
      <c r="O58" s="10">
        <f t="shared" si="2"/>
        <v>1.0689973831176758E-2</v>
      </c>
      <c r="P58" s="10">
        <f t="shared" si="3"/>
        <v>1.4996528625488281E-4</v>
      </c>
      <c r="Q58" s="10">
        <f t="shared" si="4"/>
        <v>5.3200006484985352E-2</v>
      </c>
      <c r="R58" s="10">
        <f t="shared" si="5"/>
        <v>1.4600753784179688E-3</v>
      </c>
      <c r="S58" s="10">
        <f t="shared" si="6"/>
        <v>3.3998489379882813E-4</v>
      </c>
      <c r="T58" s="10">
        <f t="shared" si="7"/>
        <v>8.0780029296875E-2</v>
      </c>
      <c r="U58" s="10">
        <f t="shared" si="8"/>
        <v>0.25410985946655273</v>
      </c>
      <c r="V58" s="10">
        <f>SUM(Table2[[#This Row],[filter kmers2]:[identify kmers B10]])</f>
        <v>0.87519979476928711</v>
      </c>
      <c r="W58" s="5">
        <f t="shared" si="9"/>
        <v>1.5990829381936738E-4</v>
      </c>
      <c r="X58" s="5">
        <f t="shared" si="10"/>
        <v>0.54196761843429353</v>
      </c>
      <c r="Y58" s="5">
        <f t="shared" si="11"/>
        <v>1.2214323969299787E-2</v>
      </c>
      <c r="Z58" s="5">
        <f t="shared" si="12"/>
        <v>1.7134977310456913E-4</v>
      </c>
      <c r="AA58" s="5">
        <f t="shared" si="13"/>
        <v>6.0786127696715805E-2</v>
      </c>
      <c r="AB58" s="5">
        <f t="shared" si="14"/>
        <v>1.6682766462517986E-3</v>
      </c>
      <c r="AC58" s="5">
        <f t="shared" si="15"/>
        <v>3.8846546334994527E-4</v>
      </c>
      <c r="AD58" s="5">
        <f t="shared" si="16"/>
        <v>9.2298958226069469E-2</v>
      </c>
      <c r="AE58" s="5">
        <f t="shared" si="17"/>
        <v>0.29034497149709576</v>
      </c>
      <c r="AF58" s="20">
        <f>Table2[[#This Row],[filter kmers2]]/Table2[[#This Row],[bp]]*1000000</f>
        <v>1.1472391665924845E-2</v>
      </c>
      <c r="AG58" s="20">
        <f>Table2[[#This Row],[collapse kmers3]]/Table2[[#This Row],[bp]]*1000000</f>
        <v>38.882691075112142</v>
      </c>
      <c r="AH58" s="20">
        <f>Table2[[#This Row],[calculate distances4]]/Table2[[#This Row],[bp]]*1000000</f>
        <v>0.87629919101375175</v>
      </c>
      <c r="AI58" s="20">
        <f>Table2[[#This Row],[Find N A5]]/Table2[[#This Row],[bp]]*1000000</f>
        <v>1.2293244221238037E-2</v>
      </c>
      <c r="AJ58" s="20">
        <f>Table2[[#This Row],[Find N B6]]/Table2[[#This Row],[bp]]*1000000</f>
        <v>4.3610137294028481</v>
      </c>
      <c r="AK58" s="20">
        <f>Table2[[#This Row],[Find N C7]]/Table2[[#This Row],[bp]]*1000000</f>
        <v>0.11968812020804727</v>
      </c>
      <c r="AL58" s="20">
        <f>Table2[[#This Row],[Find N D8]]/Table2[[#This Row],[bp]]*1000000</f>
        <v>2.786989866372884E-2</v>
      </c>
      <c r="AM58" s="20">
        <f>Table2[[#This Row],[identify kmers A9]]/Table2[[#This Row],[bp]]*1000000</f>
        <v>6.6218566519284368</v>
      </c>
      <c r="AN58" s="20">
        <f>Table2[[#This Row],[identify kmers B10]]/Table2[[#This Row],[bp]]*1000000</f>
        <v>20.830384414013668</v>
      </c>
    </row>
    <row r="59" spans="1:40" x14ac:dyDescent="0.25">
      <c r="A59" s="1" t="s">
        <v>144</v>
      </c>
      <c r="B59">
        <v>27399</v>
      </c>
      <c r="C59">
        <v>1709568611.3451099</v>
      </c>
      <c r="D59">
        <v>1709568611.3452599</v>
      </c>
      <c r="E59">
        <v>1709568611.6487999</v>
      </c>
      <c r="F59">
        <v>1709568611.66378</v>
      </c>
      <c r="G59">
        <v>1709568611.6639299</v>
      </c>
      <c r="H59">
        <v>1709568611.8719699</v>
      </c>
      <c r="I59">
        <v>1709568611.87677</v>
      </c>
      <c r="J59">
        <v>1709568611.87714</v>
      </c>
      <c r="K59">
        <v>1709568611.9527199</v>
      </c>
      <c r="L59">
        <v>1709568612.20823</v>
      </c>
      <c r="M59" s="10">
        <f t="shared" si="0"/>
        <v>1.4996528625488281E-4</v>
      </c>
      <c r="N59" s="10">
        <f t="shared" si="1"/>
        <v>0.30353999137878418</v>
      </c>
      <c r="O59" s="10">
        <f t="shared" si="2"/>
        <v>1.4980077743530273E-2</v>
      </c>
      <c r="P59" s="10">
        <f t="shared" si="3"/>
        <v>1.4996528625488281E-4</v>
      </c>
      <c r="Q59" s="10">
        <f t="shared" si="4"/>
        <v>0.20803999900817871</v>
      </c>
      <c r="R59" s="10">
        <f t="shared" si="5"/>
        <v>4.8000812530517578E-3</v>
      </c>
      <c r="S59" s="10">
        <f t="shared" si="6"/>
        <v>3.70025634765625E-4</v>
      </c>
      <c r="T59" s="10">
        <f t="shared" si="7"/>
        <v>7.557988166809082E-2</v>
      </c>
      <c r="U59" s="10">
        <f t="shared" si="8"/>
        <v>0.25551009178161621</v>
      </c>
      <c r="V59" s="10">
        <f>SUM(Table2[[#This Row],[filter kmers2]:[identify kmers B10]])</f>
        <v>0.86312007904052734</v>
      </c>
      <c r="W59" s="5">
        <f t="shared" si="9"/>
        <v>1.7374788270664397E-4</v>
      </c>
      <c r="X59" s="5">
        <f t="shared" si="10"/>
        <v>0.35167759243442603</v>
      </c>
      <c r="Y59" s="5">
        <f t="shared" si="11"/>
        <v>1.7355728487028852E-2</v>
      </c>
      <c r="Z59" s="5">
        <f t="shared" si="12"/>
        <v>1.7374788270664397E-4</v>
      </c>
      <c r="AA59" s="5">
        <f t="shared" si="13"/>
        <v>0.24103250991384978</v>
      </c>
      <c r="AB59" s="5">
        <f t="shared" si="14"/>
        <v>5.5613133903543131E-3</v>
      </c>
      <c r="AC59" s="5">
        <f t="shared" si="15"/>
        <v>4.2870701742561435E-4</v>
      </c>
      <c r="AD59" s="5">
        <f t="shared" si="16"/>
        <v>8.7565894367916799E-2</v>
      </c>
      <c r="AE59" s="5">
        <f t="shared" si="17"/>
        <v>0.2960307586235853</v>
      </c>
      <c r="AF59" s="20">
        <f>Table2[[#This Row],[filter kmers2]]/Table2[[#This Row],[bp]]*1000000</f>
        <v>5.4733853883310634E-3</v>
      </c>
      <c r="AG59" s="20">
        <f>Table2[[#This Row],[collapse kmers3]]/Table2[[#This Row],[bp]]*1000000</f>
        <v>11.078506200181911</v>
      </c>
      <c r="AH59" s="20">
        <f>Table2[[#This Row],[calculate distances4]]/Table2[[#This Row],[bp]]*1000000</f>
        <v>0.54673811976824971</v>
      </c>
      <c r="AI59" s="20">
        <f>Table2[[#This Row],[Find N A5]]/Table2[[#This Row],[bp]]*1000000</f>
        <v>5.4733853883310634E-3</v>
      </c>
      <c r="AJ59" s="20">
        <f>Table2[[#This Row],[Find N B6]]/Table2[[#This Row],[bp]]*1000000</f>
        <v>7.5929778097076062</v>
      </c>
      <c r="AK59" s="20">
        <f>Table2[[#This Row],[Find N C7]]/Table2[[#This Row],[bp]]*1000000</f>
        <v>0.17519184105448218</v>
      </c>
      <c r="AL59" s="20">
        <f>Table2[[#This Row],[Find N D8]]/Table2[[#This Row],[bp]]*1000000</f>
        <v>1.3505078096486186E-2</v>
      </c>
      <c r="AM59" s="20">
        <f>Table2[[#This Row],[identify kmers A9]]/Table2[[#This Row],[bp]]*1000000</f>
        <v>2.7584905167375022</v>
      </c>
      <c r="AN59" s="20">
        <f>Table2[[#This Row],[identify kmers B10]]/Table2[[#This Row],[bp]]*1000000</f>
        <v>9.3255261791166184</v>
      </c>
    </row>
    <row r="60" spans="1:40" x14ac:dyDescent="0.25">
      <c r="A60" s="1" t="s">
        <v>144</v>
      </c>
      <c r="B60">
        <v>21299</v>
      </c>
      <c r="C60">
        <v>1709568537.74717</v>
      </c>
      <c r="D60">
        <v>1709568537.7472999</v>
      </c>
      <c r="E60">
        <v>1709568538.0044701</v>
      </c>
      <c r="F60">
        <v>1709568538.0251801</v>
      </c>
      <c r="G60">
        <v>1709568538.02531</v>
      </c>
      <c r="H60">
        <v>1709568538.2372601</v>
      </c>
      <c r="I60">
        <v>1709568538.23861</v>
      </c>
      <c r="J60">
        <v>1709568538.2388201</v>
      </c>
      <c r="K60">
        <v>1709568538.3245399</v>
      </c>
      <c r="L60">
        <v>1709568538.5997801</v>
      </c>
      <c r="M60" s="10">
        <f t="shared" si="0"/>
        <v>1.2993812561035156E-4</v>
      </c>
      <c r="N60" s="10">
        <f t="shared" si="1"/>
        <v>0.25717020034790039</v>
      </c>
      <c r="O60" s="10">
        <f t="shared" si="2"/>
        <v>2.0709991455078125E-2</v>
      </c>
      <c r="P60" s="10">
        <f t="shared" si="3"/>
        <v>1.2993812561035156E-4</v>
      </c>
      <c r="Q60" s="10">
        <f t="shared" si="4"/>
        <v>0.21195006370544434</v>
      </c>
      <c r="R60" s="10">
        <f t="shared" si="5"/>
        <v>1.3499259948730469E-3</v>
      </c>
      <c r="S60" s="10">
        <f t="shared" si="6"/>
        <v>2.1004676818847656E-4</v>
      </c>
      <c r="T60" s="10">
        <f t="shared" si="7"/>
        <v>8.5719823837280273E-2</v>
      </c>
      <c r="U60" s="10">
        <f t="shared" si="8"/>
        <v>0.27524018287658691</v>
      </c>
      <c r="V60" s="10">
        <f>SUM(Table2[[#This Row],[filter kmers2]:[identify kmers B10]])</f>
        <v>0.85261011123657227</v>
      </c>
      <c r="W60" s="5">
        <f t="shared" si="9"/>
        <v>1.5240040423857682E-4</v>
      </c>
      <c r="X60" s="5">
        <f t="shared" si="10"/>
        <v>0.30162696519622179</v>
      </c>
      <c r="Y60" s="5">
        <f t="shared" si="11"/>
        <v>2.4290107731705941E-2</v>
      </c>
      <c r="Z60" s="5">
        <f t="shared" si="12"/>
        <v>1.5240040423857682E-4</v>
      </c>
      <c r="AA60" s="5">
        <f t="shared" si="13"/>
        <v>0.24858966708481237</v>
      </c>
      <c r="AB60" s="5">
        <f t="shared" si="14"/>
        <v>1.5832864014657284E-3</v>
      </c>
      <c r="AC60" s="5">
        <f t="shared" si="15"/>
        <v>2.4635735070492875E-4</v>
      </c>
      <c r="AD60" s="5">
        <f t="shared" si="16"/>
        <v>0.10053812722553526</v>
      </c>
      <c r="AE60" s="5">
        <f t="shared" si="17"/>
        <v>0.32282068820107679</v>
      </c>
      <c r="AF60" s="20">
        <f>Table2[[#This Row],[filter kmers2]]/Table2[[#This Row],[bp]]*1000000</f>
        <v>6.1006679003874154E-3</v>
      </c>
      <c r="AG60" s="20">
        <f>Table2[[#This Row],[collapse kmers3]]/Table2[[#This Row],[bp]]*1000000</f>
        <v>12.074285194041991</v>
      </c>
      <c r="AH60" s="20">
        <f>Table2[[#This Row],[calculate distances4]]/Table2[[#This Row],[bp]]*1000000</f>
        <v>0.97234571834725214</v>
      </c>
      <c r="AI60" s="20">
        <f>Table2[[#This Row],[Find N A5]]/Table2[[#This Row],[bp]]*1000000</f>
        <v>6.1006679003874154E-3</v>
      </c>
      <c r="AJ60" s="20">
        <f>Table2[[#This Row],[Find N B6]]/Table2[[#This Row],[bp]]*1000000</f>
        <v>9.9511744075047801</v>
      </c>
      <c r="AK60" s="20">
        <f>Table2[[#This Row],[Find N C7]]/Table2[[#This Row],[bp]]*1000000</f>
        <v>6.3379782847694577E-2</v>
      </c>
      <c r="AL60" s="20">
        <f>Table2[[#This Row],[Find N D8]]/Table2[[#This Row],[bp]]*1000000</f>
        <v>9.8618136151216746E-3</v>
      </c>
      <c r="AM60" s="20">
        <f>Table2[[#This Row],[identify kmers A9]]/Table2[[#This Row],[bp]]*1000000</f>
        <v>4.0245938230564944</v>
      </c>
      <c r="AN60" s="20">
        <f>Table2[[#This Row],[identify kmers B10]]/Table2[[#This Row],[bp]]*1000000</f>
        <v>12.92268101209385</v>
      </c>
    </row>
    <row r="61" spans="1:40" x14ac:dyDescent="0.25">
      <c r="A61" s="1" t="s">
        <v>144</v>
      </c>
      <c r="B61">
        <v>29949</v>
      </c>
      <c r="C61">
        <v>1709568573.4277101</v>
      </c>
      <c r="D61">
        <v>1709568573.4282401</v>
      </c>
      <c r="E61">
        <v>1709568573.95801</v>
      </c>
      <c r="F61">
        <v>1709568573.9632399</v>
      </c>
      <c r="G61">
        <v>1709568573.9633901</v>
      </c>
      <c r="H61">
        <v>1709568573.98664</v>
      </c>
      <c r="I61">
        <v>1709568573.98809</v>
      </c>
      <c r="J61">
        <v>1709568573.9884601</v>
      </c>
      <c r="K61">
        <v>1709568574.0422399</v>
      </c>
      <c r="L61">
        <v>1709568574.2550099</v>
      </c>
      <c r="M61" s="10">
        <f t="shared" si="0"/>
        <v>5.3000450134277344E-4</v>
      </c>
      <c r="N61" s="10">
        <f t="shared" si="1"/>
        <v>0.5297698974609375</v>
      </c>
      <c r="O61" s="10">
        <f t="shared" si="2"/>
        <v>5.229949951171875E-3</v>
      </c>
      <c r="P61" s="10">
        <f t="shared" si="3"/>
        <v>1.5020370483398438E-4</v>
      </c>
      <c r="Q61" s="10">
        <f t="shared" si="4"/>
        <v>2.324986457824707E-2</v>
      </c>
      <c r="R61" s="10">
        <f t="shared" si="5"/>
        <v>1.4500617980957031E-3</v>
      </c>
      <c r="S61" s="10">
        <f t="shared" si="6"/>
        <v>3.70025634765625E-4</v>
      </c>
      <c r="T61" s="10">
        <f t="shared" si="7"/>
        <v>5.3779840469360352E-2</v>
      </c>
      <c r="U61" s="10">
        <f t="shared" si="8"/>
        <v>0.21276998519897461</v>
      </c>
      <c r="V61" s="10">
        <f>SUM(Table2[[#This Row],[filter kmers2]:[identify kmers B10]])</f>
        <v>0.82729983329772949</v>
      </c>
      <c r="W61" s="5">
        <f t="shared" si="9"/>
        <v>6.4064379081294322E-4</v>
      </c>
      <c r="X61" s="5">
        <f t="shared" si="10"/>
        <v>0.64036021299460766</v>
      </c>
      <c r="Y61" s="5">
        <f t="shared" si="11"/>
        <v>6.3217103892364923E-3</v>
      </c>
      <c r="Z61" s="5">
        <f t="shared" si="12"/>
        <v>1.8155896905629971E-4</v>
      </c>
      <c r="AA61" s="5">
        <f t="shared" si="13"/>
        <v>2.8103311088036792E-2</v>
      </c>
      <c r="AB61" s="5">
        <f t="shared" si="14"/>
        <v>1.752764523492722E-3</v>
      </c>
      <c r="AC61" s="5">
        <f t="shared" si="15"/>
        <v>4.4726907932599546E-4</v>
      </c>
      <c r="AD61" s="5">
        <f t="shared" si="16"/>
        <v>6.5006468398508682E-2</v>
      </c>
      <c r="AE61" s="5">
        <f t="shared" si="17"/>
        <v>0.25718606076692235</v>
      </c>
      <c r="AF61" s="20">
        <f>Table2[[#This Row],[filter kmers2]]/Table2[[#This Row],[bp]]*1000000</f>
        <v>1.7696901443880378E-2</v>
      </c>
      <c r="AG61" s="20">
        <f>Table2[[#This Row],[collapse kmers3]]/Table2[[#This Row],[bp]]*1000000</f>
        <v>17.689067997627216</v>
      </c>
      <c r="AH61" s="20">
        <f>Table2[[#This Row],[calculate distances4]]/Table2[[#This Row],[bp]]*1000000</f>
        <v>0.17462853354609084</v>
      </c>
      <c r="AI61" s="20">
        <f>Table2[[#This Row],[Find N A5]]/Table2[[#This Row],[bp]]*1000000</f>
        <v>5.0153161986705528E-3</v>
      </c>
      <c r="AJ61" s="20">
        <f>Table2[[#This Row],[Find N B6]]/Table2[[#This Row],[bp]]*1000000</f>
        <v>0.77631522181866075</v>
      </c>
      <c r="AK61" s="20">
        <f>Table2[[#This Row],[Find N C7]]/Table2[[#This Row],[bp]]*1000000</f>
        <v>4.8417703365578255E-2</v>
      </c>
      <c r="AL61" s="20">
        <f>Table2[[#This Row],[Find N D8]]/Table2[[#This Row],[bp]]*1000000</f>
        <v>1.235519165132809E-2</v>
      </c>
      <c r="AM61" s="20">
        <f>Table2[[#This Row],[identify kmers A9]]/Table2[[#This Row],[bp]]*1000000</f>
        <v>1.7957140628855839</v>
      </c>
      <c r="AN61" s="20">
        <f>Table2[[#This Row],[identify kmers B10]]/Table2[[#This Row],[bp]]*1000000</f>
        <v>7.1044103375396377</v>
      </c>
    </row>
    <row r="62" spans="1:40" x14ac:dyDescent="0.25">
      <c r="A62" s="1" t="s">
        <v>144</v>
      </c>
      <c r="B62">
        <v>23099</v>
      </c>
      <c r="C62">
        <v>1709568509.0511601</v>
      </c>
      <c r="D62">
        <v>1709568509.05126</v>
      </c>
      <c r="E62">
        <v>1709568509.2413001</v>
      </c>
      <c r="F62">
        <v>1709568509.26419</v>
      </c>
      <c r="G62">
        <v>1709568509.26436</v>
      </c>
      <c r="H62">
        <v>1709568509.5248899</v>
      </c>
      <c r="I62">
        <v>1709568509.5259299</v>
      </c>
      <c r="J62">
        <v>1709568509.52632</v>
      </c>
      <c r="K62">
        <v>1709568509.5936601</v>
      </c>
      <c r="L62">
        <v>1709568509.8754101</v>
      </c>
      <c r="M62" s="10">
        <f t="shared" si="0"/>
        <v>9.9897384643554688E-5</v>
      </c>
      <c r="N62" s="10">
        <f t="shared" si="1"/>
        <v>0.19004011154174805</v>
      </c>
      <c r="O62" s="10">
        <f t="shared" si="2"/>
        <v>2.2889852523803711E-2</v>
      </c>
      <c r="P62" s="10">
        <f t="shared" si="3"/>
        <v>1.6999244689941406E-4</v>
      </c>
      <c r="Q62" s="10">
        <f t="shared" si="4"/>
        <v>0.26052999496459961</v>
      </c>
      <c r="R62" s="10">
        <f t="shared" si="5"/>
        <v>1.0399818420410156E-3</v>
      </c>
      <c r="S62" s="10">
        <f t="shared" si="6"/>
        <v>3.9005279541015625E-4</v>
      </c>
      <c r="T62" s="10">
        <f t="shared" si="7"/>
        <v>6.734013557434082E-2</v>
      </c>
      <c r="U62" s="10">
        <f t="shared" si="8"/>
        <v>0.28174996376037598</v>
      </c>
      <c r="V62" s="10">
        <f>SUM(Table2[[#This Row],[filter kmers2]:[identify kmers B10]])</f>
        <v>0.8242499828338623</v>
      </c>
      <c r="W62" s="5">
        <f t="shared" si="9"/>
        <v>1.2119792141225951E-4</v>
      </c>
      <c r="X62" s="5">
        <f t="shared" si="10"/>
        <v>0.23056125629310806</v>
      </c>
      <c r="Y62" s="5">
        <f t="shared" si="11"/>
        <v>2.7770522293620044E-2</v>
      </c>
      <c r="Z62" s="5">
        <f t="shared" si="12"/>
        <v>2.0623894502849887E-4</v>
      </c>
      <c r="AA62" s="5">
        <f t="shared" si="13"/>
        <v>0.31608128649134909</v>
      </c>
      <c r="AB62" s="5">
        <f t="shared" si="14"/>
        <v>1.2617311054899188E-3</v>
      </c>
      <c r="AC62" s="5">
        <f t="shared" si="15"/>
        <v>4.7322147835431158E-4</v>
      </c>
      <c r="AD62" s="5">
        <f t="shared" si="16"/>
        <v>8.1698679983975259E-2</v>
      </c>
      <c r="AE62" s="5">
        <f t="shared" si="17"/>
        <v>0.34182586548766253</v>
      </c>
      <c r="AF62" s="20">
        <f>Table2[[#This Row],[filter kmers2]]/Table2[[#This Row],[bp]]*1000000</f>
        <v>4.3247493243670585E-3</v>
      </c>
      <c r="AG62" s="20">
        <f>Table2[[#This Row],[collapse kmers3]]/Table2[[#This Row],[bp]]*1000000</f>
        <v>8.2272008113662096</v>
      </c>
      <c r="AH62" s="20">
        <f>Table2[[#This Row],[calculate distances4]]/Table2[[#This Row],[bp]]*1000000</f>
        <v>0.99094560473629645</v>
      </c>
      <c r="AI62" s="20">
        <f>Table2[[#This Row],[Find N A5]]/Table2[[#This Row],[bp]]*1000000</f>
        <v>7.3592989696269996E-3</v>
      </c>
      <c r="AJ62" s="20">
        <f>Table2[[#This Row],[Find N B6]]/Table2[[#This Row],[bp]]*1000000</f>
        <v>11.278843021974961</v>
      </c>
      <c r="AK62" s="20">
        <f>Table2[[#This Row],[Find N C7]]/Table2[[#This Row],[bp]]*1000000</f>
        <v>4.5022808002121981E-2</v>
      </c>
      <c r="AL62" s="20">
        <f>Table2[[#This Row],[Find N D8]]/Table2[[#This Row],[bp]]*1000000</f>
        <v>1.6886133400153956E-2</v>
      </c>
      <c r="AM62" s="20">
        <f>Table2[[#This Row],[identify kmers A9]]/Table2[[#This Row],[bp]]*1000000</f>
        <v>2.9152835869232789</v>
      </c>
      <c r="AN62" s="20">
        <f>Table2[[#This Row],[identify kmers B10]]/Table2[[#This Row],[bp]]*1000000</f>
        <v>12.197496158291527</v>
      </c>
    </row>
    <row r="63" spans="1:40" x14ac:dyDescent="0.25">
      <c r="A63" s="1" t="s">
        <v>144</v>
      </c>
      <c r="B63">
        <v>12699</v>
      </c>
      <c r="C63">
        <v>1709568630.45081</v>
      </c>
      <c r="D63">
        <v>1709568630.4509001</v>
      </c>
      <c r="E63">
        <v>1709568630.77227</v>
      </c>
      <c r="F63">
        <v>1709568630.7885499</v>
      </c>
      <c r="G63">
        <v>1709568630.7887001</v>
      </c>
      <c r="H63">
        <v>1709568630.8816199</v>
      </c>
      <c r="I63">
        <v>1709568630.88324</v>
      </c>
      <c r="J63">
        <v>1709568630.8835001</v>
      </c>
      <c r="K63">
        <v>1709568630.9565799</v>
      </c>
      <c r="L63">
        <v>1709568631.2693701</v>
      </c>
      <c r="M63" s="10">
        <f t="shared" si="0"/>
        <v>9.0122222900390625E-5</v>
      </c>
      <c r="N63" s="10">
        <f t="shared" si="1"/>
        <v>0.32136988639831543</v>
      </c>
      <c r="O63" s="10">
        <f t="shared" si="2"/>
        <v>1.6279935836791992E-2</v>
      </c>
      <c r="P63" s="10">
        <f t="shared" si="3"/>
        <v>1.5020370483398438E-4</v>
      </c>
      <c r="Q63" s="10">
        <f t="shared" si="4"/>
        <v>9.2919826507568359E-2</v>
      </c>
      <c r="R63" s="10">
        <f t="shared" si="5"/>
        <v>1.6200542449951172E-3</v>
      </c>
      <c r="S63" s="10">
        <f t="shared" si="6"/>
        <v>2.6011466979980469E-4</v>
      </c>
      <c r="T63" s="10">
        <f t="shared" si="7"/>
        <v>7.3079824447631836E-2</v>
      </c>
      <c r="U63" s="10">
        <f t="shared" si="8"/>
        <v>0.3127901554107666</v>
      </c>
      <c r="V63" s="10">
        <f>SUM(Table2[[#This Row],[filter kmers2]:[identify kmers B10]])</f>
        <v>0.81856012344360352</v>
      </c>
      <c r="W63" s="5">
        <f t="shared" si="9"/>
        <v>1.1009847697106857E-4</v>
      </c>
      <c r="X63" s="5">
        <f t="shared" si="10"/>
        <v>0.39260388723352818</v>
      </c>
      <c r="Y63" s="5">
        <f t="shared" si="11"/>
        <v>1.9888503447130886E-2</v>
      </c>
      <c r="Z63" s="5">
        <f t="shared" si="12"/>
        <v>1.8349746161844762E-4</v>
      </c>
      <c r="AA63" s="5">
        <f t="shared" si="13"/>
        <v>0.11351619001016518</v>
      </c>
      <c r="AB63" s="5">
        <f t="shared" si="14"/>
        <v>1.9791511931703991E-3</v>
      </c>
      <c r="AC63" s="5">
        <f t="shared" si="15"/>
        <v>3.1777100099321642E-4</v>
      </c>
      <c r="AD63" s="5">
        <f t="shared" si="16"/>
        <v>8.9278505456864984E-2</v>
      </c>
      <c r="AE63" s="5">
        <f t="shared" si="17"/>
        <v>0.38212239571955764</v>
      </c>
      <c r="AF63" s="20">
        <f>Table2[[#This Row],[filter kmers2]]/Table2[[#This Row],[bp]]*1000000</f>
        <v>7.0967968265525337E-3</v>
      </c>
      <c r="AG63" s="20">
        <f>Table2[[#This Row],[collapse kmers3]]/Table2[[#This Row],[bp]]*1000000</f>
        <v>25.306708118616857</v>
      </c>
      <c r="AH63" s="20">
        <f>Table2[[#This Row],[calculate distances4]]/Table2[[#This Row],[bp]]*1000000</f>
        <v>1.2819856553108113</v>
      </c>
      <c r="AI63" s="20">
        <f>Table2[[#This Row],[Find N A5]]/Table2[[#This Row],[bp]]*1000000</f>
        <v>1.182799471092089E-2</v>
      </c>
      <c r="AJ63" s="20">
        <f>Table2[[#This Row],[Find N B6]]/Table2[[#This Row],[bp]]*1000000</f>
        <v>7.3170979216921301</v>
      </c>
      <c r="AK63" s="20">
        <f>Table2[[#This Row],[Find N C7]]/Table2[[#This Row],[bp]]*1000000</f>
        <v>0.12757337152493245</v>
      </c>
      <c r="AL63" s="20">
        <f>Table2[[#This Row],[Find N D8]]/Table2[[#This Row],[bp]]*1000000</f>
        <v>2.0483082904150303E-2</v>
      </c>
      <c r="AM63" s="20">
        <f>Table2[[#This Row],[identify kmers A9]]/Table2[[#This Row],[bp]]*1000000</f>
        <v>5.7547700171377141</v>
      </c>
      <c r="AN63" s="20">
        <f>Table2[[#This Row],[identify kmers B10]]/Table2[[#This Row],[bp]]*1000000</f>
        <v>24.631085550891139</v>
      </c>
    </row>
    <row r="64" spans="1:40" x14ac:dyDescent="0.25">
      <c r="A64" s="1" t="s">
        <v>144</v>
      </c>
      <c r="B64">
        <v>24199</v>
      </c>
      <c r="C64">
        <v>1709568635.1768999</v>
      </c>
      <c r="D64">
        <v>1709568635.17697</v>
      </c>
      <c r="E64">
        <v>1709568635.3594899</v>
      </c>
      <c r="F64">
        <v>1709568635.37379</v>
      </c>
      <c r="G64">
        <v>1709568635.37394</v>
      </c>
      <c r="H64">
        <v>1709568635.60518</v>
      </c>
      <c r="I64">
        <v>1709568635.6061399</v>
      </c>
      <c r="J64">
        <v>1709568635.6063499</v>
      </c>
      <c r="K64">
        <v>1709568635.69526</v>
      </c>
      <c r="L64">
        <v>1709568635.99459</v>
      </c>
      <c r="M64" s="10">
        <f t="shared" si="0"/>
        <v>7.0095062255859375E-5</v>
      </c>
      <c r="N64" s="10">
        <f t="shared" si="1"/>
        <v>0.18251991271972656</v>
      </c>
      <c r="O64" s="10">
        <f t="shared" si="2"/>
        <v>1.4300107955932617E-2</v>
      </c>
      <c r="P64" s="10">
        <f t="shared" si="3"/>
        <v>1.4996528625488281E-4</v>
      </c>
      <c r="Q64" s="10">
        <f t="shared" si="4"/>
        <v>0.23124003410339355</v>
      </c>
      <c r="R64" s="10">
        <f t="shared" si="5"/>
        <v>9.5987319946289063E-4</v>
      </c>
      <c r="S64" s="10">
        <f t="shared" si="6"/>
        <v>2.1004676818847656E-4</v>
      </c>
      <c r="T64" s="10">
        <f t="shared" si="7"/>
        <v>8.8910102844238281E-2</v>
      </c>
      <c r="U64" s="10">
        <f t="shared" si="8"/>
        <v>0.29932999610900879</v>
      </c>
      <c r="V64" s="10">
        <f>SUM(Table2[[#This Row],[filter kmers2]:[identify kmers B10]])</f>
        <v>0.81769013404846191</v>
      </c>
      <c r="W64" s="5">
        <f t="shared" si="9"/>
        <v>8.5723257915332828E-5</v>
      </c>
      <c r="X64" s="5">
        <f t="shared" si="10"/>
        <v>0.22321403318889646</v>
      </c>
      <c r="Y64" s="5">
        <f t="shared" si="11"/>
        <v>1.7488419341849481E-2</v>
      </c>
      <c r="Z64" s="5">
        <f t="shared" si="12"/>
        <v>1.8340111982566106E-4</v>
      </c>
      <c r="AA64" s="5">
        <f t="shared" si="13"/>
        <v>0.28279665422707506</v>
      </c>
      <c r="AB64" s="5">
        <f t="shared" si="14"/>
        <v>1.1738837971671087E-3</v>
      </c>
      <c r="AC64" s="5">
        <f t="shared" si="15"/>
        <v>2.568781980388035E-4</v>
      </c>
      <c r="AD64" s="5">
        <f t="shared" si="16"/>
        <v>0.10873324642433421</v>
      </c>
      <c r="AE64" s="5">
        <f t="shared" si="17"/>
        <v>0.36606776044489786</v>
      </c>
      <c r="AF64" s="20">
        <f>Table2[[#This Row],[filter kmers2]]/Table2[[#This Row],[bp]]*1000000</f>
        <v>2.8966098704847052E-3</v>
      </c>
      <c r="AG64" s="20">
        <f>Table2[[#This Row],[collapse kmers3]]/Table2[[#This Row],[bp]]*1000000</f>
        <v>7.5424568254773572</v>
      </c>
      <c r="AH64" s="20">
        <f>Table2[[#This Row],[calculate distances4]]/Table2[[#This Row],[bp]]*1000000</f>
        <v>0.59093797082245625</v>
      </c>
      <c r="AI64" s="20">
        <f>Table2[[#This Row],[Find N A5]]/Table2[[#This Row],[bp]]*1000000</f>
        <v>6.1971687365131953E-3</v>
      </c>
      <c r="AJ64" s="20">
        <f>Table2[[#This Row],[Find N B6]]/Table2[[#This Row],[bp]]*1000000</f>
        <v>9.55576817651116</v>
      </c>
      <c r="AK64" s="20">
        <f>Table2[[#This Row],[Find N C7]]/Table2[[#This Row],[bp]]*1000000</f>
        <v>3.9665820879494634E-2</v>
      </c>
      <c r="AL64" s="20">
        <f>Table2[[#This Row],[Find N D8]]/Table2[[#This Row],[bp]]*1000000</f>
        <v>8.6799771969286576E-3</v>
      </c>
      <c r="AM64" s="20">
        <f>Table2[[#This Row],[identify kmers A9]]/Table2[[#This Row],[bp]]*1000000</f>
        <v>3.6741230151757627</v>
      </c>
      <c r="AN64" s="20">
        <f>Table2[[#This Row],[identify kmers B10]]/Table2[[#This Row],[bp]]*1000000</f>
        <v>12.369519240836762</v>
      </c>
    </row>
    <row r="65" spans="1:40" x14ac:dyDescent="0.25">
      <c r="A65" s="1" t="s">
        <v>144</v>
      </c>
      <c r="B65">
        <v>18699</v>
      </c>
      <c r="C65">
        <v>1709568600.21294</v>
      </c>
      <c r="D65">
        <v>1709568600.2132399</v>
      </c>
      <c r="E65">
        <v>1709568600.7744601</v>
      </c>
      <c r="F65">
        <v>1709568600.7771699</v>
      </c>
      <c r="G65">
        <v>1709568600.7773199</v>
      </c>
      <c r="H65">
        <v>1709568600.78478</v>
      </c>
      <c r="I65">
        <v>1709568600.78561</v>
      </c>
      <c r="J65">
        <v>1709568600.78584</v>
      </c>
      <c r="K65">
        <v>1709568600.81689</v>
      </c>
      <c r="L65">
        <v>1709568601.0192499</v>
      </c>
      <c r="M65" s="10">
        <f t="shared" si="0"/>
        <v>2.9993057250976563E-4</v>
      </c>
      <c r="N65" s="10">
        <f t="shared" si="1"/>
        <v>0.56122016906738281</v>
      </c>
      <c r="O65" s="10">
        <f t="shared" si="2"/>
        <v>2.7098655700683594E-3</v>
      </c>
      <c r="P65" s="10">
        <f t="shared" si="3"/>
        <v>1.4996528625488281E-4</v>
      </c>
      <c r="Q65" s="10">
        <f t="shared" si="4"/>
        <v>7.4601173400878906E-3</v>
      </c>
      <c r="R65" s="10">
        <f t="shared" si="5"/>
        <v>8.2993507385253906E-4</v>
      </c>
      <c r="S65" s="10">
        <f t="shared" si="6"/>
        <v>2.3007392883300781E-4</v>
      </c>
      <c r="T65" s="10">
        <f t="shared" si="7"/>
        <v>3.1049966812133789E-2</v>
      </c>
      <c r="U65" s="10">
        <f t="shared" si="8"/>
        <v>0.20235991477966309</v>
      </c>
      <c r="V65" s="10">
        <f>SUM(Table2[[#This Row],[filter kmers2]:[identify kmers B10]])</f>
        <v>0.80630993843078613</v>
      </c>
      <c r="W65" s="5">
        <f t="shared" si="9"/>
        <v>3.7197925786885456E-4</v>
      </c>
      <c r="X65" s="5">
        <f t="shared" si="10"/>
        <v>0.69603528657926628</v>
      </c>
      <c r="Y65" s="5">
        <f t="shared" si="11"/>
        <v>3.3608237241155811E-3</v>
      </c>
      <c r="Z65" s="5">
        <f t="shared" si="12"/>
        <v>1.8598962893442728E-4</v>
      </c>
      <c r="AA65" s="5">
        <f t="shared" si="13"/>
        <v>9.2521708892817633E-3</v>
      </c>
      <c r="AB65" s="5">
        <f t="shared" si="14"/>
        <v>1.0293003152952963E-3</v>
      </c>
      <c r="AC65" s="5">
        <f t="shared" si="15"/>
        <v>2.8534179955758718E-4</v>
      </c>
      <c r="AD65" s="5">
        <f t="shared" si="16"/>
        <v>3.8508723918946372E-2</v>
      </c>
      <c r="AE65" s="5">
        <f t="shared" si="17"/>
        <v>0.25097038388673382</v>
      </c>
      <c r="AF65" s="20">
        <f>Table2[[#This Row],[filter kmers2]]/Table2[[#This Row],[bp]]*1000000</f>
        <v>1.6039925798693278E-2</v>
      </c>
      <c r="AG65" s="20">
        <f>Table2[[#This Row],[collapse kmers3]]/Table2[[#This Row],[bp]]*1000000</f>
        <v>30.013378740434398</v>
      </c>
      <c r="AH65" s="20">
        <f>Table2[[#This Row],[calculate distances4]]/Table2[[#This Row],[bp]]*1000000</f>
        <v>0.1449203470810396</v>
      </c>
      <c r="AI65" s="20">
        <f>Table2[[#This Row],[Find N A5]]/Table2[[#This Row],[bp]]*1000000</f>
        <v>8.0199628993466391E-3</v>
      </c>
      <c r="AJ65" s="20">
        <f>Table2[[#This Row],[Find N B6]]/Table2[[#This Row],[bp]]*1000000</f>
        <v>0.39895809081169531</v>
      </c>
      <c r="AK65" s="20">
        <f>Table2[[#This Row],[Find N C7]]/Table2[[#This Row],[bp]]*1000000</f>
        <v>4.4383928223570193E-2</v>
      </c>
      <c r="AL65" s="20">
        <f>Table2[[#This Row],[Find N D8]]/Table2[[#This Row],[bp]]*1000000</f>
        <v>1.2304076626183637E-2</v>
      </c>
      <c r="AM65" s="20">
        <f>Table2[[#This Row],[identify kmers A9]]/Table2[[#This Row],[bp]]*1000000</f>
        <v>1.6605148303189363</v>
      </c>
      <c r="AN65" s="20">
        <f>Table2[[#This Row],[identify kmers B10]]/Table2[[#This Row],[bp]]*1000000</f>
        <v>10.821964531775127</v>
      </c>
    </row>
    <row r="66" spans="1:40" x14ac:dyDescent="0.25">
      <c r="A66" s="1" t="s">
        <v>144</v>
      </c>
      <c r="B66">
        <v>20399</v>
      </c>
      <c r="C66">
        <v>1709568530.6874599</v>
      </c>
      <c r="D66">
        <v>1709568530.6875401</v>
      </c>
      <c r="E66">
        <v>1709568530.91313</v>
      </c>
      <c r="F66">
        <v>1709568530.92541</v>
      </c>
      <c r="G66">
        <v>1709568530.92558</v>
      </c>
      <c r="H66">
        <v>1709568531.1084599</v>
      </c>
      <c r="I66">
        <v>1709568531.10935</v>
      </c>
      <c r="J66">
        <v>1709568531.10955</v>
      </c>
      <c r="K66">
        <v>1709568531.1873901</v>
      </c>
      <c r="L66">
        <v>1709568531.48261</v>
      </c>
      <c r="M66" s="10">
        <f t="shared" ref="M66:M129" si="18">(D66-C66)</f>
        <v>8.0108642578125E-5</v>
      </c>
      <c r="N66" s="10">
        <f t="shared" ref="N66:N129" si="19">(E66-D66)</f>
        <v>0.22558999061584473</v>
      </c>
      <c r="O66" s="10">
        <f t="shared" ref="O66:O129" si="20">(F66-E66)</f>
        <v>1.2279987335205078E-2</v>
      </c>
      <c r="P66" s="10">
        <f t="shared" ref="P66:P129" si="21">(G66-F66)</f>
        <v>1.6999244689941406E-4</v>
      </c>
      <c r="Q66" s="10">
        <f t="shared" ref="Q66:Q129" si="22">(H66-G66)</f>
        <v>0.18287992477416992</v>
      </c>
      <c r="R66" s="10">
        <f t="shared" ref="R66:R129" si="23">(I66-H66)</f>
        <v>8.9001655578613281E-4</v>
      </c>
      <c r="S66" s="10">
        <f t="shared" ref="S66:S129" si="24">(J66-I66)</f>
        <v>2.0003318786621094E-4</v>
      </c>
      <c r="T66" s="10">
        <f t="shared" ref="T66:T129" si="25">(K66-J66)</f>
        <v>7.7840089797973633E-2</v>
      </c>
      <c r="U66" s="10">
        <f t="shared" ref="U66:U129" si="26">(L66-K66)</f>
        <v>0.29521989822387695</v>
      </c>
      <c r="V66" s="10">
        <f>SUM(Table2[[#This Row],[filter kmers2]:[identify kmers B10]])</f>
        <v>0.7951500415802002</v>
      </c>
      <c r="W66" s="5">
        <f t="shared" ref="W66:W129" si="27">M66/(SUM($M66:$U66))</f>
        <v>1.0074657409175914E-4</v>
      </c>
      <c r="X66" s="5">
        <f t="shared" ref="X66:X129" si="28">N66/(SUM($M66:$U66))</f>
        <v>0.2837074499392972</v>
      </c>
      <c r="Y66" s="5">
        <f t="shared" ref="Y66:Y129" si="29">O66/(SUM($M66:$U66))</f>
        <v>1.5443610253482579E-2</v>
      </c>
      <c r="Z66" s="5">
        <f t="shared" ref="Z66:Z129" si="30">P66/(SUM($M66:$U66))</f>
        <v>2.1378662895066747E-4</v>
      </c>
      <c r="AA66" s="5">
        <f t="shared" ref="AA66:AA129" si="31">Q66/(SUM($M66:$U66))</f>
        <v>0.22999423405767921</v>
      </c>
      <c r="AB66" s="5">
        <f t="shared" ref="AB66:AB129" si="32">R66/(SUM($M66:$U66))</f>
        <v>1.1193064317992169E-3</v>
      </c>
      <c r="AC66" s="5">
        <f t="shared" ref="AC66:AC129" si="33">S66/(SUM($M66:$U66))</f>
        <v>2.5156659423507716E-4</v>
      </c>
      <c r="AD66" s="5">
        <f t="shared" ref="AD66:AD129" si="34">T66/(SUM($M66:$U66))</f>
        <v>9.7893587030797563E-2</v>
      </c>
      <c r="AE66" s="5">
        <f t="shared" ref="AE66:AE129" si="35">U66/(SUM($M66:$U66))</f>
        <v>0.37127571248966673</v>
      </c>
      <c r="AF66" s="20">
        <f>Table2[[#This Row],[filter kmers2]]/Table2[[#This Row],[bp]]*1000000</f>
        <v>3.9270867482781016E-3</v>
      </c>
      <c r="AG66" s="20">
        <f>Table2[[#This Row],[collapse kmers3]]/Table2[[#This Row],[bp]]*1000000</f>
        <v>11.058874975040185</v>
      </c>
      <c r="AH66" s="20">
        <f>Table2[[#This Row],[calculate distances4]]/Table2[[#This Row],[bp]]*1000000</f>
        <v>0.60198967278813076</v>
      </c>
      <c r="AI66" s="20">
        <f>Table2[[#This Row],[Find N A5]]/Table2[[#This Row],[bp]]*1000000</f>
        <v>8.3333715819115667E-3</v>
      </c>
      <c r="AJ66" s="20">
        <f>Table2[[#This Row],[Find N B6]]/Table2[[#This Row],[bp]]*1000000</f>
        <v>8.9651416625408071</v>
      </c>
      <c r="AK66" s="20">
        <f>Table2[[#This Row],[Find N C7]]/Table2[[#This Row],[bp]]*1000000</f>
        <v>4.3630401283696892E-2</v>
      </c>
      <c r="AL66" s="20">
        <f>Table2[[#This Row],[Find N D8]]/Table2[[#This Row],[bp]]*1000000</f>
        <v>9.8060291125158568E-3</v>
      </c>
      <c r="AM66" s="20">
        <f>Table2[[#This Row],[identify kmers A9]]/Table2[[#This Row],[bp]]*1000000</f>
        <v>3.8158777292011199</v>
      </c>
      <c r="AN66" s="20">
        <f>Table2[[#This Row],[identify kmers B10]]/Table2[[#This Row],[bp]]*1000000</f>
        <v>14.472273063575516</v>
      </c>
    </row>
    <row r="67" spans="1:40" x14ac:dyDescent="0.25">
      <c r="A67" s="1" t="s">
        <v>144</v>
      </c>
      <c r="B67">
        <v>26749</v>
      </c>
      <c r="C67">
        <v>1709568611.2258101</v>
      </c>
      <c r="D67">
        <v>1709568611.2258899</v>
      </c>
      <c r="E67">
        <v>1709568611.4321899</v>
      </c>
      <c r="F67">
        <v>1709568611.4449401</v>
      </c>
      <c r="G67">
        <v>1709568611.44508</v>
      </c>
      <c r="H67">
        <v>1709568611.67414</v>
      </c>
      <c r="I67">
        <v>1709568611.6749899</v>
      </c>
      <c r="J67">
        <v>1709568611.67522</v>
      </c>
      <c r="K67">
        <v>1709568611.73458</v>
      </c>
      <c r="L67">
        <v>1709568612.0190599</v>
      </c>
      <c r="M67" s="10">
        <f t="shared" si="18"/>
        <v>7.9870223999023438E-5</v>
      </c>
      <c r="N67" s="10">
        <f t="shared" si="19"/>
        <v>0.20630002021789551</v>
      </c>
      <c r="O67" s="10">
        <f t="shared" si="20"/>
        <v>1.2750148773193359E-2</v>
      </c>
      <c r="P67" s="10">
        <f t="shared" si="21"/>
        <v>1.3995170593261719E-4</v>
      </c>
      <c r="Q67" s="10">
        <f t="shared" si="22"/>
        <v>0.22905993461608887</v>
      </c>
      <c r="R67" s="10">
        <f t="shared" si="23"/>
        <v>8.4996223449707031E-4</v>
      </c>
      <c r="S67" s="10">
        <f t="shared" si="24"/>
        <v>2.3007392883300781E-4</v>
      </c>
      <c r="T67" s="10">
        <f t="shared" si="25"/>
        <v>5.9360027313232422E-2</v>
      </c>
      <c r="U67" s="10">
        <f t="shared" si="26"/>
        <v>0.28447985649108887</v>
      </c>
      <c r="V67" s="10">
        <f>SUM(Table2[[#This Row],[filter kmers2]:[identify kmers B10]])</f>
        <v>0.79324984550476074</v>
      </c>
      <c r="W67" s="5">
        <f t="shared" si="27"/>
        <v>1.0068734895019162E-4</v>
      </c>
      <c r="X67" s="5">
        <f t="shared" si="28"/>
        <v>0.26006941115333299</v>
      </c>
      <c r="Y67" s="5">
        <f t="shared" si="29"/>
        <v>1.6073307603457754E-2</v>
      </c>
      <c r="Z67" s="5">
        <f t="shared" si="30"/>
        <v>1.7642828010078354E-4</v>
      </c>
      <c r="AA67" s="5">
        <f t="shared" si="31"/>
        <v>0.28876139833387987</v>
      </c>
      <c r="AB67" s="5">
        <f t="shared" si="32"/>
        <v>1.0714937283803974E-3</v>
      </c>
      <c r="AC67" s="5">
        <f t="shared" si="33"/>
        <v>2.9003967682667139E-4</v>
      </c>
      <c r="AD67" s="5">
        <f t="shared" si="34"/>
        <v>7.4831438858283611E-2</v>
      </c>
      <c r="AE67" s="5">
        <f t="shared" si="35"/>
        <v>0.35862579501678776</v>
      </c>
      <c r="AF67" s="20">
        <f>Table2[[#This Row],[filter kmers2]]/Table2[[#This Row],[bp]]*1000000</f>
        <v>2.9859143892864569E-3</v>
      </c>
      <c r="AG67" s="20">
        <f>Table2[[#This Row],[collapse kmers3]]/Table2[[#This Row],[bp]]*1000000</f>
        <v>7.7124386039812896</v>
      </c>
      <c r="AH67" s="20">
        <f>Table2[[#This Row],[calculate distances4]]/Table2[[#This Row],[bp]]*1000000</f>
        <v>0.476658894657496</v>
      </c>
      <c r="AI67" s="20">
        <f>Table2[[#This Row],[Find N A5]]/Table2[[#This Row],[bp]]*1000000</f>
        <v>5.2320350642123883E-3</v>
      </c>
      <c r="AJ67" s="20">
        <f>Table2[[#This Row],[Find N B6]]/Table2[[#This Row],[bp]]*1000000</f>
        <v>8.5633083336232705</v>
      </c>
      <c r="AK67" s="20">
        <f>Table2[[#This Row],[Find N C7]]/Table2[[#This Row],[bp]]*1000000</f>
        <v>3.1775477008376775E-2</v>
      </c>
      <c r="AL67" s="20">
        <f>Table2[[#This Row],[Find N D8]]/Table2[[#This Row],[bp]]*1000000</f>
        <v>8.6012160766012879E-3</v>
      </c>
      <c r="AM67" s="20">
        <f>Table2[[#This Row],[identify kmers A9]]/Table2[[#This Row],[bp]]*1000000</f>
        <v>2.2191494004722578</v>
      </c>
      <c r="AN67" s="20">
        <f>Table2[[#This Row],[identify kmers B10]]/Table2[[#This Row],[bp]]*1000000</f>
        <v>10.63515856634225</v>
      </c>
    </row>
    <row r="68" spans="1:40" x14ac:dyDescent="0.25">
      <c r="A68" s="1" t="s">
        <v>144</v>
      </c>
      <c r="B68">
        <v>18699</v>
      </c>
      <c r="C68">
        <v>1709568562.41047</v>
      </c>
      <c r="D68">
        <v>1709568562.4108601</v>
      </c>
      <c r="E68">
        <v>1709568562.87186</v>
      </c>
      <c r="F68">
        <v>1709568562.8752301</v>
      </c>
      <c r="G68">
        <v>1709568562.87535</v>
      </c>
      <c r="H68">
        <v>1709568562.8887701</v>
      </c>
      <c r="I68">
        <v>1709568562.8899601</v>
      </c>
      <c r="J68">
        <v>1709568562.8903301</v>
      </c>
      <c r="K68">
        <v>1709568562.95242</v>
      </c>
      <c r="L68">
        <v>1709568563.18239</v>
      </c>
      <c r="M68" s="10">
        <f t="shared" si="18"/>
        <v>3.9005279541015625E-4</v>
      </c>
      <c r="N68" s="10">
        <f t="shared" si="19"/>
        <v>0.46099996566772461</v>
      </c>
      <c r="O68" s="10">
        <f t="shared" si="20"/>
        <v>3.3700466156005859E-3</v>
      </c>
      <c r="P68" s="10">
        <f t="shared" si="21"/>
        <v>1.1992454528808594E-4</v>
      </c>
      <c r="Q68" s="10">
        <f t="shared" si="22"/>
        <v>1.342010498046875E-2</v>
      </c>
      <c r="R68" s="10">
        <f t="shared" si="23"/>
        <v>1.1899471282958984E-3</v>
      </c>
      <c r="S68" s="10">
        <f t="shared" si="24"/>
        <v>3.70025634765625E-4</v>
      </c>
      <c r="T68" s="10">
        <f t="shared" si="25"/>
        <v>6.2089920043945313E-2</v>
      </c>
      <c r="U68" s="10">
        <f t="shared" si="26"/>
        <v>0.22996997833251953</v>
      </c>
      <c r="V68" s="10">
        <f>SUM(Table2[[#This Row],[filter kmers2]:[identify kmers B10]])</f>
        <v>0.77191996574401855</v>
      </c>
      <c r="W68" s="5">
        <f t="shared" si="27"/>
        <v>5.0530212032305979E-4</v>
      </c>
      <c r="X68" s="5">
        <f t="shared" si="28"/>
        <v>0.59721212836279947</v>
      </c>
      <c r="Y68" s="5">
        <f t="shared" si="29"/>
        <v>4.3657979650161679E-3</v>
      </c>
      <c r="Z68" s="5">
        <f t="shared" si="30"/>
        <v>1.5535878149297008E-4</v>
      </c>
      <c r="AA68" s="5">
        <f t="shared" si="31"/>
        <v>1.7385358037129824E-2</v>
      </c>
      <c r="AB68" s="5">
        <f t="shared" si="32"/>
        <v>1.5415421042374031E-3</v>
      </c>
      <c r="AC68" s="5">
        <f t="shared" si="33"/>
        <v>4.7935751267811049E-4</v>
      </c>
      <c r="AD68" s="5">
        <f t="shared" si="34"/>
        <v>8.0435696444384183E-2</v>
      </c>
      <c r="AE68" s="5">
        <f t="shared" si="35"/>
        <v>0.29791945867193875</v>
      </c>
      <c r="AF68" s="20">
        <f>Table2[[#This Row],[filter kmers2]]/Table2[[#This Row],[bp]]*1000000</f>
        <v>2.0859553741384901E-2</v>
      </c>
      <c r="AG68" s="20">
        <f>Table2[[#This Row],[collapse kmers3]]/Table2[[#This Row],[bp]]*1000000</f>
        <v>24.653722962068809</v>
      </c>
      <c r="AH68" s="20">
        <f>Table2[[#This Row],[calculate distances4]]/Table2[[#This Row],[bp]]*1000000</f>
        <v>0.18022603431202663</v>
      </c>
      <c r="AI68" s="20">
        <f>Table2[[#This Row],[Find N A5]]/Table2[[#This Row],[bp]]*1000000</f>
        <v>6.413420251782766E-3</v>
      </c>
      <c r="AJ68" s="20">
        <f>Table2[[#This Row],[Find N B6]]/Table2[[#This Row],[bp]]*1000000</f>
        <v>0.71769105195297878</v>
      </c>
      <c r="AK68" s="20">
        <f>Table2[[#This Row],[Find N C7]]/Table2[[#This Row],[bp]]*1000000</f>
        <v>6.3636939317391214E-2</v>
      </c>
      <c r="AL68" s="20">
        <f>Table2[[#This Row],[Find N D8]]/Table2[[#This Row],[bp]]*1000000</f>
        <v>1.9788525309675651E-2</v>
      </c>
      <c r="AM68" s="20">
        <f>Table2[[#This Row],[identify kmers A9]]/Table2[[#This Row],[bp]]*1000000</f>
        <v>3.3204941464220181</v>
      </c>
      <c r="AN68" s="20">
        <f>Table2[[#This Row],[identify kmers B10]]/Table2[[#This Row],[bp]]*1000000</f>
        <v>12.298517478609527</v>
      </c>
    </row>
    <row r="69" spans="1:40" x14ac:dyDescent="0.25">
      <c r="A69" s="1" t="s">
        <v>144</v>
      </c>
      <c r="B69">
        <v>12849</v>
      </c>
      <c r="C69">
        <v>1709568610.4496801</v>
      </c>
      <c r="D69">
        <v>1709568610.44994</v>
      </c>
      <c r="E69">
        <v>1709568610.9596901</v>
      </c>
      <c r="F69">
        <v>1709568610.96263</v>
      </c>
      <c r="G69">
        <v>1709568610.96279</v>
      </c>
      <c r="H69">
        <v>1709568610.96751</v>
      </c>
      <c r="I69">
        <v>1709568610.9683599</v>
      </c>
      <c r="J69">
        <v>1709568610.96872</v>
      </c>
      <c r="K69">
        <v>1709568611.00933</v>
      </c>
      <c r="L69">
        <v>1709568611.2211201</v>
      </c>
      <c r="M69" s="10">
        <f t="shared" si="18"/>
        <v>2.5987625122070313E-4</v>
      </c>
      <c r="N69" s="10">
        <f t="shared" si="19"/>
        <v>0.5097501277923584</v>
      </c>
      <c r="O69" s="10">
        <f t="shared" si="20"/>
        <v>2.9399394989013672E-3</v>
      </c>
      <c r="P69" s="10">
        <f t="shared" si="21"/>
        <v>1.5997886657714844E-4</v>
      </c>
      <c r="Q69" s="10">
        <f t="shared" si="22"/>
        <v>4.7199726104736328E-3</v>
      </c>
      <c r="R69" s="10">
        <f t="shared" si="23"/>
        <v>8.4996223449707031E-4</v>
      </c>
      <c r="S69" s="10">
        <f t="shared" si="24"/>
        <v>3.6001205444335938E-4</v>
      </c>
      <c r="T69" s="10">
        <f t="shared" si="25"/>
        <v>4.0610074996948242E-2</v>
      </c>
      <c r="U69" s="10">
        <f t="shared" si="26"/>
        <v>0.21179008483886719</v>
      </c>
      <c r="V69" s="10">
        <f>SUM(Table2[[#This Row],[filter kmers2]:[identify kmers B10]])</f>
        <v>0.77144002914428711</v>
      </c>
      <c r="W69" s="5">
        <f t="shared" si="27"/>
        <v>3.3687161853523278E-4</v>
      </c>
      <c r="X69" s="5">
        <f t="shared" si="28"/>
        <v>0.66077738843522826</v>
      </c>
      <c r="Y69" s="5">
        <f t="shared" si="29"/>
        <v>3.8109760808788581E-3</v>
      </c>
      <c r="Z69" s="5">
        <f t="shared" si="30"/>
        <v>2.0737693214416622E-4</v>
      </c>
      <c r="AA69" s="5">
        <f t="shared" si="31"/>
        <v>6.1183921395798193E-3</v>
      </c>
      <c r="AB69" s="5">
        <f t="shared" si="32"/>
        <v>1.1017865321817475E-3</v>
      </c>
      <c r="AC69" s="5">
        <f t="shared" si="33"/>
        <v>4.6667536145706556E-4</v>
      </c>
      <c r="AD69" s="5">
        <f t="shared" si="34"/>
        <v>5.2641907941949291E-2</v>
      </c>
      <c r="AE69" s="5">
        <f t="shared" si="35"/>
        <v>0.2745386249580456</v>
      </c>
      <c r="AF69" s="20">
        <f>Table2[[#This Row],[filter kmers2]]/Table2[[#This Row],[bp]]*1000000</f>
        <v>2.0225406741435376E-2</v>
      </c>
      <c r="AG69" s="20">
        <f>Table2[[#This Row],[collapse kmers3]]/Table2[[#This Row],[bp]]*1000000</f>
        <v>39.672357988353831</v>
      </c>
      <c r="AH69" s="20">
        <f>Table2[[#This Row],[calculate distances4]]/Table2[[#This Row],[bp]]*1000000</f>
        <v>0.22880687204462349</v>
      </c>
      <c r="AI69" s="20">
        <f>Table2[[#This Row],[Find N A5]]/Table2[[#This Row],[bp]]*1000000</f>
        <v>1.2450686168351502E-2</v>
      </c>
      <c r="AJ69" s="20">
        <f>Table2[[#This Row],[Find N B6]]/Table2[[#This Row],[bp]]*1000000</f>
        <v>0.36734163051394136</v>
      </c>
      <c r="AK69" s="20">
        <f>Table2[[#This Row],[Find N C7]]/Table2[[#This Row],[bp]]*1000000</f>
        <v>6.6150068837813852E-2</v>
      </c>
      <c r="AL69" s="20">
        <f>Table2[[#This Row],[Find N D8]]/Table2[[#This Row],[bp]]*1000000</f>
        <v>2.8018682733548086E-2</v>
      </c>
      <c r="AM69" s="20">
        <f>Table2[[#This Row],[identify kmers A9]]/Table2[[#This Row],[bp]]*1000000</f>
        <v>3.1605630786013106</v>
      </c>
      <c r="AN69" s="20">
        <f>Table2[[#This Row],[identify kmers B10]]/Table2[[#This Row],[bp]]*1000000</f>
        <v>16.483001388346736</v>
      </c>
    </row>
    <row r="70" spans="1:40" x14ac:dyDescent="0.25">
      <c r="A70" s="1" t="s">
        <v>144</v>
      </c>
      <c r="B70">
        <v>26499</v>
      </c>
      <c r="C70">
        <v>1709568634.2586701</v>
      </c>
      <c r="D70">
        <v>1709568634.25877</v>
      </c>
      <c r="E70">
        <v>1709568634.4383399</v>
      </c>
      <c r="F70">
        <v>1709568634.4519701</v>
      </c>
      <c r="G70">
        <v>1709568634.4521301</v>
      </c>
      <c r="H70">
        <v>1709568634.6966801</v>
      </c>
      <c r="I70">
        <v>1709568634.6977301</v>
      </c>
      <c r="J70">
        <v>1709568634.69803</v>
      </c>
      <c r="K70">
        <v>1709568634.77106</v>
      </c>
      <c r="L70">
        <v>1709568635.0295999</v>
      </c>
      <c r="M70" s="10">
        <f t="shared" si="18"/>
        <v>9.9897384643554688E-5</v>
      </c>
      <c r="N70" s="10">
        <f t="shared" si="19"/>
        <v>0.17956995964050293</v>
      </c>
      <c r="O70" s="10">
        <f t="shared" si="20"/>
        <v>1.3630151748657227E-2</v>
      </c>
      <c r="P70" s="10">
        <f t="shared" si="21"/>
        <v>1.5997886657714844E-4</v>
      </c>
      <c r="Q70" s="10">
        <f t="shared" si="22"/>
        <v>0.24454998970031738</v>
      </c>
      <c r="R70" s="10">
        <f t="shared" si="23"/>
        <v>1.0499954223632813E-3</v>
      </c>
      <c r="S70" s="10">
        <f t="shared" si="24"/>
        <v>2.9993057250976563E-4</v>
      </c>
      <c r="T70" s="10">
        <f t="shared" si="25"/>
        <v>7.3029994964599609E-2</v>
      </c>
      <c r="U70" s="10">
        <f t="shared" si="26"/>
        <v>0.25853991508483887</v>
      </c>
      <c r="V70" s="10">
        <f>SUM(Table2[[#This Row],[filter kmers2]:[identify kmers B10]])</f>
        <v>0.77092981338500977</v>
      </c>
      <c r="W70" s="5">
        <f t="shared" si="27"/>
        <v>1.295803883947928E-4</v>
      </c>
      <c r="X70" s="5">
        <f t="shared" si="28"/>
        <v>0.2329264694694379</v>
      </c>
      <c r="Y70" s="5">
        <f t="shared" si="29"/>
        <v>1.7680146119670427E-2</v>
      </c>
      <c r="Z70" s="5">
        <f t="shared" si="30"/>
        <v>2.0751417807376123E-4</v>
      </c>
      <c r="AA70" s="5">
        <f t="shared" si="31"/>
        <v>0.31721433709580349</v>
      </c>
      <c r="AB70" s="5">
        <f t="shared" si="32"/>
        <v>1.3619857529610202E-3</v>
      </c>
      <c r="AC70" s="5">
        <f t="shared" si="33"/>
        <v>3.8905042625453297E-4</v>
      </c>
      <c r="AD70" s="5">
        <f t="shared" si="34"/>
        <v>9.4729758399066777E-2</v>
      </c>
      <c r="AE70" s="5">
        <f t="shared" si="35"/>
        <v>0.33536115817033729</v>
      </c>
      <c r="AF70" s="20">
        <f>Table2[[#This Row],[filter kmers2]]/Table2[[#This Row],[bp]]*1000000</f>
        <v>3.7698548867336383E-3</v>
      </c>
      <c r="AG70" s="20">
        <f>Table2[[#This Row],[collapse kmers3]]/Table2[[#This Row],[bp]]*1000000</f>
        <v>6.7764806083438218</v>
      </c>
      <c r="AH70" s="20">
        <f>Table2[[#This Row],[calculate distances4]]/Table2[[#This Row],[bp]]*1000000</f>
        <v>0.51436475899683864</v>
      </c>
      <c r="AI70" s="20">
        <f>Table2[[#This Row],[Find N A5]]/Table2[[#This Row],[bp]]*1000000</f>
        <v>6.0371661789934876E-3</v>
      </c>
      <c r="AJ70" s="20">
        <f>Table2[[#This Row],[Find N B6]]/Table2[[#This Row],[bp]]*1000000</f>
        <v>9.2286497490591106</v>
      </c>
      <c r="AK70" s="20">
        <f>Table2[[#This Row],[Find N C7]]/Table2[[#This Row],[bp]]*1000000</f>
        <v>3.9623964012350701E-2</v>
      </c>
      <c r="AL70" s="20">
        <f>Table2[[#This Row],[Find N D8]]/Table2[[#This Row],[bp]]*1000000</f>
        <v>1.1318561927233692E-2</v>
      </c>
      <c r="AM70" s="20">
        <f>Table2[[#This Row],[identify kmers A9]]/Table2[[#This Row],[bp]]*1000000</f>
        <v>2.7559528648099785</v>
      </c>
      <c r="AN70" s="20">
        <f>Table2[[#This Row],[identify kmers B10]]/Table2[[#This Row],[bp]]*1000000</f>
        <v>9.7565913840084093</v>
      </c>
    </row>
    <row r="71" spans="1:40" x14ac:dyDescent="0.25">
      <c r="A71" s="1" t="s">
        <v>144</v>
      </c>
      <c r="B71">
        <v>12099</v>
      </c>
      <c r="C71">
        <v>1709568503.06863</v>
      </c>
      <c r="D71">
        <v>1709568503.06879</v>
      </c>
      <c r="E71">
        <v>1709568503.52911</v>
      </c>
      <c r="F71">
        <v>1709568503.5318201</v>
      </c>
      <c r="G71">
        <v>1709568503.53198</v>
      </c>
      <c r="H71">
        <v>1709568503.5373099</v>
      </c>
      <c r="I71">
        <v>1709568503.5380399</v>
      </c>
      <c r="J71">
        <v>1709568503.5383899</v>
      </c>
      <c r="K71">
        <v>1709568503.5699601</v>
      </c>
      <c r="L71">
        <v>1709568503.8350401</v>
      </c>
      <c r="M71" s="10">
        <f t="shared" si="18"/>
        <v>1.5997886657714844E-4</v>
      </c>
      <c r="N71" s="10">
        <f t="shared" si="19"/>
        <v>0.46031999588012695</v>
      </c>
      <c r="O71" s="10">
        <f t="shared" si="20"/>
        <v>2.7101039886474609E-3</v>
      </c>
      <c r="P71" s="10">
        <f t="shared" si="21"/>
        <v>1.5997886657714844E-4</v>
      </c>
      <c r="Q71" s="10">
        <f t="shared" si="22"/>
        <v>5.3298473358154297E-3</v>
      </c>
      <c r="R71" s="10">
        <f t="shared" si="23"/>
        <v>7.3003768920898438E-4</v>
      </c>
      <c r="S71" s="10">
        <f t="shared" si="24"/>
        <v>3.4999847412109375E-4</v>
      </c>
      <c r="T71" s="10">
        <f t="shared" si="25"/>
        <v>3.1570196151733398E-2</v>
      </c>
      <c r="U71" s="10">
        <f t="shared" si="26"/>
        <v>0.26507997512817383</v>
      </c>
      <c r="V71" s="10">
        <f>SUM(Table2[[#This Row],[filter kmers2]:[identify kmers B10]])</f>
        <v>0.76641011238098145</v>
      </c>
      <c r="W71" s="5">
        <f t="shared" si="27"/>
        <v>2.0873793807358216E-4</v>
      </c>
      <c r="X71" s="5">
        <f t="shared" si="28"/>
        <v>0.60061837447586086</v>
      </c>
      <c r="Y71" s="5">
        <f t="shared" si="29"/>
        <v>3.5361015530289246E-3</v>
      </c>
      <c r="Z71" s="5">
        <f t="shared" si="30"/>
        <v>2.0873793807358216E-4</v>
      </c>
      <c r="AA71" s="5">
        <f t="shared" si="31"/>
        <v>6.9543019458046633E-3</v>
      </c>
      <c r="AB71" s="5">
        <f t="shared" si="32"/>
        <v>9.5254182769196499E-4</v>
      </c>
      <c r="AC71" s="5">
        <f t="shared" si="33"/>
        <v>4.5667256794637643E-4</v>
      </c>
      <c r="AD71" s="5">
        <f t="shared" si="34"/>
        <v>4.1192301147560922E-2</v>
      </c>
      <c r="AE71" s="5">
        <f t="shared" si="35"/>
        <v>0.34587223060595906</v>
      </c>
      <c r="AF71" s="20">
        <f>Table2[[#This Row],[filter kmers2]]/Table2[[#This Row],[bp]]*1000000</f>
        <v>1.3222486699491564E-2</v>
      </c>
      <c r="AG71" s="20">
        <f>Table2[[#This Row],[collapse kmers3]]/Table2[[#This Row],[bp]]*1000000</f>
        <v>38.046119173495903</v>
      </c>
      <c r="AH71" s="20">
        <f>Table2[[#This Row],[calculate distances4]]/Table2[[#This Row],[bp]]*1000000</f>
        <v>0.2239940481566626</v>
      </c>
      <c r="AI71" s="20">
        <f>Table2[[#This Row],[Find N A5]]/Table2[[#This Row],[bp]]*1000000</f>
        <v>1.3222486699491564E-2</v>
      </c>
      <c r="AJ71" s="20">
        <f>Table2[[#This Row],[Find N B6]]/Table2[[#This Row],[bp]]*1000000</f>
        <v>0.4405196574770997</v>
      </c>
      <c r="AK71" s="20">
        <f>Table2[[#This Row],[Find N C7]]/Table2[[#This Row],[bp]]*1000000</f>
        <v>6.0338679990824394E-2</v>
      </c>
      <c r="AL71" s="20">
        <f>Table2[[#This Row],[Find N D8]]/Table2[[#This Row],[bp]]*1000000</f>
        <v>2.8927884463269174E-2</v>
      </c>
      <c r="AM71" s="20">
        <f>Table2[[#This Row],[identify kmers A9]]/Table2[[#This Row],[bp]]*1000000</f>
        <v>2.609322766487594</v>
      </c>
      <c r="AN71" s="20">
        <f>Table2[[#This Row],[identify kmers B10]]/Table2[[#This Row],[bp]]*1000000</f>
        <v>21.909246642546805</v>
      </c>
    </row>
    <row r="72" spans="1:40" x14ac:dyDescent="0.25">
      <c r="A72" s="1" t="s">
        <v>144</v>
      </c>
      <c r="B72">
        <v>24199</v>
      </c>
      <c r="C72">
        <v>1709568600.95136</v>
      </c>
      <c r="D72">
        <v>1709568600.95172</v>
      </c>
      <c r="E72">
        <v>1709568601.3527501</v>
      </c>
      <c r="F72">
        <v>1709568601.35763</v>
      </c>
      <c r="G72">
        <v>1709568601.35778</v>
      </c>
      <c r="H72">
        <v>1709568601.3929601</v>
      </c>
      <c r="I72">
        <v>1709568601.3936901</v>
      </c>
      <c r="J72">
        <v>1709568601.3940499</v>
      </c>
      <c r="K72">
        <v>1709568601.4397299</v>
      </c>
      <c r="L72">
        <v>1709568601.6958499</v>
      </c>
      <c r="M72" s="10">
        <f t="shared" si="18"/>
        <v>3.6001205444335938E-4</v>
      </c>
      <c r="N72" s="10">
        <f t="shared" si="19"/>
        <v>0.40103006362915039</v>
      </c>
      <c r="O72" s="10">
        <f t="shared" si="20"/>
        <v>4.8799514770507813E-3</v>
      </c>
      <c r="P72" s="10">
        <f t="shared" si="21"/>
        <v>1.4996528625488281E-4</v>
      </c>
      <c r="Q72" s="10">
        <f t="shared" si="22"/>
        <v>3.5180091857910156E-2</v>
      </c>
      <c r="R72" s="10">
        <f t="shared" si="23"/>
        <v>7.3003768920898438E-4</v>
      </c>
      <c r="S72" s="10">
        <f t="shared" si="24"/>
        <v>3.5977363586425781E-4</v>
      </c>
      <c r="T72" s="10">
        <f t="shared" si="25"/>
        <v>4.5680046081542969E-2</v>
      </c>
      <c r="U72" s="10">
        <f t="shared" si="26"/>
        <v>0.25611996650695801</v>
      </c>
      <c r="V72" s="10">
        <f>SUM(Table2[[#This Row],[filter kmers2]:[identify kmers B10]])</f>
        <v>0.74448990821838379</v>
      </c>
      <c r="W72" s="5">
        <f t="shared" si="27"/>
        <v>4.8356875018614197E-4</v>
      </c>
      <c r="X72" s="5">
        <f t="shared" si="28"/>
        <v>0.53866420377523083</v>
      </c>
      <c r="Y72" s="5">
        <f t="shared" si="29"/>
        <v>6.5547583965628832E-3</v>
      </c>
      <c r="Z72" s="5">
        <f t="shared" si="30"/>
        <v>2.0143360520998892E-4</v>
      </c>
      <c r="AA72" s="5">
        <f t="shared" si="31"/>
        <v>4.7253953975143287E-2</v>
      </c>
      <c r="AB72" s="5">
        <f t="shared" si="32"/>
        <v>9.8058775699997789E-4</v>
      </c>
      <c r="AC72" s="5">
        <f t="shared" si="33"/>
        <v>4.8324850598072068E-4</v>
      </c>
      <c r="AD72" s="5">
        <f t="shared" si="34"/>
        <v>6.1357508781896726E-2</v>
      </c>
      <c r="AE72" s="5">
        <f t="shared" si="35"/>
        <v>0.34402073645278947</v>
      </c>
      <c r="AF72" s="20">
        <f>Table2[[#This Row],[filter kmers2]]/Table2[[#This Row],[bp]]*1000000</f>
        <v>1.4877145933441851E-2</v>
      </c>
      <c r="AG72" s="20">
        <f>Table2[[#This Row],[collapse kmers3]]/Table2[[#This Row],[bp]]*1000000</f>
        <v>16.572175033230728</v>
      </c>
      <c r="AH72" s="20">
        <f>Table2[[#This Row],[calculate distances4]]/Table2[[#This Row],[bp]]*1000000</f>
        <v>0.20165922050707802</v>
      </c>
      <c r="AI72" s="20">
        <f>Table2[[#This Row],[Find N A5]]/Table2[[#This Row],[bp]]*1000000</f>
        <v>6.1971687365131953E-3</v>
      </c>
      <c r="AJ72" s="20">
        <f>Table2[[#This Row],[Find N B6]]/Table2[[#This Row],[bp]]*1000000</f>
        <v>1.4537828777185071</v>
      </c>
      <c r="AK72" s="20">
        <f>Table2[[#This Row],[Find N C7]]/Table2[[#This Row],[bp]]*1000000</f>
        <v>3.016809327695295E-2</v>
      </c>
      <c r="AL72" s="20">
        <f>Table2[[#This Row],[Find N D8]]/Table2[[#This Row],[bp]]*1000000</f>
        <v>1.4867293518916394E-2</v>
      </c>
      <c r="AM72" s="20">
        <f>Table2[[#This Row],[identify kmers A9]]/Table2[[#This Row],[bp]]*1000000</f>
        <v>1.8876832134196855</v>
      </c>
      <c r="AN72" s="20">
        <f>Table2[[#This Row],[identify kmers B10]]/Table2[[#This Row],[bp]]*1000000</f>
        <v>10.583907041900822</v>
      </c>
    </row>
    <row r="73" spans="1:40" x14ac:dyDescent="0.25">
      <c r="A73" s="1" t="s">
        <v>144</v>
      </c>
      <c r="B73">
        <v>21999</v>
      </c>
      <c r="C73">
        <v>1709568634.64291</v>
      </c>
      <c r="D73">
        <v>1709568634.6429999</v>
      </c>
      <c r="E73">
        <v>1709568634.8346</v>
      </c>
      <c r="F73">
        <v>1709568634.85394</v>
      </c>
      <c r="G73">
        <v>1709568634.8541</v>
      </c>
      <c r="H73">
        <v>1709568635.07478</v>
      </c>
      <c r="I73">
        <v>1709568635.07582</v>
      </c>
      <c r="J73">
        <v>1709568635.0760601</v>
      </c>
      <c r="K73">
        <v>1709568635.1328001</v>
      </c>
      <c r="L73">
        <v>1709568635.37937</v>
      </c>
      <c r="M73" s="10">
        <f t="shared" si="18"/>
        <v>8.9883804321289063E-5</v>
      </c>
      <c r="N73" s="10">
        <f t="shared" si="19"/>
        <v>0.19160008430480957</v>
      </c>
      <c r="O73" s="10">
        <f t="shared" si="20"/>
        <v>1.9340038299560547E-2</v>
      </c>
      <c r="P73" s="10">
        <f t="shared" si="21"/>
        <v>1.5997886657714844E-4</v>
      </c>
      <c r="Q73" s="10">
        <f t="shared" si="22"/>
        <v>0.22067999839782715</v>
      </c>
      <c r="R73" s="10">
        <f t="shared" si="23"/>
        <v>1.0399818420410156E-3</v>
      </c>
      <c r="S73" s="10">
        <f t="shared" si="24"/>
        <v>2.4008750915527344E-4</v>
      </c>
      <c r="T73" s="10">
        <f t="shared" si="25"/>
        <v>5.6740045547485352E-2</v>
      </c>
      <c r="U73" s="10">
        <f t="shared" si="26"/>
        <v>0.24656987190246582</v>
      </c>
      <c r="V73" s="10">
        <f>SUM(Table2[[#This Row],[filter kmers2]:[identify kmers B10]])</f>
        <v>0.73645997047424316</v>
      </c>
      <c r="W73" s="5">
        <f t="shared" si="27"/>
        <v>1.2204845874163183E-4</v>
      </c>
      <c r="X73" s="5">
        <f t="shared" si="28"/>
        <v>0.26016360968190677</v>
      </c>
      <c r="Y73" s="5">
        <f t="shared" si="29"/>
        <v>2.6260813995235253E-2</v>
      </c>
      <c r="Z73" s="5">
        <f t="shared" si="30"/>
        <v>2.1722683240221475E-4</v>
      </c>
      <c r="AA73" s="5">
        <f t="shared" si="31"/>
        <v>0.29964968531245539</v>
      </c>
      <c r="AB73" s="5">
        <f t="shared" si="32"/>
        <v>1.4121362785968119E-3</v>
      </c>
      <c r="AC73" s="5">
        <f t="shared" si="33"/>
        <v>3.2600211658573807E-4</v>
      </c>
      <c r="AD73" s="5">
        <f t="shared" si="34"/>
        <v>7.7044303590523208E-2</v>
      </c>
      <c r="AE73" s="5">
        <f t="shared" si="35"/>
        <v>0.33480417373355298</v>
      </c>
      <c r="AF73" s="20">
        <f>Table2[[#This Row],[filter kmers2]]/Table2[[#This Row],[bp]]*1000000</f>
        <v>4.0858131879307723E-3</v>
      </c>
      <c r="AG73" s="20">
        <f>Table2[[#This Row],[collapse kmers3]]/Table2[[#This Row],[bp]]*1000000</f>
        <v>8.7094906270653016</v>
      </c>
      <c r="AH73" s="20">
        <f>Table2[[#This Row],[calculate distances4]]/Table2[[#This Row],[bp]]*1000000</f>
        <v>0.87913261055323189</v>
      </c>
      <c r="AI73" s="20">
        <f>Table2[[#This Row],[Find N A5]]/Table2[[#This Row],[bp]]*1000000</f>
        <v>7.2720972124709505E-3</v>
      </c>
      <c r="AJ73" s="20">
        <f>Table2[[#This Row],[Find N B6]]/Table2[[#This Row],[bp]]*1000000</f>
        <v>10.031364989218925</v>
      </c>
      <c r="AK73" s="20">
        <f>Table2[[#This Row],[Find N C7]]/Table2[[#This Row],[bp]]*1000000</f>
        <v>4.7274050731443043E-2</v>
      </c>
      <c r="AL73" s="20">
        <f>Table2[[#This Row],[Find N D8]]/Table2[[#This Row],[bp]]*1000000</f>
        <v>1.0913564669088296E-2</v>
      </c>
      <c r="AM73" s="20">
        <f>Table2[[#This Row],[identify kmers A9]]/Table2[[#This Row],[bp]]*1000000</f>
        <v>2.5792102162591641</v>
      </c>
      <c r="AN73" s="20">
        <f>Table2[[#This Row],[identify kmers B10]]/Table2[[#This Row],[bp]]*1000000</f>
        <v>11.208230915153681</v>
      </c>
    </row>
    <row r="74" spans="1:40" x14ac:dyDescent="0.25">
      <c r="A74" s="1" t="s">
        <v>144</v>
      </c>
      <c r="B74">
        <v>21999</v>
      </c>
      <c r="C74">
        <v>1709568634.5462999</v>
      </c>
      <c r="D74">
        <v>1709568634.5464101</v>
      </c>
      <c r="E74">
        <v>1709568634.73488</v>
      </c>
      <c r="F74">
        <v>1709568634.7472</v>
      </c>
      <c r="G74">
        <v>1709568634.74735</v>
      </c>
      <c r="H74">
        <v>1709568634.91114</v>
      </c>
      <c r="I74">
        <v>1709568634.9119999</v>
      </c>
      <c r="J74">
        <v>1709568634.91219</v>
      </c>
      <c r="K74">
        <v>1709568634.9802499</v>
      </c>
      <c r="L74">
        <v>1709568635.2806101</v>
      </c>
      <c r="M74" s="10">
        <f t="shared" si="18"/>
        <v>1.1014938354492188E-4</v>
      </c>
      <c r="N74" s="10">
        <f t="shared" si="19"/>
        <v>0.18846988677978516</v>
      </c>
      <c r="O74" s="10">
        <f t="shared" si="20"/>
        <v>1.2320041656494141E-2</v>
      </c>
      <c r="P74" s="10">
        <f t="shared" si="21"/>
        <v>1.4996528625488281E-4</v>
      </c>
      <c r="Q74" s="10">
        <f t="shared" si="22"/>
        <v>0.16378998756408691</v>
      </c>
      <c r="R74" s="10">
        <f t="shared" si="23"/>
        <v>8.5997581481933594E-4</v>
      </c>
      <c r="S74" s="10">
        <f t="shared" si="24"/>
        <v>1.9001960754394531E-4</v>
      </c>
      <c r="T74" s="10">
        <f t="shared" si="25"/>
        <v>6.8059921264648438E-2</v>
      </c>
      <c r="U74" s="10">
        <f t="shared" si="26"/>
        <v>0.30036020278930664</v>
      </c>
      <c r="V74" s="10">
        <f>SUM(Table2[[#This Row],[filter kmers2]:[identify kmers B10]])</f>
        <v>0.73431015014648438</v>
      </c>
      <c r="W74" s="5">
        <f t="shared" si="27"/>
        <v>1.5000389620509623E-4</v>
      </c>
      <c r="X74" s="5">
        <f t="shared" si="28"/>
        <v>0.25666251071456403</v>
      </c>
      <c r="Y74" s="5">
        <f t="shared" si="29"/>
        <v>1.6777708511909399E-2</v>
      </c>
      <c r="Z74" s="5">
        <f t="shared" si="30"/>
        <v>2.0422608379438428E-4</v>
      </c>
      <c r="AA74" s="5">
        <f t="shared" si="31"/>
        <v>0.22305287150315592</v>
      </c>
      <c r="AB74" s="5">
        <f t="shared" si="32"/>
        <v>1.1711343151770176E-3</v>
      </c>
      <c r="AC74" s="5">
        <f t="shared" si="33"/>
        <v>2.5877295514169197E-4</v>
      </c>
      <c r="AD74" s="5">
        <f t="shared" si="34"/>
        <v>9.2685524299332453E-2</v>
      </c>
      <c r="AE74" s="5">
        <f t="shared" si="35"/>
        <v>0.40903724772072003</v>
      </c>
      <c r="AF74" s="20">
        <f>Table2[[#This Row],[filter kmers2]]/Table2[[#This Row],[bp]]*1000000</f>
        <v>5.0070177528488509E-3</v>
      </c>
      <c r="AG74" s="20">
        <f>Table2[[#This Row],[collapse kmers3]]/Table2[[#This Row],[bp]]*1000000</f>
        <v>8.5672024537381315</v>
      </c>
      <c r="AH74" s="20">
        <f>Table2[[#This Row],[calculate distances4]]/Table2[[#This Row],[bp]]*1000000</f>
        <v>0.56002734926560938</v>
      </c>
      <c r="AI74" s="20">
        <f>Table2[[#This Row],[Find N A5]]/Table2[[#This Row],[bp]]*1000000</f>
        <v>6.8169137803937817E-3</v>
      </c>
      <c r="AJ74" s="20">
        <f>Table2[[#This Row],[Find N B6]]/Table2[[#This Row],[bp]]*1000000</f>
        <v>7.445337859179368</v>
      </c>
      <c r="AK74" s="20">
        <f>Table2[[#This Row],[Find N C7]]/Table2[[#This Row],[bp]]*1000000</f>
        <v>3.909158665481776E-2</v>
      </c>
      <c r="AL74" s="20">
        <f>Table2[[#This Row],[Find N D8]]/Table2[[#This Row],[bp]]*1000000</f>
        <v>8.6376475087024552E-3</v>
      </c>
      <c r="AM74" s="20">
        <f>Table2[[#This Row],[identify kmers A9]]/Table2[[#This Row],[bp]]*1000000</f>
        <v>3.0937734108208756</v>
      </c>
      <c r="AN74" s="20">
        <f>Table2[[#This Row],[identify kmers B10]]/Table2[[#This Row],[bp]]*1000000</f>
        <v>13.653357097563827</v>
      </c>
    </row>
    <row r="75" spans="1:40" x14ac:dyDescent="0.25">
      <c r="A75" s="1" t="s">
        <v>144</v>
      </c>
      <c r="B75">
        <v>18699</v>
      </c>
      <c r="C75">
        <v>1709568634.5455699</v>
      </c>
      <c r="D75">
        <v>1709568634.54567</v>
      </c>
      <c r="E75">
        <v>1709568634.77298</v>
      </c>
      <c r="F75">
        <v>1709568634.7848201</v>
      </c>
      <c r="G75">
        <v>1709568634.78496</v>
      </c>
      <c r="H75">
        <v>1709568634.91099</v>
      </c>
      <c r="I75">
        <v>1709568634.9117401</v>
      </c>
      <c r="J75">
        <v>1709568634.9119401</v>
      </c>
      <c r="K75">
        <v>1709568634.96525</v>
      </c>
      <c r="L75">
        <v>1709568635.2744901</v>
      </c>
      <c r="M75" s="10">
        <f t="shared" si="18"/>
        <v>1.0013580322265625E-4</v>
      </c>
      <c r="N75" s="10">
        <f t="shared" si="19"/>
        <v>0.2273099422454834</v>
      </c>
      <c r="O75" s="10">
        <f t="shared" si="20"/>
        <v>1.1840105056762695E-2</v>
      </c>
      <c r="P75" s="10">
        <f t="shared" si="21"/>
        <v>1.3995170593261719E-4</v>
      </c>
      <c r="Q75" s="10">
        <f t="shared" si="22"/>
        <v>0.12602996826171875</v>
      </c>
      <c r="R75" s="10">
        <f t="shared" si="23"/>
        <v>7.5006484985351563E-4</v>
      </c>
      <c r="S75" s="10">
        <f t="shared" si="24"/>
        <v>2.0003318786621094E-4</v>
      </c>
      <c r="T75" s="10">
        <f t="shared" si="25"/>
        <v>5.3309917449951172E-2</v>
      </c>
      <c r="U75" s="10">
        <f t="shared" si="26"/>
        <v>0.30924010276794434</v>
      </c>
      <c r="V75" s="10">
        <f>SUM(Table2[[#This Row],[filter kmers2]:[identify kmers B10]])</f>
        <v>0.72892022132873535</v>
      </c>
      <c r="W75" s="5">
        <f t="shared" si="27"/>
        <v>1.3737553204398763E-4</v>
      </c>
      <c r="X75" s="5">
        <f t="shared" si="28"/>
        <v>0.3118447473320527</v>
      </c>
      <c r="Y75" s="5">
        <f t="shared" si="29"/>
        <v>1.624334832580112E-2</v>
      </c>
      <c r="Z75" s="5">
        <f t="shared" si="30"/>
        <v>1.9199866026147798E-4</v>
      </c>
      <c r="AA75" s="5">
        <f t="shared" si="31"/>
        <v>0.17289953629216243</v>
      </c>
      <c r="AB75" s="5">
        <f t="shared" si="32"/>
        <v>1.0290081519294884E-3</v>
      </c>
      <c r="AC75" s="5">
        <f t="shared" si="33"/>
        <v>2.7442397948787057E-4</v>
      </c>
      <c r="AD75" s="5">
        <f t="shared" si="34"/>
        <v>7.3135462414217978E-2</v>
      </c>
      <c r="AE75" s="5">
        <f t="shared" si="35"/>
        <v>0.42424409931204299</v>
      </c>
      <c r="AF75" s="20">
        <f>Table2[[#This Row],[filter kmers2]]/Table2[[#This Row],[bp]]*1000000</f>
        <v>5.3551421585462458E-3</v>
      </c>
      <c r="AG75" s="20">
        <f>Table2[[#This Row],[collapse kmers3]]/Table2[[#This Row],[bp]]*1000000</f>
        <v>12.156261952269286</v>
      </c>
      <c r="AH75" s="20">
        <f>Table2[[#This Row],[calculate distances4]]/Table2[[#This Row],[bp]]*1000000</f>
        <v>0.63319455889420262</v>
      </c>
      <c r="AI75" s="20">
        <f>Table2[[#This Row],[Find N A5]]/Table2[[#This Row],[bp]]*1000000</f>
        <v>7.4844486834920142E-3</v>
      </c>
      <c r="AJ75" s="20">
        <f>Table2[[#This Row],[Find N B6]]/Table2[[#This Row],[bp]]*1000000</f>
        <v>6.739930919392414</v>
      </c>
      <c r="AK75" s="20">
        <f>Table2[[#This Row],[Find N C7]]/Table2[[#This Row],[bp]]*1000000</f>
        <v>4.0112564835205929E-2</v>
      </c>
      <c r="AL75" s="20">
        <f>Table2[[#This Row],[Find N D8]]/Table2[[#This Row],[bp]]*1000000</f>
        <v>1.0697533978619764E-2</v>
      </c>
      <c r="AM75" s="20">
        <f>Table2[[#This Row],[identify kmers A9]]/Table2[[#This Row],[bp]]*1000000</f>
        <v>2.8509501818252936</v>
      </c>
      <c r="AN75" s="20">
        <f>Table2[[#This Row],[identify kmers B10]]/Table2[[#This Row],[bp]]*1000000</f>
        <v>16.537788265037936</v>
      </c>
    </row>
    <row r="76" spans="1:40" x14ac:dyDescent="0.25">
      <c r="A76" s="1" t="s">
        <v>144</v>
      </c>
      <c r="B76">
        <v>17599</v>
      </c>
      <c r="C76">
        <v>1709568616.9606299</v>
      </c>
      <c r="D76">
        <v>1709568616.96105</v>
      </c>
      <c r="E76">
        <v>1709568617.39149</v>
      </c>
      <c r="F76">
        <v>1709568617.3954501</v>
      </c>
      <c r="G76">
        <v>1709568617.39557</v>
      </c>
      <c r="H76">
        <v>1709568617.4022801</v>
      </c>
      <c r="I76">
        <v>1709568617.40308</v>
      </c>
      <c r="J76">
        <v>1709568617.40342</v>
      </c>
      <c r="K76">
        <v>1709568617.4639101</v>
      </c>
      <c r="L76">
        <v>1709568617.6862299</v>
      </c>
      <c r="M76" s="10">
        <f t="shared" si="18"/>
        <v>4.2009353637695313E-4</v>
      </c>
      <c r="N76" s="10">
        <f t="shared" si="19"/>
        <v>0.43043994903564453</v>
      </c>
      <c r="O76" s="10">
        <f t="shared" si="20"/>
        <v>3.9601325988769531E-3</v>
      </c>
      <c r="P76" s="10">
        <f t="shared" si="21"/>
        <v>1.1992454528808594E-4</v>
      </c>
      <c r="Q76" s="10">
        <f t="shared" si="22"/>
        <v>6.710052490234375E-3</v>
      </c>
      <c r="R76" s="10">
        <f t="shared" si="23"/>
        <v>7.9989433288574219E-4</v>
      </c>
      <c r="S76" s="10">
        <f t="shared" si="24"/>
        <v>3.3998489379882813E-4</v>
      </c>
      <c r="T76" s="10">
        <f t="shared" si="25"/>
        <v>6.0490131378173828E-2</v>
      </c>
      <c r="U76" s="10">
        <f t="shared" si="26"/>
        <v>0.2223198413848877</v>
      </c>
      <c r="V76" s="10">
        <f>SUM(Table2[[#This Row],[filter kmers2]:[identify kmers B10]])</f>
        <v>0.72560000419616699</v>
      </c>
      <c r="W76" s="5">
        <f t="shared" si="27"/>
        <v>5.7896021767852722E-4</v>
      </c>
      <c r="X76" s="5">
        <f t="shared" si="28"/>
        <v>0.59321933096250989</v>
      </c>
      <c r="Y76" s="5">
        <f t="shared" si="29"/>
        <v>5.4577350826562638E-3</v>
      </c>
      <c r="Z76" s="5">
        <f t="shared" si="30"/>
        <v>1.6527638450187243E-4</v>
      </c>
      <c r="AA76" s="5">
        <f t="shared" si="31"/>
        <v>9.2475915813532757E-3</v>
      </c>
      <c r="AB76" s="5">
        <f t="shared" si="32"/>
        <v>1.1023901988146758E-3</v>
      </c>
      <c r="AC76" s="5">
        <f t="shared" si="33"/>
        <v>4.6855690715640172E-4</v>
      </c>
      <c r="AD76" s="5">
        <f t="shared" si="34"/>
        <v>8.3365671207769498E-2</v>
      </c>
      <c r="AE76" s="5">
        <f t="shared" si="35"/>
        <v>0.30639448745755959</v>
      </c>
      <c r="AF76" s="20">
        <f>Table2[[#This Row],[filter kmers2]]/Table2[[#This Row],[bp]]*1000000</f>
        <v>2.3870307197963132E-2</v>
      </c>
      <c r="AG76" s="20">
        <f>Table2[[#This Row],[collapse kmers3]]/Table2[[#This Row],[bp]]*1000000</f>
        <v>24.458204956852352</v>
      </c>
      <c r="AH76" s="20">
        <f>Table2[[#This Row],[calculate distances4]]/Table2[[#This Row],[bp]]*1000000</f>
        <v>0.22502031927251281</v>
      </c>
      <c r="AI76" s="20">
        <f>Table2[[#This Row],[Find N A5]]/Table2[[#This Row],[bp]]*1000000</f>
        <v>6.8142817937431642E-3</v>
      </c>
      <c r="AJ76" s="20">
        <f>Table2[[#This Row],[Find N B6]]/Table2[[#This Row],[bp]]*1000000</f>
        <v>0.38127464573182429</v>
      </c>
      <c r="AK76" s="20">
        <f>Table2[[#This Row],[Find N C7]]/Table2[[#This Row],[bp]]*1000000</f>
        <v>4.5451124091467822E-2</v>
      </c>
      <c r="AL76" s="20">
        <f>Table2[[#This Row],[Find N D8]]/Table2[[#This Row],[bp]]*1000000</f>
        <v>1.9318421148862328E-2</v>
      </c>
      <c r="AM76" s="20">
        <f>Table2[[#This Row],[identify kmers A9]]/Table2[[#This Row],[bp]]*1000000</f>
        <v>3.437134574587978</v>
      </c>
      <c r="AN76" s="20">
        <f>Table2[[#This Row],[identify kmers B10]]/Table2[[#This Row],[bp]]*1000000</f>
        <v>12.632526926807643</v>
      </c>
    </row>
    <row r="77" spans="1:40" x14ac:dyDescent="0.25">
      <c r="A77" s="1" t="s">
        <v>144</v>
      </c>
      <c r="B77">
        <v>21999</v>
      </c>
      <c r="C77">
        <v>1709568603.5820701</v>
      </c>
      <c r="D77">
        <v>1709568603.58248</v>
      </c>
      <c r="E77">
        <v>1709568604.01369</v>
      </c>
      <c r="F77">
        <v>1709568604.01858</v>
      </c>
      <c r="G77">
        <v>1709568604.0187199</v>
      </c>
      <c r="H77">
        <v>1709568604.0344801</v>
      </c>
      <c r="I77">
        <v>1709568604.0355301</v>
      </c>
      <c r="J77">
        <v>1709568604.03582</v>
      </c>
      <c r="K77">
        <v>1709568604.0871201</v>
      </c>
      <c r="L77">
        <v>1709568604.29704</v>
      </c>
      <c r="M77" s="10">
        <f t="shared" si="18"/>
        <v>4.0984153747558594E-4</v>
      </c>
      <c r="N77" s="10">
        <f t="shared" si="19"/>
        <v>0.43121004104614258</v>
      </c>
      <c r="O77" s="10">
        <f t="shared" si="20"/>
        <v>4.8899650573730469E-3</v>
      </c>
      <c r="P77" s="10">
        <f t="shared" si="21"/>
        <v>1.3995170593261719E-4</v>
      </c>
      <c r="Q77" s="10">
        <f t="shared" si="22"/>
        <v>1.5760183334350586E-2</v>
      </c>
      <c r="R77" s="10">
        <f t="shared" si="23"/>
        <v>1.0499954223632813E-3</v>
      </c>
      <c r="S77" s="10">
        <f t="shared" si="24"/>
        <v>2.899169921875E-4</v>
      </c>
      <c r="T77" s="10">
        <f t="shared" si="25"/>
        <v>5.1300048828125E-2</v>
      </c>
      <c r="U77" s="10">
        <f t="shared" si="26"/>
        <v>0.20991992950439453</v>
      </c>
      <c r="V77" s="10">
        <f>SUM(Table2[[#This Row],[filter kmers2]:[identify kmers B10]])</f>
        <v>0.71496987342834473</v>
      </c>
      <c r="W77" s="5">
        <f t="shared" si="27"/>
        <v>5.7322910056385864E-4</v>
      </c>
      <c r="X77" s="5">
        <f t="shared" si="28"/>
        <v>0.60311637884607883</v>
      </c>
      <c r="Y77" s="5">
        <f t="shared" si="29"/>
        <v>6.8394001469253875E-3</v>
      </c>
      <c r="Z77" s="5">
        <f t="shared" si="30"/>
        <v>1.9574489937811812E-4</v>
      </c>
      <c r="AA77" s="5">
        <f t="shared" si="31"/>
        <v>2.2043143242916084E-2</v>
      </c>
      <c r="AB77" s="5">
        <f t="shared" si="32"/>
        <v>1.4685869452491179E-3</v>
      </c>
      <c r="AC77" s="5">
        <f t="shared" si="33"/>
        <v>4.0549539632673192E-4</v>
      </c>
      <c r="AD77" s="5">
        <f t="shared" si="34"/>
        <v>7.1751343286866984E-2</v>
      </c>
      <c r="AE77" s="5">
        <f t="shared" si="35"/>
        <v>0.29360667813569491</v>
      </c>
      <c r="AF77" s="20">
        <f>Table2[[#This Row],[filter kmers2]]/Table2[[#This Row],[bp]]*1000000</f>
        <v>1.8630007612872673E-2</v>
      </c>
      <c r="AG77" s="20">
        <f>Table2[[#This Row],[collapse kmers3]]/Table2[[#This Row],[bp]]*1000000</f>
        <v>19.601347381523823</v>
      </c>
      <c r="AH77" s="20">
        <f>Table2[[#This Row],[calculate distances4]]/Table2[[#This Row],[bp]]*1000000</f>
        <v>0.22228124266435051</v>
      </c>
      <c r="AI77" s="20">
        <f>Table2[[#This Row],[Find N A5]]/Table2[[#This Row],[bp]]*1000000</f>
        <v>6.3617303483166137E-3</v>
      </c>
      <c r="AJ77" s="20">
        <f>Table2[[#This Row],[Find N B6]]/Table2[[#This Row],[bp]]*1000000</f>
        <v>0.71640453358564415</v>
      </c>
      <c r="AK77" s="20">
        <f>Table2[[#This Row],[Find N C7]]/Table2[[#This Row],[bp]]*1000000</f>
        <v>4.7729234163520221E-2</v>
      </c>
      <c r="AL77" s="20">
        <f>Table2[[#This Row],[Find N D8]]/Table2[[#This Row],[bp]]*1000000</f>
        <v>1.3178644128710396E-2</v>
      </c>
      <c r="AM77" s="20">
        <f>Table2[[#This Row],[identify kmers A9]]/Table2[[#This Row],[bp]]*1000000</f>
        <v>2.3319263979328606</v>
      </c>
      <c r="AN77" s="20">
        <f>Table2[[#This Row],[identify kmers B10]]/Table2[[#This Row],[bp]]*1000000</f>
        <v>9.5422487160504801</v>
      </c>
    </row>
    <row r="78" spans="1:40" x14ac:dyDescent="0.25">
      <c r="A78" s="1" t="s">
        <v>144</v>
      </c>
      <c r="B78">
        <v>14299</v>
      </c>
      <c r="C78">
        <v>1709568634.77403</v>
      </c>
      <c r="D78">
        <v>1709568634.7741101</v>
      </c>
      <c r="E78">
        <v>1709568635.02074</v>
      </c>
      <c r="F78">
        <v>1709568635.0309501</v>
      </c>
      <c r="G78">
        <v>1709568635.0311</v>
      </c>
      <c r="H78">
        <v>1709568635.10706</v>
      </c>
      <c r="I78">
        <v>1709568635.1078601</v>
      </c>
      <c r="J78">
        <v>1709568635.1080201</v>
      </c>
      <c r="K78">
        <v>1709568635.18385</v>
      </c>
      <c r="L78">
        <v>1709568635.4797499</v>
      </c>
      <c r="M78" s="10">
        <f t="shared" si="18"/>
        <v>8.0108642578125E-5</v>
      </c>
      <c r="N78" s="10">
        <f t="shared" si="19"/>
        <v>0.24662995338439941</v>
      </c>
      <c r="O78" s="10">
        <f t="shared" si="20"/>
        <v>1.0210037231445313E-2</v>
      </c>
      <c r="P78" s="10">
        <f t="shared" si="21"/>
        <v>1.4996528625488281E-4</v>
      </c>
      <c r="Q78" s="10">
        <f t="shared" si="22"/>
        <v>7.5959920883178711E-2</v>
      </c>
      <c r="R78" s="10">
        <f t="shared" si="23"/>
        <v>8.0013275146484375E-4</v>
      </c>
      <c r="S78" s="10">
        <f t="shared" si="24"/>
        <v>1.5997886657714844E-4</v>
      </c>
      <c r="T78" s="10">
        <f t="shared" si="25"/>
        <v>7.5829982757568359E-2</v>
      </c>
      <c r="U78" s="10">
        <f t="shared" si="26"/>
        <v>0.29589986801147461</v>
      </c>
      <c r="V78" s="10">
        <f>SUM(Table2[[#This Row],[filter kmers2]:[identify kmers B10]])</f>
        <v>0.70571994781494141</v>
      </c>
      <c r="W78" s="5">
        <f t="shared" si="27"/>
        <v>1.1351336011708093E-4</v>
      </c>
      <c r="X78" s="5">
        <f t="shared" si="28"/>
        <v>0.34947283855021816</v>
      </c>
      <c r="Y78" s="5">
        <f t="shared" si="29"/>
        <v>1.4467548016827004E-2</v>
      </c>
      <c r="Z78" s="5">
        <f t="shared" si="30"/>
        <v>2.1249971283822589E-4</v>
      </c>
      <c r="AA78" s="5">
        <f t="shared" si="31"/>
        <v>0.10763465184506507</v>
      </c>
      <c r="AB78" s="5">
        <f t="shared" si="32"/>
        <v>1.1337822516456059E-3</v>
      </c>
      <c r="AC78" s="5">
        <f t="shared" si="33"/>
        <v>2.26688882852861E-4</v>
      </c>
      <c r="AD78" s="5">
        <f t="shared" si="34"/>
        <v>0.10745053047225611</v>
      </c>
      <c r="AE78" s="5">
        <f t="shared" si="35"/>
        <v>0.41928794690817983</v>
      </c>
      <c r="AF78" s="20">
        <f>Table2[[#This Row],[filter kmers2]]/Table2[[#This Row],[bp]]*1000000</f>
        <v>5.6023947533481366E-3</v>
      </c>
      <c r="AG78" s="20">
        <f>Table2[[#This Row],[collapse kmers3]]/Table2[[#This Row],[bp]]*1000000</f>
        <v>17.248056044786306</v>
      </c>
      <c r="AH78" s="20">
        <f>Table2[[#This Row],[calculate distances4]]/Table2[[#This Row],[bp]]*1000000</f>
        <v>0.71403855034934705</v>
      </c>
      <c r="AI78" s="20">
        <f>Table2[[#This Row],[Find N A5]]/Table2[[#This Row],[bp]]*1000000</f>
        <v>1.0487816368618981E-2</v>
      </c>
      <c r="AJ78" s="20">
        <f>Table2[[#This Row],[Find N B6]]/Table2[[#This Row],[bp]]*1000000</f>
        <v>5.3122540655415564</v>
      </c>
      <c r="AK78" s="20">
        <f>Table2[[#This Row],[Find N C7]]/Table2[[#This Row],[bp]]*1000000</f>
        <v>5.5957252357846266E-2</v>
      </c>
      <c r="AL78" s="20">
        <f>Table2[[#This Row],[Find N D8]]/Table2[[#This Row],[bp]]*1000000</f>
        <v>1.1188115712787499E-2</v>
      </c>
      <c r="AM78" s="20">
        <f>Table2[[#This Row],[identify kmers A9]]/Table2[[#This Row],[bp]]*1000000</f>
        <v>5.3031668478612746</v>
      </c>
      <c r="AN78" s="20">
        <f>Table2[[#This Row],[identify kmers B10]]/Table2[[#This Row],[bp]]*1000000</f>
        <v>20.693745577416227</v>
      </c>
    </row>
    <row r="79" spans="1:40" x14ac:dyDescent="0.25">
      <c r="A79" s="1" t="s">
        <v>144</v>
      </c>
      <c r="B79">
        <v>19799</v>
      </c>
      <c r="C79">
        <v>1709568633.76968</v>
      </c>
      <c r="D79">
        <v>1709568633.7697799</v>
      </c>
      <c r="E79">
        <v>1709568634.0267501</v>
      </c>
      <c r="F79">
        <v>1709568634.03442</v>
      </c>
      <c r="G79">
        <v>1709568634.03456</v>
      </c>
      <c r="H79">
        <v>1709568634.1461501</v>
      </c>
      <c r="I79">
        <v>1709568634.1481099</v>
      </c>
      <c r="J79">
        <v>1709568634.1484699</v>
      </c>
      <c r="K79">
        <v>1709568634.2090001</v>
      </c>
      <c r="L79">
        <v>1709568634.4689</v>
      </c>
      <c r="M79" s="10">
        <f t="shared" si="18"/>
        <v>9.9897384643554688E-5</v>
      </c>
      <c r="N79" s="10">
        <f t="shared" si="19"/>
        <v>0.25697016716003418</v>
      </c>
      <c r="O79" s="10">
        <f t="shared" si="20"/>
        <v>7.6699256896972656E-3</v>
      </c>
      <c r="P79" s="10">
        <f t="shared" si="21"/>
        <v>1.3995170593261719E-4</v>
      </c>
      <c r="Q79" s="10">
        <f t="shared" si="22"/>
        <v>0.11159014701843262</v>
      </c>
      <c r="R79" s="10">
        <f t="shared" si="23"/>
        <v>1.9598007202148438E-3</v>
      </c>
      <c r="S79" s="10">
        <f t="shared" si="24"/>
        <v>3.6001205444335938E-4</v>
      </c>
      <c r="T79" s="10">
        <f t="shared" si="25"/>
        <v>6.0530185699462891E-2</v>
      </c>
      <c r="U79" s="10">
        <f t="shared" si="26"/>
        <v>0.25989985466003418</v>
      </c>
      <c r="V79" s="10">
        <f>SUM(Table2[[#This Row],[filter kmers2]:[identify kmers B10]])</f>
        <v>0.69921994209289551</v>
      </c>
      <c r="W79" s="5">
        <f t="shared" si="27"/>
        <v>1.4286975904111547E-4</v>
      </c>
      <c r="X79" s="5">
        <f t="shared" si="28"/>
        <v>0.36750978009991336</v>
      </c>
      <c r="Y79" s="5">
        <f t="shared" si="29"/>
        <v>1.0969260497261777E-2</v>
      </c>
      <c r="Z79" s="5">
        <f t="shared" si="30"/>
        <v>2.0015405383564386E-4</v>
      </c>
      <c r="AA79" s="5">
        <f t="shared" si="31"/>
        <v>0.15959234040783007</v>
      </c>
      <c r="AB79" s="5">
        <f t="shared" si="32"/>
        <v>2.8028387095894252E-3</v>
      </c>
      <c r="AC79" s="5">
        <f t="shared" si="33"/>
        <v>5.1487669726034445E-4</v>
      </c>
      <c r="AD79" s="5">
        <f t="shared" si="34"/>
        <v>8.6568162684669395E-2</v>
      </c>
      <c r="AE79" s="5">
        <f t="shared" si="35"/>
        <v>0.37169971709059885</v>
      </c>
      <c r="AF79" s="20">
        <f>Table2[[#This Row],[filter kmers2]]/Table2[[#This Row],[bp]]*1000000</f>
        <v>5.0455772838807356E-3</v>
      </c>
      <c r="AG79" s="20">
        <f>Table2[[#This Row],[collapse kmers3]]/Table2[[#This Row],[bp]]*1000000</f>
        <v>12.978946773071073</v>
      </c>
      <c r="AH79" s="20">
        <f>Table2[[#This Row],[calculate distances4]]/Table2[[#This Row],[bp]]*1000000</f>
        <v>0.38738954945690518</v>
      </c>
      <c r="AI79" s="20">
        <f>Table2[[#This Row],[Find N A5]]/Table2[[#This Row],[bp]]*1000000</f>
        <v>7.0686249776563057E-3</v>
      </c>
      <c r="AJ79" s="20">
        <f>Table2[[#This Row],[Find N B6]]/Table2[[#This Row],[bp]]*1000000</f>
        <v>5.6361506651059452</v>
      </c>
      <c r="AK79" s="20">
        <f>Table2[[#This Row],[Find N C7]]/Table2[[#This Row],[bp]]*1000000</f>
        <v>9.8984833588304649E-2</v>
      </c>
      <c r="AL79" s="20">
        <f>Table2[[#This Row],[Find N D8]]/Table2[[#This Row],[bp]]*1000000</f>
        <v>1.8183345342863748E-2</v>
      </c>
      <c r="AM79" s="20">
        <f>Table2[[#This Row],[identify kmers A9]]/Table2[[#This Row],[bp]]*1000000</f>
        <v>3.0572344916138636</v>
      </c>
      <c r="AN79" s="20">
        <f>Table2[[#This Row],[identify kmers B10]]/Table2[[#This Row],[bp]]*1000000</f>
        <v>13.126918261530086</v>
      </c>
    </row>
    <row r="80" spans="1:40" x14ac:dyDescent="0.25">
      <c r="A80" s="1" t="s">
        <v>144</v>
      </c>
      <c r="B80">
        <v>15399</v>
      </c>
      <c r="C80">
        <v>1709568514.7950599</v>
      </c>
      <c r="D80">
        <v>1709568514.7953401</v>
      </c>
      <c r="E80">
        <v>1709568515.2139699</v>
      </c>
      <c r="F80">
        <v>1709568515.21597</v>
      </c>
      <c r="G80">
        <v>1709568515.21611</v>
      </c>
      <c r="H80">
        <v>1709568515.21978</v>
      </c>
      <c r="I80">
        <v>1709568515.22015</v>
      </c>
      <c r="J80">
        <v>1709568515.22035</v>
      </c>
      <c r="K80">
        <v>1709568515.2428701</v>
      </c>
      <c r="L80">
        <v>1709568515.4746399</v>
      </c>
      <c r="M80" s="10">
        <f t="shared" si="18"/>
        <v>2.8014183044433594E-4</v>
      </c>
      <c r="N80" s="10">
        <f t="shared" si="19"/>
        <v>0.41862988471984863</v>
      </c>
      <c r="O80" s="10">
        <f t="shared" si="20"/>
        <v>2.0000934600830078E-3</v>
      </c>
      <c r="P80" s="10">
        <f t="shared" si="21"/>
        <v>1.3995170593261719E-4</v>
      </c>
      <c r="Q80" s="10">
        <f t="shared" si="22"/>
        <v>3.6699771881103516E-3</v>
      </c>
      <c r="R80" s="10">
        <f t="shared" si="23"/>
        <v>3.70025634765625E-4</v>
      </c>
      <c r="S80" s="10">
        <f t="shared" si="24"/>
        <v>2.0003318786621094E-4</v>
      </c>
      <c r="T80" s="10">
        <f t="shared" si="25"/>
        <v>2.2520065307617188E-2</v>
      </c>
      <c r="U80" s="10">
        <f t="shared" si="26"/>
        <v>0.23176980018615723</v>
      </c>
      <c r="V80" s="10">
        <f>SUM(Table2[[#This Row],[filter kmers2]:[identify kmers B10]])</f>
        <v>0.6795799732208252</v>
      </c>
      <c r="W80" s="5">
        <f t="shared" si="27"/>
        <v>4.1222790765393203E-4</v>
      </c>
      <c r="X80" s="5">
        <f t="shared" si="28"/>
        <v>0.61601268609458792</v>
      </c>
      <c r="Y80" s="5">
        <f t="shared" si="29"/>
        <v>2.9431318445181584E-3</v>
      </c>
      <c r="Z80" s="5">
        <f t="shared" si="30"/>
        <v>2.0593853769604946E-4</v>
      </c>
      <c r="AA80" s="5">
        <f t="shared" si="31"/>
        <v>5.4003610063974262E-3</v>
      </c>
      <c r="AB80" s="5">
        <f t="shared" si="32"/>
        <v>5.4449167036502339E-4</v>
      </c>
      <c r="AC80" s="5">
        <f t="shared" si="33"/>
        <v>2.9434826767799912E-4</v>
      </c>
      <c r="AD80" s="5">
        <f t="shared" si="34"/>
        <v>3.3138212123710473E-2</v>
      </c>
      <c r="AE80" s="5">
        <f t="shared" si="35"/>
        <v>0.34104860254739305</v>
      </c>
      <c r="AF80" s="20">
        <f>Table2[[#This Row],[filter kmers2]]/Table2[[#This Row],[bp]]*1000000</f>
        <v>1.8192209263220724E-2</v>
      </c>
      <c r="AG80" s="20">
        <f>Table2[[#This Row],[collapse kmers3]]/Table2[[#This Row],[bp]]*1000000</f>
        <v>27.185524041811068</v>
      </c>
      <c r="AH80" s="20">
        <f>Table2[[#This Row],[calculate distances4]]/Table2[[#This Row],[bp]]*1000000</f>
        <v>0.12988463277375203</v>
      </c>
      <c r="AI80" s="20">
        <f>Table2[[#This Row],[Find N A5]]/Table2[[#This Row],[bp]]*1000000</f>
        <v>9.0883632659664385E-3</v>
      </c>
      <c r="AJ80" s="20">
        <f>Table2[[#This Row],[Find N B6]]/Table2[[#This Row],[bp]]*1000000</f>
        <v>0.23832568271383542</v>
      </c>
      <c r="AK80" s="20">
        <f>Table2[[#This Row],[Find N C7]]/Table2[[#This Row],[bp]]*1000000</f>
        <v>2.4029198958739201E-2</v>
      </c>
      <c r="AL80" s="20">
        <f>Table2[[#This Row],[Find N D8]]/Table2[[#This Row],[bp]]*1000000</f>
        <v>1.2990011550503991E-2</v>
      </c>
      <c r="AM80" s="20">
        <f>Table2[[#This Row],[identify kmers A9]]/Table2[[#This Row],[bp]]*1000000</f>
        <v>1.4624368665249163</v>
      </c>
      <c r="AN80" s="20">
        <f>Table2[[#This Row],[identify kmers B10]]/Table2[[#This Row],[bp]]*1000000</f>
        <v>15.050964360423224</v>
      </c>
    </row>
    <row r="81" spans="1:40" x14ac:dyDescent="0.25">
      <c r="A81" s="1" t="s">
        <v>144</v>
      </c>
      <c r="B81">
        <v>20349</v>
      </c>
      <c r="C81">
        <v>1709568511.3833699</v>
      </c>
      <c r="D81">
        <v>1709568511.38378</v>
      </c>
      <c r="E81">
        <v>1709568511.76086</v>
      </c>
      <c r="F81">
        <v>1709568511.76457</v>
      </c>
      <c r="G81">
        <v>1709568511.7646899</v>
      </c>
      <c r="H81">
        <v>1709568511.7804599</v>
      </c>
      <c r="I81">
        <v>1709568511.7814801</v>
      </c>
      <c r="J81">
        <v>1709568511.7818201</v>
      </c>
      <c r="K81">
        <v>1709568511.8333399</v>
      </c>
      <c r="L81">
        <v>1709568512.0609</v>
      </c>
      <c r="M81" s="10">
        <f t="shared" si="18"/>
        <v>4.100799560546875E-4</v>
      </c>
      <c r="N81" s="10">
        <f t="shared" si="19"/>
        <v>0.37707996368408203</v>
      </c>
      <c r="O81" s="10">
        <f t="shared" si="20"/>
        <v>3.7100315093994141E-3</v>
      </c>
      <c r="P81" s="10">
        <f t="shared" si="21"/>
        <v>1.1992454528808594E-4</v>
      </c>
      <c r="Q81" s="10">
        <f t="shared" si="22"/>
        <v>1.576995849609375E-2</v>
      </c>
      <c r="R81" s="10">
        <f t="shared" si="23"/>
        <v>1.0201930999755859E-3</v>
      </c>
      <c r="S81" s="10">
        <f t="shared" si="24"/>
        <v>3.3998489379882813E-4</v>
      </c>
      <c r="T81" s="10">
        <f t="shared" si="25"/>
        <v>5.1519870758056641E-2</v>
      </c>
      <c r="U81" s="10">
        <f t="shared" si="26"/>
        <v>0.22756004333496094</v>
      </c>
      <c r="V81" s="10">
        <f>SUM(Table2[[#This Row],[filter kmers2]:[identify kmers B10]])</f>
        <v>0.67753005027770996</v>
      </c>
      <c r="W81" s="5">
        <f t="shared" si="27"/>
        <v>6.0525722200307065E-4</v>
      </c>
      <c r="X81" s="5">
        <f t="shared" si="28"/>
        <v>0.55655090653104211</v>
      </c>
      <c r="Y81" s="5">
        <f t="shared" si="29"/>
        <v>5.4758183904591758E-3</v>
      </c>
      <c r="Z81" s="5">
        <f t="shared" si="30"/>
        <v>1.7700254806252589E-4</v>
      </c>
      <c r="AA81" s="5">
        <f t="shared" si="31"/>
        <v>2.3275659123355292E-2</v>
      </c>
      <c r="AB81" s="5">
        <f t="shared" si="32"/>
        <v>1.5057532865994996E-3</v>
      </c>
      <c r="AC81" s="5">
        <f t="shared" si="33"/>
        <v>5.0180046428859233E-4</v>
      </c>
      <c r="AD81" s="5">
        <f t="shared" si="34"/>
        <v>7.6040716920141582E-2</v>
      </c>
      <c r="AE81" s="5">
        <f t="shared" si="35"/>
        <v>0.33586708551404815</v>
      </c>
      <c r="AF81" s="20">
        <f>Table2[[#This Row],[filter kmers2]]/Table2[[#This Row],[bp]]*1000000</f>
        <v>2.0152339478828812E-2</v>
      </c>
      <c r="AG81" s="20">
        <f>Table2[[#This Row],[collapse kmers3]]/Table2[[#This Row],[bp]]*1000000</f>
        <v>18.530638541652269</v>
      </c>
      <c r="AH81" s="20">
        <f>Table2[[#This Row],[calculate distances4]]/Table2[[#This Row],[bp]]*1000000</f>
        <v>0.18232008990119483</v>
      </c>
      <c r="AI81" s="20">
        <f>Table2[[#This Row],[Find N A5]]/Table2[[#This Row],[bp]]*1000000</f>
        <v>5.8933876499133097E-3</v>
      </c>
      <c r="AJ81" s="20">
        <f>Table2[[#This Row],[Find N B6]]/Table2[[#This Row],[bp]]*1000000</f>
        <v>0.77497461772537968</v>
      </c>
      <c r="AK81" s="20">
        <f>Table2[[#This Row],[Find N C7]]/Table2[[#This Row],[bp]]*1000000</f>
        <v>5.0134802691807256E-2</v>
      </c>
      <c r="AL81" s="20">
        <f>Table2[[#This Row],[Find N D8]]/Table2[[#This Row],[bp]]*1000000</f>
        <v>1.6707695405122028E-2</v>
      </c>
      <c r="AM81" s="20">
        <f>Table2[[#This Row],[identify kmers A9]]/Table2[[#This Row],[bp]]*1000000</f>
        <v>2.5318133941744874</v>
      </c>
      <c r="AN81" s="20">
        <f>Table2[[#This Row],[identify kmers B10]]/Table2[[#This Row],[bp]]*1000000</f>
        <v>11.182861238142459</v>
      </c>
    </row>
    <row r="82" spans="1:40" x14ac:dyDescent="0.25">
      <c r="A82" s="1" t="s">
        <v>144</v>
      </c>
      <c r="B82">
        <v>25299</v>
      </c>
      <c r="C82">
        <v>1709568593.2800901</v>
      </c>
      <c r="D82">
        <v>1709568593.28055</v>
      </c>
      <c r="E82">
        <v>1709568593.6385901</v>
      </c>
      <c r="F82">
        <v>1709568593.6423299</v>
      </c>
      <c r="G82">
        <v>1709568593.6424699</v>
      </c>
      <c r="H82">
        <v>1709568593.66275</v>
      </c>
      <c r="I82">
        <v>1709568593.6639199</v>
      </c>
      <c r="J82">
        <v>1709568593.6642599</v>
      </c>
      <c r="K82">
        <v>1709568593.71931</v>
      </c>
      <c r="L82">
        <v>1709568593.95699</v>
      </c>
      <c r="M82" s="10">
        <f t="shared" si="18"/>
        <v>4.5990943908691406E-4</v>
      </c>
      <c r="N82" s="10">
        <f t="shared" si="19"/>
        <v>0.35804009437561035</v>
      </c>
      <c r="O82" s="10">
        <f t="shared" si="20"/>
        <v>3.7398338317871094E-3</v>
      </c>
      <c r="P82" s="10">
        <f t="shared" si="21"/>
        <v>1.3995170593261719E-4</v>
      </c>
      <c r="Q82" s="10">
        <f t="shared" si="22"/>
        <v>2.0280122756958008E-2</v>
      </c>
      <c r="R82" s="10">
        <f t="shared" si="23"/>
        <v>1.1699199676513672E-3</v>
      </c>
      <c r="S82" s="10">
        <f t="shared" si="24"/>
        <v>3.3998489379882813E-4</v>
      </c>
      <c r="T82" s="10">
        <f t="shared" si="25"/>
        <v>5.5050134658813477E-2</v>
      </c>
      <c r="U82" s="10">
        <f t="shared" si="26"/>
        <v>0.23767995834350586</v>
      </c>
      <c r="V82" s="10">
        <f>SUM(Table2[[#This Row],[filter kmers2]:[identify kmers B10]])</f>
        <v>0.67689990997314453</v>
      </c>
      <c r="W82" s="5">
        <f t="shared" si="27"/>
        <v>6.7943492429354971E-4</v>
      </c>
      <c r="X82" s="5">
        <f t="shared" si="28"/>
        <v>0.52894096911582589</v>
      </c>
      <c r="Y82" s="5">
        <f t="shared" si="29"/>
        <v>5.5249436093668331E-3</v>
      </c>
      <c r="Z82" s="5">
        <f t="shared" si="30"/>
        <v>2.0675391423551773E-4</v>
      </c>
      <c r="AA82" s="5">
        <f t="shared" si="31"/>
        <v>2.9960297612925676E-2</v>
      </c>
      <c r="AB82" s="5">
        <f t="shared" si="32"/>
        <v>1.7283500121868577E-3</v>
      </c>
      <c r="AC82" s="5">
        <f t="shared" si="33"/>
        <v>5.0226760085153024E-4</v>
      </c>
      <c r="AD82" s="5">
        <f t="shared" si="34"/>
        <v>8.1326845886266333E-2</v>
      </c>
      <c r="AE82" s="5">
        <f t="shared" si="35"/>
        <v>0.35113013732404785</v>
      </c>
      <c r="AF82" s="20">
        <f>Table2[[#This Row],[filter kmers2]]/Table2[[#This Row],[bp]]*1000000</f>
        <v>1.8178957234946599E-2</v>
      </c>
      <c r="AG82" s="20">
        <f>Table2[[#This Row],[collapse kmers3]]/Table2[[#This Row],[bp]]*1000000</f>
        <v>14.152341767485289</v>
      </c>
      <c r="AH82" s="20">
        <f>Table2[[#This Row],[calculate distances4]]/Table2[[#This Row],[bp]]*1000000</f>
        <v>0.14782536194265028</v>
      </c>
      <c r="AI82" s="20">
        <f>Table2[[#This Row],[Find N A5]]/Table2[[#This Row],[bp]]*1000000</f>
        <v>5.5319066339624958E-3</v>
      </c>
      <c r="AJ82" s="20">
        <f>Table2[[#This Row],[Find N B6]]/Table2[[#This Row],[bp]]*1000000</f>
        <v>0.80161756421036434</v>
      </c>
      <c r="AK82" s="20">
        <f>Table2[[#This Row],[Find N C7]]/Table2[[#This Row],[bp]]*1000000</f>
        <v>4.6243723769768257E-2</v>
      </c>
      <c r="AL82" s="20">
        <f>Table2[[#This Row],[Find N D8]]/Table2[[#This Row],[bp]]*1000000</f>
        <v>1.3438669267513663E-2</v>
      </c>
      <c r="AM82" s="20">
        <f>Table2[[#This Row],[identify kmers A9]]/Table2[[#This Row],[bp]]*1000000</f>
        <v>2.175980657686607</v>
      </c>
      <c r="AN82" s="20">
        <f>Table2[[#This Row],[identify kmers B10]]/Table2[[#This Row],[bp]]*1000000</f>
        <v>9.3948360940553339</v>
      </c>
    </row>
    <row r="83" spans="1:40" x14ac:dyDescent="0.25">
      <c r="A83" s="1" t="s">
        <v>144</v>
      </c>
      <c r="B83">
        <v>11599</v>
      </c>
      <c r="C83">
        <v>1709568546.9988699</v>
      </c>
      <c r="D83">
        <v>1709568546.99913</v>
      </c>
      <c r="E83">
        <v>1709568547.1031101</v>
      </c>
      <c r="F83">
        <v>1709568547.1048</v>
      </c>
      <c r="G83">
        <v>1709568547.10495</v>
      </c>
      <c r="H83">
        <v>1709568547.1103799</v>
      </c>
      <c r="I83">
        <v>1709568547.1112101</v>
      </c>
      <c r="J83">
        <v>1709568547.1115699</v>
      </c>
      <c r="K83">
        <v>1709568547.4669299</v>
      </c>
      <c r="L83">
        <v>1709568547.6700799</v>
      </c>
      <c r="M83" s="10">
        <f t="shared" si="18"/>
        <v>2.6011466979980469E-4</v>
      </c>
      <c r="N83" s="10">
        <f t="shared" si="19"/>
        <v>0.10398006439208984</v>
      </c>
      <c r="O83" s="10">
        <f t="shared" si="20"/>
        <v>1.689910888671875E-3</v>
      </c>
      <c r="P83" s="10">
        <f t="shared" si="21"/>
        <v>1.4996528625488281E-4</v>
      </c>
      <c r="Q83" s="10">
        <f t="shared" si="22"/>
        <v>5.4299831390380859E-3</v>
      </c>
      <c r="R83" s="10">
        <f t="shared" si="23"/>
        <v>8.3017349243164063E-4</v>
      </c>
      <c r="S83" s="10">
        <f t="shared" si="24"/>
        <v>3.5977363586425781E-4</v>
      </c>
      <c r="T83" s="10">
        <f t="shared" si="25"/>
        <v>0.35536003112792969</v>
      </c>
      <c r="U83" s="10">
        <f t="shared" si="26"/>
        <v>0.20315003395080566</v>
      </c>
      <c r="V83" s="10">
        <f>SUM(Table2[[#This Row],[filter kmers2]:[identify kmers B10]])</f>
        <v>0.67121005058288574</v>
      </c>
      <c r="W83" s="5">
        <f t="shared" si="27"/>
        <v>3.8753095185913624E-4</v>
      </c>
      <c r="X83" s="5">
        <f t="shared" si="28"/>
        <v>0.15491434358259756</v>
      </c>
      <c r="Y83" s="5">
        <f t="shared" si="29"/>
        <v>2.5177079622159099E-3</v>
      </c>
      <c r="Z83" s="5">
        <f t="shared" si="30"/>
        <v>2.2342526922034526E-4</v>
      </c>
      <c r="AA83" s="5">
        <f t="shared" si="31"/>
        <v>8.0898418227239484E-3</v>
      </c>
      <c r="AB83" s="5">
        <f t="shared" si="32"/>
        <v>1.2368311405806713E-3</v>
      </c>
      <c r="AC83" s="5">
        <f t="shared" si="33"/>
        <v>5.3600752186566138E-4</v>
      </c>
      <c r="AD83" s="5">
        <f t="shared" si="34"/>
        <v>0.52943192793274085</v>
      </c>
      <c r="AE83" s="5">
        <f t="shared" si="35"/>
        <v>0.30266238381619598</v>
      </c>
      <c r="AF83" s="20">
        <f>Table2[[#This Row],[filter kmers2]]/Table2[[#This Row],[bp]]*1000000</f>
        <v>2.2425611673403283E-2</v>
      </c>
      <c r="AG83" s="20">
        <f>Table2[[#This Row],[collapse kmers3]]/Table2[[#This Row],[bp]]*1000000</f>
        <v>8.9645714623751918</v>
      </c>
      <c r="AH83" s="20">
        <f>Table2[[#This Row],[calculate distances4]]/Table2[[#This Row],[bp]]*1000000</f>
        <v>0.14569453303490604</v>
      </c>
      <c r="AI83" s="20">
        <f>Table2[[#This Row],[Find N A5]]/Table2[[#This Row],[bp]]*1000000</f>
        <v>1.2929156500981361E-2</v>
      </c>
      <c r="AJ83" s="20">
        <f>Table2[[#This Row],[Find N B6]]/Table2[[#This Row],[bp]]*1000000</f>
        <v>0.46814235184395947</v>
      </c>
      <c r="AK83" s="20">
        <f>Table2[[#This Row],[Find N C7]]/Table2[[#This Row],[bp]]*1000000</f>
        <v>7.157285045535311E-2</v>
      </c>
      <c r="AL83" s="20">
        <f>Table2[[#This Row],[Find N D8]]/Table2[[#This Row],[bp]]*1000000</f>
        <v>3.1017642543689789E-2</v>
      </c>
      <c r="AM83" s="20">
        <f>Table2[[#This Row],[identify kmers A9]]/Table2[[#This Row],[bp]]*1000000</f>
        <v>30.637126573664084</v>
      </c>
      <c r="AN83" s="20">
        <f>Table2[[#This Row],[identify kmers B10]]/Table2[[#This Row],[bp]]*1000000</f>
        <v>17.514443827123515</v>
      </c>
    </row>
    <row r="84" spans="1:40" x14ac:dyDescent="0.25">
      <c r="A84" s="1" t="s">
        <v>144</v>
      </c>
      <c r="B84">
        <v>10999</v>
      </c>
      <c r="C84">
        <v>1709568553.2288101</v>
      </c>
      <c r="D84">
        <v>1709568553.2289901</v>
      </c>
      <c r="E84">
        <v>1709568553.5734601</v>
      </c>
      <c r="F84">
        <v>1709568553.5796599</v>
      </c>
      <c r="G84">
        <v>1709568553.5797701</v>
      </c>
      <c r="H84">
        <v>1709568553.62134</v>
      </c>
      <c r="I84">
        <v>1709568553.6219499</v>
      </c>
      <c r="J84">
        <v>1709568553.6222899</v>
      </c>
      <c r="K84">
        <v>1709568553.6638</v>
      </c>
      <c r="L84">
        <v>1709568553.8954799</v>
      </c>
      <c r="M84" s="10">
        <f t="shared" si="18"/>
        <v>1.8000602722167969E-4</v>
      </c>
      <c r="N84" s="10">
        <f t="shared" si="19"/>
        <v>0.34447002410888672</v>
      </c>
      <c r="O84" s="10">
        <f t="shared" si="20"/>
        <v>6.1998367309570313E-3</v>
      </c>
      <c r="P84" s="10">
        <f t="shared" si="21"/>
        <v>1.1014938354492188E-4</v>
      </c>
      <c r="Q84" s="10">
        <f t="shared" si="22"/>
        <v>4.1569948196411133E-2</v>
      </c>
      <c r="R84" s="10">
        <f t="shared" si="23"/>
        <v>6.0987472534179688E-4</v>
      </c>
      <c r="S84" s="10">
        <f t="shared" si="24"/>
        <v>3.3998489379882813E-4</v>
      </c>
      <c r="T84" s="10">
        <f t="shared" si="25"/>
        <v>4.1510105133056641E-2</v>
      </c>
      <c r="U84" s="10">
        <f t="shared" si="26"/>
        <v>0.23167991638183594</v>
      </c>
      <c r="V84" s="10">
        <f>SUM(Table2[[#This Row],[filter kmers2]:[identify kmers B10]])</f>
        <v>0.66666984558105469</v>
      </c>
      <c r="W84" s="5">
        <f t="shared" si="27"/>
        <v>2.7000775333522157E-4</v>
      </c>
      <c r="X84" s="5">
        <f t="shared" si="28"/>
        <v>0.51670257233346784</v>
      </c>
      <c r="Y84" s="5">
        <f t="shared" si="29"/>
        <v>9.2997107519590758E-3</v>
      </c>
      <c r="Z84" s="5">
        <f t="shared" si="30"/>
        <v>1.6522328747135414E-4</v>
      </c>
      <c r="AA84" s="5">
        <f t="shared" si="31"/>
        <v>6.2354624964595012E-2</v>
      </c>
      <c r="AB84" s="5">
        <f t="shared" si="32"/>
        <v>9.1480772586953224E-4</v>
      </c>
      <c r="AC84" s="5">
        <f t="shared" si="33"/>
        <v>5.0997490894837876E-4</v>
      </c>
      <c r="AD84" s="5">
        <f t="shared" si="34"/>
        <v>6.2264860797592171E-2</v>
      </c>
      <c r="AE84" s="5">
        <f t="shared" si="35"/>
        <v>0.34751821747676143</v>
      </c>
      <c r="AF84" s="20">
        <f>Table2[[#This Row],[filter kmers2]]/Table2[[#This Row],[bp]]*1000000</f>
        <v>1.6365672081250993E-2</v>
      </c>
      <c r="AG84" s="20">
        <f>Table2[[#This Row],[collapse kmers3]]/Table2[[#This Row],[bp]]*1000000</f>
        <v>31.318303855703856</v>
      </c>
      <c r="AH84" s="20">
        <f>Table2[[#This Row],[calculate distances4]]/Table2[[#This Row],[bp]]*1000000</f>
        <v>0.56367276397463684</v>
      </c>
      <c r="AI84" s="20">
        <f>Table2[[#This Row],[Find N A5]]/Table2[[#This Row],[bp]]*1000000</f>
        <v>1.0014490730513853E-2</v>
      </c>
      <c r="AJ84" s="20">
        <f>Table2[[#This Row],[Find N B6]]/Table2[[#This Row],[bp]]*1000000</f>
        <v>3.7794297841995754</v>
      </c>
      <c r="AK84" s="20">
        <f>Table2[[#This Row],[Find N C7]]/Table2[[#This Row],[bp]]*1000000</f>
        <v>5.5448197594490121E-2</v>
      </c>
      <c r="AL84" s="20">
        <f>Table2[[#This Row],[Find N D8]]/Table2[[#This Row],[bp]]*1000000</f>
        <v>3.0910527666044924E-2</v>
      </c>
      <c r="AM84" s="20">
        <f>Table2[[#This Row],[identify kmers A9]]/Table2[[#This Row],[bp]]*1000000</f>
        <v>3.7739890110970671</v>
      </c>
      <c r="AN84" s="20">
        <f>Table2[[#This Row],[identify kmers B10]]/Table2[[#This Row],[bp]]*1000000</f>
        <v>21.06372546430002</v>
      </c>
    </row>
    <row r="85" spans="1:40" x14ac:dyDescent="0.25">
      <c r="A85" s="1" t="s">
        <v>144</v>
      </c>
      <c r="B85">
        <v>25299</v>
      </c>
      <c r="C85">
        <v>1709568599.87902</v>
      </c>
      <c r="D85">
        <v>1709568599.8794999</v>
      </c>
      <c r="E85">
        <v>1709568600.2548001</v>
      </c>
      <c r="F85">
        <v>1709568600.2588301</v>
      </c>
      <c r="G85">
        <v>1709568600.25897</v>
      </c>
      <c r="H85">
        <v>1709568600.2745299</v>
      </c>
      <c r="I85">
        <v>1709568600.2753899</v>
      </c>
      <c r="J85">
        <v>1709568600.2756801</v>
      </c>
      <c r="K85">
        <v>1709568600.33108</v>
      </c>
      <c r="L85">
        <v>1709568600.5413401</v>
      </c>
      <c r="M85" s="10">
        <f t="shared" si="18"/>
        <v>4.7993659973144531E-4</v>
      </c>
      <c r="N85" s="10">
        <f t="shared" si="19"/>
        <v>0.37530016899108887</v>
      </c>
      <c r="O85" s="10">
        <f t="shared" si="20"/>
        <v>4.0299892425537109E-3</v>
      </c>
      <c r="P85" s="10">
        <f t="shared" si="21"/>
        <v>1.3995170593261719E-4</v>
      </c>
      <c r="Q85" s="10">
        <f t="shared" si="22"/>
        <v>1.5559911727905273E-2</v>
      </c>
      <c r="R85" s="10">
        <f t="shared" si="23"/>
        <v>8.5997581481933594E-4</v>
      </c>
      <c r="S85" s="10">
        <f t="shared" si="24"/>
        <v>2.9015541076660156E-4</v>
      </c>
      <c r="T85" s="10">
        <f t="shared" si="25"/>
        <v>5.5399894714355469E-2</v>
      </c>
      <c r="U85" s="10">
        <f t="shared" si="26"/>
        <v>0.21026015281677246</v>
      </c>
      <c r="V85" s="10">
        <f>SUM(Table2[[#This Row],[filter kmers2]:[identify kmers B10]])</f>
        <v>0.66232013702392578</v>
      </c>
      <c r="W85" s="5">
        <f t="shared" si="27"/>
        <v>7.2462933391697249E-4</v>
      </c>
      <c r="X85" s="5">
        <f t="shared" si="28"/>
        <v>0.56664466020535842</v>
      </c>
      <c r="Y85" s="5">
        <f t="shared" si="29"/>
        <v>6.0846545609530983E-3</v>
      </c>
      <c r="Z85" s="5">
        <f t="shared" si="30"/>
        <v>2.1130522553863034E-4</v>
      </c>
      <c r="AA85" s="5">
        <f t="shared" si="31"/>
        <v>2.3493037366827313E-2</v>
      </c>
      <c r="AB85" s="5">
        <f t="shared" si="32"/>
        <v>1.298429213829369E-3</v>
      </c>
      <c r="AC85" s="5">
        <f t="shared" si="33"/>
        <v>4.3808936879133413E-4</v>
      </c>
      <c r="AD85" s="5">
        <f t="shared" si="34"/>
        <v>8.3645191528208346E-2</v>
      </c>
      <c r="AE85" s="5">
        <f t="shared" si="35"/>
        <v>0.31746000319657647</v>
      </c>
      <c r="AF85" s="20">
        <f>Table2[[#This Row],[filter kmers2]]/Table2[[#This Row],[bp]]*1000000</f>
        <v>1.8970575901476158E-2</v>
      </c>
      <c r="AG85" s="20">
        <f>Table2[[#This Row],[collapse kmers3]]/Table2[[#This Row],[bp]]*1000000</f>
        <v>14.834585121589345</v>
      </c>
      <c r="AH85" s="20">
        <f>Table2[[#This Row],[calculate distances4]]/Table2[[#This Row],[bp]]*1000000</f>
        <v>0.15929440857558444</v>
      </c>
      <c r="AI85" s="20">
        <f>Table2[[#This Row],[Find N A5]]/Table2[[#This Row],[bp]]*1000000</f>
        <v>5.5319066339624958E-3</v>
      </c>
      <c r="AJ85" s="20">
        <f>Table2[[#This Row],[Find N B6]]/Table2[[#This Row],[bp]]*1000000</f>
        <v>0.61504058373474335</v>
      </c>
      <c r="AK85" s="20">
        <f>Table2[[#This Row],[Find N C7]]/Table2[[#This Row],[bp]]*1000000</f>
        <v>3.3992482502048935E-2</v>
      </c>
      <c r="AL85" s="20">
        <f>Table2[[#This Row],[Find N D8]]/Table2[[#This Row],[bp]]*1000000</f>
        <v>1.1469046632934169E-2</v>
      </c>
      <c r="AM85" s="20">
        <f>Table2[[#This Row],[identify kmers A9]]/Table2[[#This Row],[bp]]*1000000</f>
        <v>2.1898057122556414</v>
      </c>
      <c r="AN85" s="20">
        <f>Table2[[#This Row],[identify kmers B10]]/Table2[[#This Row],[bp]]*1000000</f>
        <v>8.3110064752271811</v>
      </c>
    </row>
    <row r="86" spans="1:40" x14ac:dyDescent="0.25">
      <c r="A86" s="1" t="s">
        <v>144</v>
      </c>
      <c r="B86">
        <v>16499</v>
      </c>
      <c r="C86">
        <v>1709568634.4203701</v>
      </c>
      <c r="D86">
        <v>1709568634.42046</v>
      </c>
      <c r="E86">
        <v>1709568634.6803501</v>
      </c>
      <c r="F86">
        <v>1709568634.68662</v>
      </c>
      <c r="G86">
        <v>1709568634.6867399</v>
      </c>
      <c r="H86">
        <v>1709568634.7535701</v>
      </c>
      <c r="I86">
        <v>1709568634.7551601</v>
      </c>
      <c r="J86">
        <v>1709568634.7555301</v>
      </c>
      <c r="K86">
        <v>1709568634.8190501</v>
      </c>
      <c r="L86">
        <v>1709568635.0824399</v>
      </c>
      <c r="M86" s="10">
        <f t="shared" si="18"/>
        <v>8.9883804321289063E-5</v>
      </c>
      <c r="N86" s="10">
        <f t="shared" si="19"/>
        <v>0.25989007949829102</v>
      </c>
      <c r="O86" s="10">
        <f t="shared" si="20"/>
        <v>6.2699317932128906E-3</v>
      </c>
      <c r="P86" s="10">
        <f t="shared" si="21"/>
        <v>1.1992454528808594E-4</v>
      </c>
      <c r="Q86" s="10">
        <f t="shared" si="22"/>
        <v>6.6830158233642578E-2</v>
      </c>
      <c r="R86" s="10">
        <f t="shared" si="23"/>
        <v>1.5900135040283203E-3</v>
      </c>
      <c r="S86" s="10">
        <f t="shared" si="24"/>
        <v>3.70025634765625E-4</v>
      </c>
      <c r="T86" s="10">
        <f t="shared" si="25"/>
        <v>6.3519954681396484E-2</v>
      </c>
      <c r="U86" s="10">
        <f t="shared" si="26"/>
        <v>0.26338982582092285</v>
      </c>
      <c r="V86" s="10">
        <f>SUM(Table2[[#This Row],[filter kmers2]:[identify kmers B10]])</f>
        <v>0.66206979751586914</v>
      </c>
      <c r="W86" s="5">
        <f t="shared" si="27"/>
        <v>1.3576182550320104E-4</v>
      </c>
      <c r="X86" s="5">
        <f t="shared" si="28"/>
        <v>0.39254181428214402</v>
      </c>
      <c r="Y86" s="5">
        <f t="shared" si="29"/>
        <v>9.4701975784699747E-3</v>
      </c>
      <c r="Z86" s="5">
        <f t="shared" si="30"/>
        <v>1.8113580431859447E-4</v>
      </c>
      <c r="AA86" s="5">
        <f t="shared" si="31"/>
        <v>0.10094125798275932</v>
      </c>
      <c r="AB86" s="5">
        <f t="shared" si="32"/>
        <v>2.4015798787290388E-3</v>
      </c>
      <c r="AC86" s="5">
        <f t="shared" si="33"/>
        <v>5.588921835038939E-4</v>
      </c>
      <c r="AD86" s="5">
        <f t="shared" si="34"/>
        <v>9.5941477650434551E-2</v>
      </c>
      <c r="AE86" s="5">
        <f t="shared" si="35"/>
        <v>0.39782788281413739</v>
      </c>
      <c r="AF86" s="20">
        <f>Table2[[#This Row],[filter kmers2]]/Table2[[#This Row],[bp]]*1000000</f>
        <v>5.4478334639244232E-3</v>
      </c>
      <c r="AG86" s="20">
        <f>Table2[[#This Row],[collapse kmers3]]/Table2[[#This Row],[bp]]*1000000</f>
        <v>15.751868567688406</v>
      </c>
      <c r="AH86" s="20">
        <f>Table2[[#This Row],[calculate distances4]]/Table2[[#This Row],[bp]]*1000000</f>
        <v>0.38001889770367236</v>
      </c>
      <c r="AI86" s="20">
        <f>Table2[[#This Row],[Find N A5]]/Table2[[#This Row],[bp]]*1000000</f>
        <v>7.2685947807798008E-3</v>
      </c>
      <c r="AJ86" s="20">
        <f>Table2[[#This Row],[Find N B6]]/Table2[[#This Row],[bp]]*1000000</f>
        <v>4.0505581085909794</v>
      </c>
      <c r="AK86" s="20">
        <f>Table2[[#This Row],[Find N C7]]/Table2[[#This Row],[bp]]*1000000</f>
        <v>9.637029541355964E-2</v>
      </c>
      <c r="AL86" s="20">
        <f>Table2[[#This Row],[Find N D8]]/Table2[[#This Row],[bp]]*1000000</f>
        <v>2.2427155267932906E-2</v>
      </c>
      <c r="AM86" s="20">
        <f>Table2[[#This Row],[identify kmers A9]]/Table2[[#This Row],[bp]]*1000000</f>
        <v>3.8499275520574874</v>
      </c>
      <c r="AN86" s="20">
        <f>Table2[[#This Row],[identify kmers B10]]/Table2[[#This Row],[bp]]*1000000</f>
        <v>15.963987261102059</v>
      </c>
    </row>
    <row r="87" spans="1:40" x14ac:dyDescent="0.25">
      <c r="A87" s="1" t="s">
        <v>144</v>
      </c>
      <c r="B87">
        <v>17599</v>
      </c>
      <c r="C87">
        <v>1709568634.3192899</v>
      </c>
      <c r="D87">
        <v>1709568634.3194101</v>
      </c>
      <c r="E87">
        <v>1709568634.53227</v>
      </c>
      <c r="F87">
        <v>1709568634.54088</v>
      </c>
      <c r="G87">
        <v>1709568634.5410399</v>
      </c>
      <c r="H87">
        <v>1709568634.6364501</v>
      </c>
      <c r="I87">
        <v>1709568634.6380799</v>
      </c>
      <c r="J87">
        <v>1709568634.6384399</v>
      </c>
      <c r="K87">
        <v>1709568634.70205</v>
      </c>
      <c r="L87">
        <v>1709568634.97874</v>
      </c>
      <c r="M87" s="10">
        <f t="shared" si="18"/>
        <v>1.201629638671875E-4</v>
      </c>
      <c r="N87" s="10">
        <f t="shared" si="19"/>
        <v>0.2128598690032959</v>
      </c>
      <c r="O87" s="10">
        <f t="shared" si="20"/>
        <v>8.6100101470947266E-3</v>
      </c>
      <c r="P87" s="10">
        <f t="shared" si="21"/>
        <v>1.5997886657714844E-4</v>
      </c>
      <c r="Q87" s="10">
        <f t="shared" si="22"/>
        <v>9.541010856628418E-2</v>
      </c>
      <c r="R87" s="10">
        <f t="shared" si="23"/>
        <v>1.6298294067382813E-3</v>
      </c>
      <c r="S87" s="10">
        <f t="shared" si="24"/>
        <v>3.6001205444335938E-4</v>
      </c>
      <c r="T87" s="10">
        <f t="shared" si="25"/>
        <v>6.3610076904296875E-2</v>
      </c>
      <c r="U87" s="10">
        <f t="shared" si="26"/>
        <v>0.27669000625610352</v>
      </c>
      <c r="V87" s="10">
        <f>SUM(Table2[[#This Row],[filter kmers2]:[identify kmers B10]])</f>
        <v>0.65945005416870117</v>
      </c>
      <c r="W87" s="5">
        <f t="shared" si="27"/>
        <v>1.8221692925427722E-4</v>
      </c>
      <c r="X87" s="5">
        <f t="shared" si="28"/>
        <v>0.32278391313747906</v>
      </c>
      <c r="Y87" s="5">
        <f t="shared" si="29"/>
        <v>1.3056349139205781E-2</v>
      </c>
      <c r="Z87" s="5">
        <f t="shared" si="30"/>
        <v>2.4259436414607145E-4</v>
      </c>
      <c r="AA87" s="5">
        <f t="shared" si="31"/>
        <v>0.144681326452475</v>
      </c>
      <c r="AB87" s="5">
        <f t="shared" si="32"/>
        <v>2.4714978737742838E-3</v>
      </c>
      <c r="AC87" s="5">
        <f t="shared" si="33"/>
        <v>5.4592770471023535E-4</v>
      </c>
      <c r="AD87" s="5">
        <f t="shared" si="34"/>
        <v>9.6459279216351515E-2</v>
      </c>
      <c r="AE87" s="5">
        <f t="shared" si="35"/>
        <v>0.41957689518260377</v>
      </c>
      <c r="AF87" s="20">
        <f>Table2[[#This Row],[filter kmers2]]/Table2[[#This Row],[bp]]*1000000</f>
        <v>6.8278290736512011E-3</v>
      </c>
      <c r="AG87" s="20">
        <f>Table2[[#This Row],[collapse kmers3]]/Table2[[#This Row],[bp]]*1000000</f>
        <v>12.094997954616506</v>
      </c>
      <c r="AH87" s="20">
        <f>Table2[[#This Row],[calculate distances4]]/Table2[[#This Row],[bp]]*1000000</f>
        <v>0.48923291931897989</v>
      </c>
      <c r="AI87" s="20">
        <f>Table2[[#This Row],[Find N A5]]/Table2[[#This Row],[bp]]*1000000</f>
        <v>9.090224818293564E-3</v>
      </c>
      <c r="AJ87" s="20">
        <f>Table2[[#This Row],[Find N B6]]/Table2[[#This Row],[bp]]*1000000</f>
        <v>5.4213369263187783</v>
      </c>
      <c r="AK87" s="20">
        <f>Table2[[#This Row],[Find N C7]]/Table2[[#This Row],[bp]]*1000000</f>
        <v>9.2609205451348445E-2</v>
      </c>
      <c r="AL87" s="20">
        <f>Table2[[#This Row],[Find N D8]]/Table2[[#This Row],[bp]]*1000000</f>
        <v>2.0456392661137527E-2</v>
      </c>
      <c r="AM87" s="20">
        <f>Table2[[#This Row],[identify kmers A9]]/Table2[[#This Row],[bp]]*1000000</f>
        <v>3.6144142794645648</v>
      </c>
      <c r="AN87" s="20">
        <f>Table2[[#This Row],[identify kmers B10]]/Table2[[#This Row],[bp]]*1000000</f>
        <v>15.721916373436189</v>
      </c>
    </row>
    <row r="88" spans="1:40" x14ac:dyDescent="0.25">
      <c r="A88" s="1" t="s">
        <v>144</v>
      </c>
      <c r="B88">
        <v>19802</v>
      </c>
      <c r="C88">
        <v>1709568634.4976799</v>
      </c>
      <c r="D88">
        <v>1709568634.4977801</v>
      </c>
      <c r="E88">
        <v>1709568634.69046</v>
      </c>
      <c r="F88">
        <v>1709568634.7002001</v>
      </c>
      <c r="G88">
        <v>1709568634.70035</v>
      </c>
      <c r="H88">
        <v>1709568634.84167</v>
      </c>
      <c r="I88">
        <v>1709568634.84372</v>
      </c>
      <c r="J88">
        <v>1709568634.84407</v>
      </c>
      <c r="K88">
        <v>1709568634.9021001</v>
      </c>
      <c r="L88">
        <v>1709568635.15678</v>
      </c>
      <c r="M88" s="10">
        <f t="shared" si="18"/>
        <v>1.0013580322265625E-4</v>
      </c>
      <c r="N88" s="10">
        <f t="shared" si="19"/>
        <v>0.19267988204956055</v>
      </c>
      <c r="O88" s="10">
        <f t="shared" si="20"/>
        <v>9.7401142120361328E-3</v>
      </c>
      <c r="P88" s="10">
        <f t="shared" si="21"/>
        <v>1.4996528625488281E-4</v>
      </c>
      <c r="Q88" s="10">
        <f t="shared" si="22"/>
        <v>0.14131999015808105</v>
      </c>
      <c r="R88" s="10">
        <f t="shared" si="23"/>
        <v>2.0499229431152344E-3</v>
      </c>
      <c r="S88" s="10">
        <f t="shared" si="24"/>
        <v>3.4999847412109375E-4</v>
      </c>
      <c r="T88" s="10">
        <f t="shared" si="25"/>
        <v>5.8030128479003906E-2</v>
      </c>
      <c r="U88" s="10">
        <f t="shared" si="26"/>
        <v>0.25467991828918457</v>
      </c>
      <c r="V88" s="10">
        <f>SUM(Table2[[#This Row],[filter kmers2]:[identify kmers B10]])</f>
        <v>0.65910005569458008</v>
      </c>
      <c r="W88" s="5">
        <f t="shared" si="27"/>
        <v>1.519280758019813E-4</v>
      </c>
      <c r="X88" s="5">
        <f t="shared" si="28"/>
        <v>0.29233783305708949</v>
      </c>
      <c r="Y88" s="5">
        <f t="shared" si="29"/>
        <v>1.4777899239853193E-2</v>
      </c>
      <c r="Z88" s="5">
        <f t="shared" si="30"/>
        <v>2.275303801891577E-4</v>
      </c>
      <c r="AA88" s="5">
        <f t="shared" si="31"/>
        <v>0.21441356124473948</v>
      </c>
      <c r="AB88" s="5">
        <f t="shared" si="32"/>
        <v>3.1101847517748453E-3</v>
      </c>
      <c r="AC88" s="5">
        <f t="shared" si="33"/>
        <v>5.31024798279306E-4</v>
      </c>
      <c r="AD88" s="5">
        <f t="shared" si="34"/>
        <v>8.8044490328331046E-2</v>
      </c>
      <c r="AE88" s="5">
        <f t="shared" si="35"/>
        <v>0.38640554812394146</v>
      </c>
      <c r="AF88" s="20">
        <f>Table2[[#This Row],[filter kmers2]]/Table2[[#This Row],[bp]]*1000000</f>
        <v>5.0568530058911348E-3</v>
      </c>
      <c r="AG88" s="20">
        <f>Table2[[#This Row],[collapse kmers3]]/Table2[[#This Row],[bp]]*1000000</f>
        <v>9.7303243131784942</v>
      </c>
      <c r="AH88" s="20">
        <f>Table2[[#This Row],[calculate distances4]]/Table2[[#This Row],[bp]]*1000000</f>
        <v>0.49187527583254886</v>
      </c>
      <c r="AI88" s="20">
        <f>Table2[[#This Row],[Find N A5]]/Table2[[#This Row],[bp]]*1000000</f>
        <v>7.5732393826321992E-3</v>
      </c>
      <c r="AJ88" s="20">
        <f>Table2[[#This Row],[Find N B6]]/Table2[[#This Row],[bp]]*1000000</f>
        <v>7.1366523663307264</v>
      </c>
      <c r="AK88" s="20">
        <f>Table2[[#This Row],[Find N C7]]/Table2[[#This Row],[bp]]*1000000</f>
        <v>0.10352100510631422</v>
      </c>
      <c r="AL88" s="20">
        <f>Table2[[#This Row],[Find N D8]]/Table2[[#This Row],[bp]]*1000000</f>
        <v>1.7674905268209966E-2</v>
      </c>
      <c r="AM88" s="20">
        <f>Table2[[#This Row],[identify kmers A9]]/Table2[[#This Row],[bp]]*1000000</f>
        <v>2.9305185576711397</v>
      </c>
      <c r="AN88" s="20">
        <f>Table2[[#This Row],[identify kmers B10]]/Table2[[#This Row],[bp]]*1000000</f>
        <v>12.861323012280808</v>
      </c>
    </row>
    <row r="89" spans="1:40" x14ac:dyDescent="0.25">
      <c r="A89" s="1" t="s">
        <v>144</v>
      </c>
      <c r="B89">
        <v>14299</v>
      </c>
      <c r="C89">
        <v>1709568635.10864</v>
      </c>
      <c r="D89">
        <v>1709568635.1087</v>
      </c>
      <c r="E89">
        <v>1709568635.2495999</v>
      </c>
      <c r="F89">
        <v>1709568635.2588201</v>
      </c>
      <c r="G89">
        <v>1709568635.25898</v>
      </c>
      <c r="H89">
        <v>1709568635.34484</v>
      </c>
      <c r="I89">
        <v>1709568635.3458099</v>
      </c>
      <c r="J89">
        <v>1709568635.34606</v>
      </c>
      <c r="K89">
        <v>1709568635.40117</v>
      </c>
      <c r="L89">
        <v>1709568635.7376201</v>
      </c>
      <c r="M89" s="10">
        <f t="shared" si="18"/>
        <v>6.008148193359375E-5</v>
      </c>
      <c r="N89" s="10">
        <f t="shared" si="19"/>
        <v>0.1408998966217041</v>
      </c>
      <c r="O89" s="10">
        <f t="shared" si="20"/>
        <v>9.220123291015625E-3</v>
      </c>
      <c r="P89" s="10">
        <f t="shared" si="21"/>
        <v>1.5997886657714844E-4</v>
      </c>
      <c r="Q89" s="10">
        <f t="shared" si="22"/>
        <v>8.5860013961791992E-2</v>
      </c>
      <c r="R89" s="10">
        <f t="shared" si="23"/>
        <v>9.6988677978515625E-4</v>
      </c>
      <c r="S89" s="10">
        <f t="shared" si="24"/>
        <v>2.5010108947753906E-4</v>
      </c>
      <c r="T89" s="10">
        <f t="shared" si="25"/>
        <v>5.5109977722167969E-2</v>
      </c>
      <c r="U89" s="10">
        <f t="shared" si="26"/>
        <v>0.33645009994506836</v>
      </c>
      <c r="V89" s="10">
        <f>SUM(Table2[[#This Row],[filter kmers2]:[identify kmers B10]])</f>
        <v>0.62898015975952148</v>
      </c>
      <c r="W89" s="5">
        <f t="shared" si="27"/>
        <v>9.5522062184862482E-5</v>
      </c>
      <c r="X89" s="5">
        <f t="shared" si="28"/>
        <v>0.2240132608881884</v>
      </c>
      <c r="Y89" s="5">
        <f t="shared" si="29"/>
        <v>1.4658845987353182E-2</v>
      </c>
      <c r="Z89" s="5">
        <f t="shared" si="30"/>
        <v>2.5434644335731242E-4</v>
      </c>
      <c r="AA89" s="5">
        <f t="shared" si="31"/>
        <v>0.13650671269920331</v>
      </c>
      <c r="AB89" s="5">
        <f t="shared" si="32"/>
        <v>1.5419990038413516E-3</v>
      </c>
      <c r="AC89" s="5">
        <f t="shared" si="33"/>
        <v>3.9762953663460615E-4</v>
      </c>
      <c r="AD89" s="5">
        <f t="shared" si="34"/>
        <v>8.7617990594867426E-2</v>
      </c>
      <c r="AE89" s="5">
        <f t="shared" si="35"/>
        <v>0.53491369278436951</v>
      </c>
      <c r="AF89" s="20">
        <f>Table2[[#This Row],[filter kmers2]]/Table2[[#This Row],[bp]]*1000000</f>
        <v>4.2017960650111022E-3</v>
      </c>
      <c r="AG89" s="20">
        <f>Table2[[#This Row],[collapse kmers3]]/Table2[[#This Row],[bp]]*1000000</f>
        <v>9.853828702825659</v>
      </c>
      <c r="AH89" s="20">
        <f>Table2[[#This Row],[calculate distances4]]/Table2[[#This Row],[bp]]*1000000</f>
        <v>0.64480895804011651</v>
      </c>
      <c r="AI89" s="20">
        <f>Table2[[#This Row],[Find N A5]]/Table2[[#This Row],[bp]]*1000000</f>
        <v>1.1188115712787499E-2</v>
      </c>
      <c r="AJ89" s="20">
        <f>Table2[[#This Row],[Find N B6]]/Table2[[#This Row],[bp]]*1000000</f>
        <v>6.0046166838094965</v>
      </c>
      <c r="AK89" s="20">
        <f>Table2[[#This Row],[Find N C7]]/Table2[[#This Row],[bp]]*1000000</f>
        <v>6.7828993620893507E-2</v>
      </c>
      <c r="AL89" s="20">
        <f>Table2[[#This Row],[Find N D8]]/Table2[[#This Row],[bp]]*1000000</f>
        <v>1.7490809810304153E-2</v>
      </c>
      <c r="AM89" s="20">
        <f>Table2[[#This Row],[identify kmers A9]]/Table2[[#This Row],[bp]]*1000000</f>
        <v>3.8541141144253421</v>
      </c>
      <c r="AN89" s="20">
        <f>Table2[[#This Row],[identify kmers B10]]/Table2[[#This Row],[bp]]*1000000</f>
        <v>23.529624445420545</v>
      </c>
    </row>
    <row r="90" spans="1:40" x14ac:dyDescent="0.25">
      <c r="A90" s="1" t="s">
        <v>144</v>
      </c>
      <c r="B90">
        <v>17261</v>
      </c>
      <c r="C90">
        <v>1709568635.41994</v>
      </c>
      <c r="D90">
        <v>1709568635.4200301</v>
      </c>
      <c r="E90">
        <v>1709568635.6112199</v>
      </c>
      <c r="F90">
        <v>1709568635.6198201</v>
      </c>
      <c r="G90">
        <v>1709568635.6199701</v>
      </c>
      <c r="H90">
        <v>1709568635.7568099</v>
      </c>
      <c r="I90">
        <v>1709568635.7581501</v>
      </c>
      <c r="J90">
        <v>1709568635.75841</v>
      </c>
      <c r="K90">
        <v>1709568635.8037901</v>
      </c>
      <c r="L90">
        <v>1709568636.04633</v>
      </c>
      <c r="M90" s="10">
        <f t="shared" si="18"/>
        <v>9.0122222900390625E-5</v>
      </c>
      <c r="N90" s="10">
        <f t="shared" si="19"/>
        <v>0.19118976593017578</v>
      </c>
      <c r="O90" s="10">
        <f t="shared" si="20"/>
        <v>8.6002349853515625E-3</v>
      </c>
      <c r="P90" s="10">
        <f t="shared" si="21"/>
        <v>1.4996528625488281E-4</v>
      </c>
      <c r="Q90" s="10">
        <f t="shared" si="22"/>
        <v>0.13683986663818359</v>
      </c>
      <c r="R90" s="10">
        <f t="shared" si="23"/>
        <v>1.3401508331298828E-3</v>
      </c>
      <c r="S90" s="10">
        <f t="shared" si="24"/>
        <v>2.5987625122070313E-4</v>
      </c>
      <c r="T90" s="10">
        <f t="shared" si="25"/>
        <v>4.5380115509033203E-2</v>
      </c>
      <c r="U90" s="10">
        <f t="shared" si="26"/>
        <v>0.24253988265991211</v>
      </c>
      <c r="V90" s="10">
        <f>SUM(Table2[[#This Row],[filter kmers2]:[identify kmers B10]])</f>
        <v>0.62638998031616211</v>
      </c>
      <c r="W90" s="5">
        <f t="shared" si="27"/>
        <v>1.4387558187776666E-4</v>
      </c>
      <c r="X90" s="5">
        <f t="shared" si="28"/>
        <v>0.30522481511226485</v>
      </c>
      <c r="Y90" s="5">
        <f t="shared" si="29"/>
        <v>1.3729841242049732E-2</v>
      </c>
      <c r="Z90" s="5">
        <f t="shared" si="30"/>
        <v>2.3941201323046356E-4</v>
      </c>
      <c r="AA90" s="5">
        <f t="shared" si="31"/>
        <v>0.21845794303592703</v>
      </c>
      <c r="AB90" s="5">
        <f t="shared" si="32"/>
        <v>2.1394831897749373E-3</v>
      </c>
      <c r="AC90" s="5">
        <f t="shared" si="33"/>
        <v>4.1487932340414195E-4</v>
      </c>
      <c r="AD90" s="5">
        <f t="shared" si="34"/>
        <v>7.2447064823942725E-2</v>
      </c>
      <c r="AE90" s="5">
        <f t="shared" si="35"/>
        <v>0.38720268567752836</v>
      </c>
      <c r="AF90" s="20">
        <f>Table2[[#This Row],[filter kmers2]]/Table2[[#This Row],[bp]]*1000000</f>
        <v>5.2211472626377741E-3</v>
      </c>
      <c r="AG90" s="20">
        <f>Table2[[#This Row],[collapse kmers3]]/Table2[[#This Row],[bp]]*1000000</f>
        <v>11.076401479067018</v>
      </c>
      <c r="AH90" s="20">
        <f>Table2[[#This Row],[calculate distances4]]/Table2[[#This Row],[bp]]*1000000</f>
        <v>0.49824662449171903</v>
      </c>
      <c r="AI90" s="20">
        <f>Table2[[#This Row],[Find N A5]]/Table2[[#This Row],[bp]]*1000000</f>
        <v>8.6880995455004221E-3</v>
      </c>
      <c r="AJ90" s="20">
        <f>Table2[[#This Row],[Find N B6]]/Table2[[#This Row],[bp]]*1000000</f>
        <v>7.9276905531651467</v>
      </c>
      <c r="AK90" s="20">
        <f>Table2[[#This Row],[Find N C7]]/Table2[[#This Row],[bp]]*1000000</f>
        <v>7.7640393553669126E-2</v>
      </c>
      <c r="AL90" s="20">
        <f>Table2[[#This Row],[Find N D8]]/Table2[[#This Row],[bp]]*1000000</f>
        <v>1.505568919649517E-2</v>
      </c>
      <c r="AM90" s="20">
        <f>Table2[[#This Row],[identify kmers A9]]/Table2[[#This Row],[bp]]*1000000</f>
        <v>2.6290548351215572</v>
      </c>
      <c r="AN90" s="20">
        <f>Table2[[#This Row],[identify kmers B10]]/Table2[[#This Row],[bp]]*1000000</f>
        <v>14.051322788941087</v>
      </c>
    </row>
    <row r="91" spans="1:40" x14ac:dyDescent="0.25">
      <c r="A91" s="1" t="s">
        <v>144</v>
      </c>
      <c r="B91">
        <v>10999</v>
      </c>
      <c r="C91">
        <v>1709568624.9965701</v>
      </c>
      <c r="D91">
        <v>1709568624.99682</v>
      </c>
      <c r="E91">
        <v>1709568625.3448901</v>
      </c>
      <c r="F91">
        <v>1709568625.3495901</v>
      </c>
      <c r="G91">
        <v>1709568625.34972</v>
      </c>
      <c r="H91">
        <v>1709568625.35373</v>
      </c>
      <c r="I91">
        <v>1709568625.35426</v>
      </c>
      <c r="J91">
        <v>1709568625.35448</v>
      </c>
      <c r="K91">
        <v>1709568625.4029</v>
      </c>
      <c r="L91">
        <v>1709568625.6199601</v>
      </c>
      <c r="M91" s="10">
        <f t="shared" si="18"/>
        <v>2.498626708984375E-4</v>
      </c>
      <c r="N91" s="10">
        <f t="shared" si="19"/>
        <v>0.34807014465332031</v>
      </c>
      <c r="O91" s="10">
        <f t="shared" si="20"/>
        <v>4.6999454498291016E-3</v>
      </c>
      <c r="P91" s="10">
        <f t="shared" si="21"/>
        <v>1.2993812561035156E-4</v>
      </c>
      <c r="Q91" s="10">
        <f t="shared" si="22"/>
        <v>4.0099620819091797E-3</v>
      </c>
      <c r="R91" s="10">
        <f t="shared" si="23"/>
        <v>5.3000450134277344E-4</v>
      </c>
      <c r="S91" s="10">
        <f t="shared" si="24"/>
        <v>2.2006034851074219E-4</v>
      </c>
      <c r="T91" s="10">
        <f t="shared" si="25"/>
        <v>4.8419952392578125E-2</v>
      </c>
      <c r="U91" s="10">
        <f t="shared" si="26"/>
        <v>0.21706008911132813</v>
      </c>
      <c r="V91" s="10">
        <f>SUM(Table2[[#This Row],[filter kmers2]:[identify kmers B10]])</f>
        <v>0.62338995933532715</v>
      </c>
      <c r="W91" s="5">
        <f t="shared" si="27"/>
        <v>4.0081279327124048E-4</v>
      </c>
      <c r="X91" s="5">
        <f t="shared" si="28"/>
        <v>0.55835057886469774</v>
      </c>
      <c r="Y91" s="5">
        <f t="shared" si="29"/>
        <v>7.5393345360266831E-3</v>
      </c>
      <c r="Z91" s="5">
        <f t="shared" si="30"/>
        <v>2.0843795069926151E-4</v>
      </c>
      <c r="AA91" s="5">
        <f t="shared" si="31"/>
        <v>6.4325098950658343E-3</v>
      </c>
      <c r="AB91" s="5">
        <f t="shared" si="32"/>
        <v>8.5019736587974015E-4</v>
      </c>
      <c r="AC91" s="5">
        <f t="shared" si="33"/>
        <v>3.5300592384480435E-4</v>
      </c>
      <c r="AD91" s="5">
        <f t="shared" si="34"/>
        <v>7.7672011984608477E-2</v>
      </c>
      <c r="AE91" s="5">
        <f t="shared" si="35"/>
        <v>0.34819311068590619</v>
      </c>
      <c r="AF91" s="20">
        <f>Table2[[#This Row],[filter kmers2]]/Table2[[#This Row],[bp]]*1000000</f>
        <v>2.2716853431988138E-2</v>
      </c>
      <c r="AG91" s="20">
        <f>Table2[[#This Row],[collapse kmers3]]/Table2[[#This Row],[bp]]*1000000</f>
        <v>31.645617297328872</v>
      </c>
      <c r="AH91" s="20">
        <f>Table2[[#This Row],[calculate distances4]]/Table2[[#This Row],[bp]]*1000000</f>
        <v>0.42730661422212035</v>
      </c>
      <c r="AI91" s="20">
        <f>Table2[[#This Row],[Find N A5]]/Table2[[#This Row],[bp]]*1000000</f>
        <v>1.1813630840108334E-2</v>
      </c>
      <c r="AJ91" s="20">
        <f>Table2[[#This Row],[Find N B6]]/Table2[[#This Row],[bp]]*1000000</f>
        <v>0.3645751506418019</v>
      </c>
      <c r="AK91" s="20">
        <f>Table2[[#This Row],[Find N C7]]/Table2[[#This Row],[bp]]*1000000</f>
        <v>4.8186607995524454E-2</v>
      </c>
      <c r="AL91" s="20">
        <f>Table2[[#This Row],[Find N D8]]/Table2[[#This Row],[bp]]*1000000</f>
        <v>2.0007305074165121E-2</v>
      </c>
      <c r="AM91" s="20">
        <f>Table2[[#This Row],[identify kmers A9]]/Table2[[#This Row],[bp]]*1000000</f>
        <v>4.4022140551484794</v>
      </c>
      <c r="AN91" s="20">
        <f>Table2[[#This Row],[identify kmers B10]]/Table2[[#This Row],[bp]]*1000000</f>
        <v>19.734529421886364</v>
      </c>
    </row>
    <row r="92" spans="1:40" x14ac:dyDescent="0.25">
      <c r="A92" s="1" t="s">
        <v>144</v>
      </c>
      <c r="B92">
        <v>23299</v>
      </c>
      <c r="C92">
        <v>1709568521.21052</v>
      </c>
      <c r="D92">
        <v>1709568521.21064</v>
      </c>
      <c r="E92">
        <v>1709568521.2992301</v>
      </c>
      <c r="F92">
        <v>1709568521.31002</v>
      </c>
      <c r="G92">
        <v>1709568521.3101599</v>
      </c>
      <c r="H92">
        <v>1709568521.5436001</v>
      </c>
      <c r="I92">
        <v>1709568521.54444</v>
      </c>
      <c r="J92">
        <v>1709568521.54476</v>
      </c>
      <c r="K92">
        <v>1709568521.58588</v>
      </c>
      <c r="L92">
        <v>1709568521.8338499</v>
      </c>
      <c r="M92" s="10">
        <f t="shared" si="18"/>
        <v>1.1992454528808594E-4</v>
      </c>
      <c r="N92" s="10">
        <f t="shared" si="19"/>
        <v>8.8590145111083984E-2</v>
      </c>
      <c r="O92" s="10">
        <f t="shared" si="20"/>
        <v>1.0789871215820313E-2</v>
      </c>
      <c r="P92" s="10">
        <f t="shared" si="21"/>
        <v>1.3995170593261719E-4</v>
      </c>
      <c r="Q92" s="10">
        <f t="shared" si="22"/>
        <v>0.23344016075134277</v>
      </c>
      <c r="R92" s="10">
        <f t="shared" si="23"/>
        <v>8.3994865417480469E-4</v>
      </c>
      <c r="S92" s="10">
        <f t="shared" si="24"/>
        <v>3.1995773315429688E-4</v>
      </c>
      <c r="T92" s="10">
        <f t="shared" si="25"/>
        <v>4.1120052337646484E-2</v>
      </c>
      <c r="U92" s="10">
        <f t="shared" si="26"/>
        <v>0.2479698657989502</v>
      </c>
      <c r="V92" s="10">
        <f>SUM(Table2[[#This Row],[filter kmers2]:[identify kmers B10]])</f>
        <v>0.62332987785339355</v>
      </c>
      <c r="W92" s="5">
        <f t="shared" si="27"/>
        <v>1.9239338518647434E-4</v>
      </c>
      <c r="X92" s="5">
        <f t="shared" si="28"/>
        <v>0.14212401532262228</v>
      </c>
      <c r="Y92" s="5">
        <f t="shared" si="29"/>
        <v>1.7310049781310302E-2</v>
      </c>
      <c r="Z92" s="5">
        <f t="shared" si="30"/>
        <v>2.2452269802079609E-4</v>
      </c>
      <c r="AA92" s="5">
        <f t="shared" si="31"/>
        <v>0.37450500777414625</v>
      </c>
      <c r="AB92" s="5">
        <f t="shared" si="32"/>
        <v>1.3475186799442327E-3</v>
      </c>
      <c r="AC92" s="5">
        <f t="shared" si="33"/>
        <v>5.1330402171023562E-4</v>
      </c>
      <c r="AD92" s="5">
        <f t="shared" si="34"/>
        <v>6.5968364101612775E-2</v>
      </c>
      <c r="AE92" s="5">
        <f t="shared" si="35"/>
        <v>0.39781482423544667</v>
      </c>
      <c r="AF92" s="20">
        <f>Table2[[#This Row],[filter kmers2]]/Table2[[#This Row],[bp]]*1000000</f>
        <v>5.1471971023685963E-3</v>
      </c>
      <c r="AG92" s="20">
        <f>Table2[[#This Row],[collapse kmers3]]/Table2[[#This Row],[bp]]*1000000</f>
        <v>3.8023153401898786</v>
      </c>
      <c r="AH92" s="20">
        <f>Table2[[#This Row],[calculate distances4]]/Table2[[#This Row],[bp]]*1000000</f>
        <v>0.46310447726599047</v>
      </c>
      <c r="AI92" s="20">
        <f>Table2[[#This Row],[Find N A5]]/Table2[[#This Row],[bp]]*1000000</f>
        <v>6.0067687854679251E-3</v>
      </c>
      <c r="AJ92" s="20">
        <f>Table2[[#This Row],[Find N B6]]/Table2[[#This Row],[bp]]*1000000</f>
        <v>10.019321033149181</v>
      </c>
      <c r="AK92" s="20">
        <f>Table2[[#This Row],[Find N C7]]/Table2[[#This Row],[bp]]*1000000</f>
        <v>3.6050845709034926E-2</v>
      </c>
      <c r="AL92" s="20">
        <f>Table2[[#This Row],[Find N D8]]/Table2[[#This Row],[bp]]*1000000</f>
        <v>1.3732680937134508E-2</v>
      </c>
      <c r="AM92" s="20">
        <f>Table2[[#This Row],[identify kmers A9]]/Table2[[#This Row],[bp]]*1000000</f>
        <v>1.7648848593350137</v>
      </c>
      <c r="AN92" s="20">
        <f>Table2[[#This Row],[identify kmers B10]]/Table2[[#This Row],[bp]]*1000000</f>
        <v>10.642940289237744</v>
      </c>
    </row>
    <row r="93" spans="1:40" x14ac:dyDescent="0.25">
      <c r="A93" s="1" t="s">
        <v>144</v>
      </c>
      <c r="B93">
        <v>10999</v>
      </c>
      <c r="C93">
        <v>1709568510.9073801</v>
      </c>
      <c r="D93">
        <v>1709568510.90763</v>
      </c>
      <c r="E93">
        <v>1709568511.2265301</v>
      </c>
      <c r="F93">
        <v>1709568511.23102</v>
      </c>
      <c r="G93">
        <v>1709568511.2311599</v>
      </c>
      <c r="H93">
        <v>1709568511.2358501</v>
      </c>
      <c r="I93">
        <v>1709568511.2363901</v>
      </c>
      <c r="J93">
        <v>1709568511.2367499</v>
      </c>
      <c r="K93">
        <v>1709568511.2940099</v>
      </c>
      <c r="L93">
        <v>1709568511.51843</v>
      </c>
      <c r="M93" s="10">
        <f t="shared" si="18"/>
        <v>2.498626708984375E-4</v>
      </c>
      <c r="N93" s="10">
        <f t="shared" si="19"/>
        <v>0.31890010833740234</v>
      </c>
      <c r="O93" s="10">
        <f t="shared" si="20"/>
        <v>4.489898681640625E-3</v>
      </c>
      <c r="P93" s="10">
        <f t="shared" si="21"/>
        <v>1.3995170593261719E-4</v>
      </c>
      <c r="Q93" s="10">
        <f t="shared" si="22"/>
        <v>4.6901702880859375E-3</v>
      </c>
      <c r="R93" s="10">
        <f t="shared" si="23"/>
        <v>5.4001808166503906E-4</v>
      </c>
      <c r="S93" s="10">
        <f t="shared" si="24"/>
        <v>3.5977363586425781E-4</v>
      </c>
      <c r="T93" s="10">
        <f t="shared" si="25"/>
        <v>5.7260036468505859E-2</v>
      </c>
      <c r="U93" s="10">
        <f t="shared" si="26"/>
        <v>0.22442007064819336</v>
      </c>
      <c r="V93" s="10">
        <f>SUM(Table2[[#This Row],[filter kmers2]:[identify kmers B10]])</f>
        <v>0.61104989051818848</v>
      </c>
      <c r="W93" s="5">
        <f t="shared" si="27"/>
        <v>4.0890715271472598E-4</v>
      </c>
      <c r="X93" s="5">
        <f t="shared" si="28"/>
        <v>0.5218888232955341</v>
      </c>
      <c r="Y93" s="5">
        <f t="shared" si="29"/>
        <v>7.3478430342783585E-3</v>
      </c>
      <c r="Z93" s="5">
        <f t="shared" si="30"/>
        <v>2.2903482694994673E-4</v>
      </c>
      <c r="AA93" s="5">
        <f t="shared" si="31"/>
        <v>7.6755930421794748E-3</v>
      </c>
      <c r="AB93" s="5">
        <f t="shared" si="32"/>
        <v>8.8375448559050991E-4</v>
      </c>
      <c r="AC93" s="5">
        <f t="shared" si="33"/>
        <v>5.8877947847950525E-4</v>
      </c>
      <c r="AD93" s="5">
        <f t="shared" si="34"/>
        <v>9.3707629044737492E-2</v>
      </c>
      <c r="AE93" s="5">
        <f t="shared" si="35"/>
        <v>0.36726963563953585</v>
      </c>
      <c r="AF93" s="20">
        <f>Table2[[#This Row],[filter kmers2]]/Table2[[#This Row],[bp]]*1000000</f>
        <v>2.2716853431988138E-2</v>
      </c>
      <c r="AG93" s="20">
        <f>Table2[[#This Row],[collapse kmers3]]/Table2[[#This Row],[bp]]*1000000</f>
        <v>28.99355471746544</v>
      </c>
      <c r="AH93" s="20">
        <f>Table2[[#This Row],[calculate distances4]]/Table2[[#This Row],[bp]]*1000000</f>
        <v>0.40820971739618372</v>
      </c>
      <c r="AI93" s="20">
        <f>Table2[[#This Row],[Find N A5]]/Table2[[#This Row],[bp]]*1000000</f>
        <v>1.2724039088336865E-2</v>
      </c>
      <c r="AJ93" s="20">
        <f>Table2[[#This Row],[Find N B6]]/Table2[[#This Row],[bp]]*1000000</f>
        <v>0.4264178823607544</v>
      </c>
      <c r="AK93" s="20">
        <f>Table2[[#This Row],[Find N C7]]/Table2[[#This Row],[bp]]*1000000</f>
        <v>4.9097016243752983E-2</v>
      </c>
      <c r="AL93" s="20">
        <f>Table2[[#This Row],[Find N D8]]/Table2[[#This Row],[bp]]*1000000</f>
        <v>3.2709667775639405E-2</v>
      </c>
      <c r="AM93" s="20">
        <f>Table2[[#This Row],[identify kmers A9]]/Table2[[#This Row],[bp]]*1000000</f>
        <v>5.2059311272393725</v>
      </c>
      <c r="AN93" s="20">
        <f>Table2[[#This Row],[identify kmers B10]]/Table2[[#This Row],[bp]]*1000000</f>
        <v>20.403679484334337</v>
      </c>
    </row>
    <row r="94" spans="1:40" x14ac:dyDescent="0.25">
      <c r="A94" s="1" t="s">
        <v>144</v>
      </c>
      <c r="B94">
        <v>19749</v>
      </c>
      <c r="C94">
        <v>1709568578.3792801</v>
      </c>
      <c r="D94">
        <v>1709568578.3796699</v>
      </c>
      <c r="E94">
        <v>1709568578.6935999</v>
      </c>
      <c r="F94">
        <v>1709568578.6970999</v>
      </c>
      <c r="G94">
        <v>1709568578.6972201</v>
      </c>
      <c r="H94">
        <v>1709568578.7119701</v>
      </c>
      <c r="I94">
        <v>1709568578.71312</v>
      </c>
      <c r="J94">
        <v>1709568578.7135</v>
      </c>
      <c r="K94">
        <v>1709568578.77054</v>
      </c>
      <c r="L94">
        <v>1709568578.98897</v>
      </c>
      <c r="M94" s="10">
        <f t="shared" si="18"/>
        <v>3.8981437683105469E-4</v>
      </c>
      <c r="N94" s="10">
        <f t="shared" si="19"/>
        <v>0.31393003463745117</v>
      </c>
      <c r="O94" s="10">
        <f t="shared" si="20"/>
        <v>3.4999847412109375E-3</v>
      </c>
      <c r="P94" s="10">
        <f t="shared" si="21"/>
        <v>1.201629638671875E-4</v>
      </c>
      <c r="Q94" s="10">
        <f t="shared" si="22"/>
        <v>1.4750003814697266E-2</v>
      </c>
      <c r="R94" s="10">
        <f t="shared" si="23"/>
        <v>1.1498928070068359E-3</v>
      </c>
      <c r="S94" s="10">
        <f t="shared" si="24"/>
        <v>3.8003921508789063E-4</v>
      </c>
      <c r="T94" s="10">
        <f t="shared" si="25"/>
        <v>5.7039976119995117E-2</v>
      </c>
      <c r="U94" s="10">
        <f t="shared" si="26"/>
        <v>0.2184300422668457</v>
      </c>
      <c r="V94" s="10">
        <f>SUM(Table2[[#This Row],[filter kmers2]:[identify kmers B10]])</f>
        <v>0.60968995094299316</v>
      </c>
      <c r="W94" s="5">
        <f t="shared" si="27"/>
        <v>6.3936493660119852E-4</v>
      </c>
      <c r="X94" s="5">
        <f t="shared" si="28"/>
        <v>0.51490111351171686</v>
      </c>
      <c r="Y94" s="5">
        <f t="shared" si="29"/>
        <v>5.7405977182297214E-3</v>
      </c>
      <c r="Z94" s="5">
        <f t="shared" si="30"/>
        <v>1.9708864100734195E-4</v>
      </c>
      <c r="AA94" s="5">
        <f t="shared" si="31"/>
        <v>2.4192630683651222E-2</v>
      </c>
      <c r="AB94" s="5">
        <f t="shared" si="32"/>
        <v>1.8860288007508138E-3</v>
      </c>
      <c r="AC94" s="5">
        <f t="shared" si="33"/>
        <v>6.2333193207480761E-4</v>
      </c>
      <c r="AD94" s="5">
        <f t="shared" si="34"/>
        <v>9.355570980261807E-2</v>
      </c>
      <c r="AE94" s="5">
        <f t="shared" si="35"/>
        <v>0.35826413397335</v>
      </c>
      <c r="AF94" s="20">
        <f>Table2[[#This Row],[filter kmers2]]/Table2[[#This Row],[bp]]*1000000</f>
        <v>1.9738436216064342E-2</v>
      </c>
      <c r="AG94" s="20">
        <f>Table2[[#This Row],[collapse kmers3]]/Table2[[#This Row],[bp]]*1000000</f>
        <v>15.895996487794379</v>
      </c>
      <c r="AH94" s="20">
        <f>Table2[[#This Row],[calculate distances4]]/Table2[[#This Row],[bp]]*1000000</f>
        <v>0.1772233906127367</v>
      </c>
      <c r="AI94" s="20">
        <f>Table2[[#This Row],[Find N A5]]/Table2[[#This Row],[bp]]*1000000</f>
        <v>6.0845087785299252E-3</v>
      </c>
      <c r="AJ94" s="20">
        <f>Table2[[#This Row],[Find N B6]]/Table2[[#This Row],[bp]]*1000000</f>
        <v>0.7468734525645484</v>
      </c>
      <c r="AK94" s="20">
        <f>Table2[[#This Row],[Find N C7]]/Table2[[#This Row],[bp]]*1000000</f>
        <v>5.8225368727876654E-2</v>
      </c>
      <c r="AL94" s="20">
        <f>Table2[[#This Row],[Find N D8]]/Table2[[#This Row],[bp]]*1000000</f>
        <v>1.9243466255906151E-2</v>
      </c>
      <c r="AM94" s="20">
        <f>Table2[[#This Row],[identify kmers A9]]/Table2[[#This Row],[bp]]*1000000</f>
        <v>2.8882462970274503</v>
      </c>
      <c r="AN94" s="20">
        <f>Table2[[#This Row],[identify kmers B10]]/Table2[[#This Row],[bp]]*1000000</f>
        <v>11.060308991181614</v>
      </c>
    </row>
    <row r="95" spans="1:40" x14ac:dyDescent="0.25">
      <c r="A95" s="1" t="s">
        <v>144</v>
      </c>
      <c r="B95">
        <v>14960</v>
      </c>
      <c r="C95">
        <v>1709568634.6298299</v>
      </c>
      <c r="D95">
        <v>1709568634.62992</v>
      </c>
      <c r="E95">
        <v>1709568634.81615</v>
      </c>
      <c r="F95">
        <v>1709568634.8241701</v>
      </c>
      <c r="G95">
        <v>1709568634.8243001</v>
      </c>
      <c r="H95">
        <v>1709568634.93225</v>
      </c>
      <c r="I95">
        <v>1709568634.9332099</v>
      </c>
      <c r="J95">
        <v>1709568634.9335001</v>
      </c>
      <c r="K95">
        <v>1709568634.9762399</v>
      </c>
      <c r="L95">
        <v>1709568635.23822</v>
      </c>
      <c r="M95" s="10">
        <f t="shared" si="18"/>
        <v>9.0122222900390625E-5</v>
      </c>
      <c r="N95" s="10">
        <f t="shared" si="19"/>
        <v>0.18622994422912598</v>
      </c>
      <c r="O95" s="10">
        <f t="shared" si="20"/>
        <v>8.0201625823974609E-3</v>
      </c>
      <c r="P95" s="10">
        <f t="shared" si="21"/>
        <v>1.2993812561035156E-4</v>
      </c>
      <c r="Q95" s="10">
        <f t="shared" si="22"/>
        <v>0.10794997215270996</v>
      </c>
      <c r="R95" s="10">
        <f t="shared" si="23"/>
        <v>9.5987319946289063E-4</v>
      </c>
      <c r="S95" s="10">
        <f t="shared" si="24"/>
        <v>2.9015541076660156E-4</v>
      </c>
      <c r="T95" s="10">
        <f t="shared" si="25"/>
        <v>4.27398681640625E-2</v>
      </c>
      <c r="U95" s="10">
        <f t="shared" si="26"/>
        <v>0.26198005676269531</v>
      </c>
      <c r="V95" s="10">
        <f>SUM(Table2[[#This Row],[filter kmers2]:[identify kmers B10]])</f>
        <v>0.60839009284973145</v>
      </c>
      <c r="W95" s="5">
        <f t="shared" si="27"/>
        <v>1.481322986017957E-4</v>
      </c>
      <c r="X95" s="5">
        <f t="shared" si="28"/>
        <v>0.30610285476020005</v>
      </c>
      <c r="Y95" s="5">
        <f t="shared" si="29"/>
        <v>1.3182598922396311E-2</v>
      </c>
      <c r="Z95" s="5">
        <f t="shared" si="30"/>
        <v>2.135769913703139E-4</v>
      </c>
      <c r="AA95" s="5">
        <f t="shared" si="31"/>
        <v>0.1774354537021906</v>
      </c>
      <c r="AB95" s="5">
        <f t="shared" si="32"/>
        <v>1.5777265454254747E-3</v>
      </c>
      <c r="AC95" s="5">
        <f t="shared" si="33"/>
        <v>4.7692329999572848E-4</v>
      </c>
      <c r="AD95" s="5">
        <f t="shared" si="34"/>
        <v>7.0250762900932018E-2</v>
      </c>
      <c r="AE95" s="5">
        <f t="shared" si="35"/>
        <v>0.43061197057888773</v>
      </c>
      <c r="AF95" s="20">
        <f>Table2[[#This Row],[filter kmers2]]/Table2[[#This Row],[bp]]*1000000</f>
        <v>6.0242127607212986E-3</v>
      </c>
      <c r="AG95" s="20">
        <f>Table2[[#This Row],[collapse kmers3]]/Table2[[#This Row],[bp]]*1000000</f>
        <v>12.448525683765105</v>
      </c>
      <c r="AH95" s="20">
        <f>Table2[[#This Row],[calculate distances4]]/Table2[[#This Row],[bp]]*1000000</f>
        <v>0.53610712449180886</v>
      </c>
      <c r="AI95" s="20">
        <f>Table2[[#This Row],[Find N A5]]/Table2[[#This Row],[bp]]*1000000</f>
        <v>8.6857035835796494E-3</v>
      </c>
      <c r="AJ95" s="20">
        <f>Table2[[#This Row],[Find N B6]]/Table2[[#This Row],[bp]]*1000000</f>
        <v>7.2159072294592219</v>
      </c>
      <c r="AK95" s="20">
        <f>Table2[[#This Row],[Find N C7]]/Table2[[#This Row],[bp]]*1000000</f>
        <v>6.4162647022920488E-2</v>
      </c>
      <c r="AL95" s="20">
        <f>Table2[[#This Row],[Find N D8]]/Table2[[#This Row],[bp]]*1000000</f>
        <v>1.9395415158195289E-2</v>
      </c>
      <c r="AM95" s="20">
        <f>Table2[[#This Row],[identify kmers A9]]/Table2[[#This Row],[bp]]*1000000</f>
        <v>2.8569430590950868</v>
      </c>
      <c r="AN95" s="20">
        <f>Table2[[#This Row],[identify kmers B10]]/Table2[[#This Row],[bp]]*1000000</f>
        <v>17.512035879859312</v>
      </c>
    </row>
    <row r="96" spans="1:40" x14ac:dyDescent="0.25">
      <c r="A96" s="1" t="s">
        <v>144</v>
      </c>
      <c r="B96">
        <v>12099</v>
      </c>
      <c r="C96">
        <v>1709568583.72405</v>
      </c>
      <c r="D96">
        <v>1709568583.72421</v>
      </c>
      <c r="E96">
        <v>1709568584.02929</v>
      </c>
      <c r="F96">
        <v>1709568584.03368</v>
      </c>
      <c r="G96">
        <v>1709568584.0338199</v>
      </c>
      <c r="H96">
        <v>1709568584.05406</v>
      </c>
      <c r="I96">
        <v>1709568584.05476</v>
      </c>
      <c r="J96">
        <v>1709568584.0551</v>
      </c>
      <c r="K96">
        <v>1709568584.1040699</v>
      </c>
      <c r="L96">
        <v>1709568584.3208001</v>
      </c>
      <c r="M96" s="10">
        <f t="shared" si="18"/>
        <v>1.5997886657714844E-4</v>
      </c>
      <c r="N96" s="10">
        <f t="shared" si="19"/>
        <v>0.30507993698120117</v>
      </c>
      <c r="O96" s="10">
        <f t="shared" si="20"/>
        <v>4.3900012969970703E-3</v>
      </c>
      <c r="P96" s="10">
        <f t="shared" si="21"/>
        <v>1.3995170593261719E-4</v>
      </c>
      <c r="Q96" s="10">
        <f t="shared" si="22"/>
        <v>2.0240068435668945E-2</v>
      </c>
      <c r="R96" s="10">
        <f t="shared" si="23"/>
        <v>6.999969482421875E-4</v>
      </c>
      <c r="S96" s="10">
        <f t="shared" si="24"/>
        <v>3.3998489379882813E-4</v>
      </c>
      <c r="T96" s="10">
        <f t="shared" si="25"/>
        <v>4.896998405456543E-2</v>
      </c>
      <c r="U96" s="10">
        <f t="shared" si="26"/>
        <v>0.21673011779785156</v>
      </c>
      <c r="V96" s="10">
        <f>SUM(Table2[[#This Row],[filter kmers2]:[identify kmers B10]])</f>
        <v>0.59675002098083496</v>
      </c>
      <c r="W96" s="5">
        <f t="shared" si="27"/>
        <v>2.6808355417265461E-4</v>
      </c>
      <c r="X96" s="5">
        <f t="shared" si="28"/>
        <v>0.51123573733564898</v>
      </c>
      <c r="Y96" s="5">
        <f t="shared" si="29"/>
        <v>7.3565163680791197E-3</v>
      </c>
      <c r="Z96" s="5">
        <f t="shared" si="30"/>
        <v>2.3452316885148771E-4</v>
      </c>
      <c r="AA96" s="5">
        <f t="shared" si="31"/>
        <v>3.3917164179402631E-2</v>
      </c>
      <c r="AB96" s="5">
        <f t="shared" si="32"/>
        <v>1.1730153726541191E-3</v>
      </c>
      <c r="AC96" s="5">
        <f t="shared" si="33"/>
        <v>5.6972749366647609E-4</v>
      </c>
      <c r="AD96" s="5">
        <f t="shared" si="34"/>
        <v>8.206113503620327E-2</v>
      </c>
      <c r="AE96" s="5">
        <f t="shared" si="35"/>
        <v>0.36318409749132124</v>
      </c>
      <c r="AF96" s="20">
        <f>Table2[[#This Row],[filter kmers2]]/Table2[[#This Row],[bp]]*1000000</f>
        <v>1.3222486699491564E-2</v>
      </c>
      <c r="AG96" s="20">
        <f>Table2[[#This Row],[collapse kmers3]]/Table2[[#This Row],[bp]]*1000000</f>
        <v>25.21530184157378</v>
      </c>
      <c r="AH96" s="20">
        <f>Table2[[#This Row],[calculate distances4]]/Table2[[#This Row],[bp]]*1000000</f>
        <v>0.36284001132300775</v>
      </c>
      <c r="AI96" s="20">
        <f>Table2[[#This Row],[Find N A5]]/Table2[[#This Row],[bp]]*1000000</f>
        <v>1.15672126566342E-2</v>
      </c>
      <c r="AJ96" s="20">
        <f>Table2[[#This Row],[Find N B6]]/Table2[[#This Row],[bp]]*1000000</f>
        <v>1.6728711823844074</v>
      </c>
      <c r="AK96" s="20">
        <f>Table2[[#This Row],[Find N C7]]/Table2[[#This Row],[bp]]*1000000</f>
        <v>5.7855768926538348E-2</v>
      </c>
      <c r="AL96" s="20">
        <f>Table2[[#This Row],[Find N D8]]/Table2[[#This Row],[bp]]*1000000</f>
        <v>2.8100247441840493E-2</v>
      </c>
      <c r="AM96" s="20">
        <f>Table2[[#This Row],[identify kmers A9]]/Table2[[#This Row],[bp]]*1000000</f>
        <v>4.0474406194367658</v>
      </c>
      <c r="AN96" s="20">
        <f>Table2[[#This Row],[identify kmers B10]]/Table2[[#This Row],[bp]]*1000000</f>
        <v>17.913060401508517</v>
      </c>
    </row>
    <row r="97" spans="1:40" x14ac:dyDescent="0.25">
      <c r="A97" s="1" t="s">
        <v>144</v>
      </c>
      <c r="B97">
        <v>12099</v>
      </c>
      <c r="C97">
        <v>1709568592.6515601</v>
      </c>
      <c r="D97">
        <v>1709568592.6517799</v>
      </c>
      <c r="E97">
        <v>1709568592.89698</v>
      </c>
      <c r="F97">
        <v>1709568592.90095</v>
      </c>
      <c r="G97">
        <v>1709568592.9010899</v>
      </c>
      <c r="H97">
        <v>1709568592.91099</v>
      </c>
      <c r="I97">
        <v>1709568592.9116299</v>
      </c>
      <c r="J97">
        <v>1709568592.9119599</v>
      </c>
      <c r="K97">
        <v>1709568592.97474</v>
      </c>
      <c r="L97">
        <v>1709568593.2455399</v>
      </c>
      <c r="M97" s="10">
        <f t="shared" si="18"/>
        <v>2.1982192993164063E-4</v>
      </c>
      <c r="N97" s="10">
        <f t="shared" si="19"/>
        <v>0.24520015716552734</v>
      </c>
      <c r="O97" s="10">
        <f t="shared" si="20"/>
        <v>3.9699077606201172E-3</v>
      </c>
      <c r="P97" s="10">
        <f t="shared" si="21"/>
        <v>1.3995170593261719E-4</v>
      </c>
      <c r="Q97" s="10">
        <f t="shared" si="22"/>
        <v>9.9000930786132813E-3</v>
      </c>
      <c r="R97" s="10">
        <f t="shared" si="23"/>
        <v>6.3991546630859375E-4</v>
      </c>
      <c r="S97" s="10">
        <f t="shared" si="24"/>
        <v>3.299713134765625E-4</v>
      </c>
      <c r="T97" s="10">
        <f t="shared" si="25"/>
        <v>6.2780141830444336E-2</v>
      </c>
      <c r="U97" s="10">
        <f t="shared" si="26"/>
        <v>0.27079987525939941</v>
      </c>
      <c r="V97" s="10">
        <f>SUM(Table2[[#This Row],[filter kmers2]:[identify kmers B10]])</f>
        <v>0.59397983551025391</v>
      </c>
      <c r="W97" s="5">
        <f t="shared" si="27"/>
        <v>3.7008315230567426E-4</v>
      </c>
      <c r="X97" s="5">
        <f t="shared" si="28"/>
        <v>0.41280889098682955</v>
      </c>
      <c r="Y97" s="5">
        <f t="shared" si="29"/>
        <v>6.6835732852947739E-3</v>
      </c>
      <c r="Z97" s="5">
        <f t="shared" si="30"/>
        <v>2.3561693102324379E-4</v>
      </c>
      <c r="AA97" s="5">
        <f t="shared" si="31"/>
        <v>1.6667389171736244E-2</v>
      </c>
      <c r="AB97" s="5">
        <f t="shared" si="32"/>
        <v>1.0773353370807262E-3</v>
      </c>
      <c r="AC97" s="5">
        <f t="shared" si="33"/>
        <v>5.5552612016383199E-4</v>
      </c>
      <c r="AD97" s="5">
        <f t="shared" si="34"/>
        <v>0.10569406245333822</v>
      </c>
      <c r="AE97" s="5">
        <f t="shared" si="35"/>
        <v>0.45590752256222777</v>
      </c>
      <c r="AF97" s="20">
        <f>Table2[[#This Row],[filter kmers2]]/Table2[[#This Row],[bp]]*1000000</f>
        <v>1.8168603184696305E-2</v>
      </c>
      <c r="AG97" s="20">
        <f>Table2[[#This Row],[collapse kmers3]]/Table2[[#This Row],[bp]]*1000000</f>
        <v>20.266150687290462</v>
      </c>
      <c r="AH97" s="20">
        <f>Table2[[#This Row],[calculate distances4]]/Table2[[#This Row],[bp]]*1000000</f>
        <v>0.3281186677097378</v>
      </c>
      <c r="AI97" s="20">
        <f>Table2[[#This Row],[Find N A5]]/Table2[[#This Row],[bp]]*1000000</f>
        <v>1.15672126566342E-2</v>
      </c>
      <c r="AJ97" s="20">
        <f>Table2[[#This Row],[Find N B6]]/Table2[[#This Row],[bp]]*1000000</f>
        <v>0.81825713518582366</v>
      </c>
      <c r="AK97" s="20">
        <f>Table2[[#This Row],[Find N C7]]/Table2[[#This Row],[bp]]*1000000</f>
        <v>5.2889946797966256E-2</v>
      </c>
      <c r="AL97" s="20">
        <f>Table2[[#This Row],[Find N D8]]/Table2[[#This Row],[bp]]*1000000</f>
        <v>2.7272610420411809E-2</v>
      </c>
      <c r="AM97" s="20">
        <f>Table2[[#This Row],[identify kmers A9]]/Table2[[#This Row],[bp]]*1000000</f>
        <v>5.1888703058471224</v>
      </c>
      <c r="AN97" s="20">
        <f>Table2[[#This Row],[identify kmers B10]]/Table2[[#This Row],[bp]]*1000000</f>
        <v>22.382004732572891</v>
      </c>
    </row>
    <row r="98" spans="1:40" x14ac:dyDescent="0.25">
      <c r="A98" s="1" t="s">
        <v>144</v>
      </c>
      <c r="B98">
        <v>10070</v>
      </c>
      <c r="C98">
        <v>1709568634.5627799</v>
      </c>
      <c r="D98">
        <v>1709568634.56284</v>
      </c>
      <c r="E98">
        <v>1709568634.74072</v>
      </c>
      <c r="F98">
        <v>1709568634.7484</v>
      </c>
      <c r="G98">
        <v>1709568634.7485199</v>
      </c>
      <c r="H98">
        <v>1709568634.7909801</v>
      </c>
      <c r="I98">
        <v>1709568634.79158</v>
      </c>
      <c r="J98">
        <v>1709568634.7916999</v>
      </c>
      <c r="K98">
        <v>1709568634.8343101</v>
      </c>
      <c r="L98">
        <v>1709568635.15134</v>
      </c>
      <c r="M98" s="10">
        <f t="shared" si="18"/>
        <v>6.008148193359375E-5</v>
      </c>
      <c r="N98" s="10">
        <f t="shared" si="19"/>
        <v>0.17788004875183105</v>
      </c>
      <c r="O98" s="10">
        <f t="shared" si="20"/>
        <v>7.6799392700195313E-3</v>
      </c>
      <c r="P98" s="10">
        <f t="shared" si="21"/>
        <v>1.1992454528808594E-4</v>
      </c>
      <c r="Q98" s="10">
        <f t="shared" si="22"/>
        <v>4.2460203170776367E-2</v>
      </c>
      <c r="R98" s="10">
        <f t="shared" si="23"/>
        <v>5.9986114501953125E-4</v>
      </c>
      <c r="S98" s="10">
        <f t="shared" si="24"/>
        <v>1.1992454528808594E-4</v>
      </c>
      <c r="T98" s="10">
        <f t="shared" si="25"/>
        <v>4.261016845703125E-2</v>
      </c>
      <c r="U98" s="10">
        <f t="shared" si="26"/>
        <v>0.31702995300292969</v>
      </c>
      <c r="V98" s="10">
        <f>SUM(Table2[[#This Row],[filter kmers2]:[identify kmers B10]])</f>
        <v>0.58856010437011719</v>
      </c>
      <c r="W98" s="5">
        <f t="shared" si="27"/>
        <v>1.0208215182694644E-4</v>
      </c>
      <c r="X98" s="5">
        <f t="shared" si="28"/>
        <v>0.30222919873612575</v>
      </c>
      <c r="Y98" s="5">
        <f t="shared" si="29"/>
        <v>1.3048691566069838E-2</v>
      </c>
      <c r="Z98" s="5">
        <f t="shared" si="30"/>
        <v>2.0375921574981772E-4</v>
      </c>
      <c r="AA98" s="5">
        <f t="shared" si="31"/>
        <v>7.2142509924653653E-2</v>
      </c>
      <c r="AB98" s="5">
        <f t="shared" si="32"/>
        <v>1.0192011666531637E-3</v>
      </c>
      <c r="AC98" s="5">
        <f t="shared" si="33"/>
        <v>2.0375921574981772E-4</v>
      </c>
      <c r="AD98" s="5">
        <f t="shared" si="34"/>
        <v>7.2397310216316943E-2</v>
      </c>
      <c r="AE98" s="5">
        <f t="shared" si="35"/>
        <v>0.53865348780685407</v>
      </c>
      <c r="AF98" s="20">
        <f>Table2[[#This Row],[filter kmers2]]/Table2[[#This Row],[bp]]*1000000</f>
        <v>5.9663835087977908E-3</v>
      </c>
      <c r="AG98" s="20">
        <f>Table2[[#This Row],[collapse kmers3]]/Table2[[#This Row],[bp]]*1000000</f>
        <v>17.664354394422151</v>
      </c>
      <c r="AH98" s="20">
        <f>Table2[[#This Row],[calculate distances4]]/Table2[[#This Row],[bp]]*1000000</f>
        <v>0.76265533962458099</v>
      </c>
      <c r="AI98" s="20">
        <f>Table2[[#This Row],[Find N A5]]/Table2[[#This Row],[bp]]*1000000</f>
        <v>1.1909090892560668E-2</v>
      </c>
      <c r="AJ98" s="20">
        <f>Table2[[#This Row],[Find N B6]]/Table2[[#This Row],[bp]]*1000000</f>
        <v>4.21650478359249</v>
      </c>
      <c r="AK98" s="20">
        <f>Table2[[#This Row],[Find N C7]]/Table2[[#This Row],[bp]]*1000000</f>
        <v>5.9569130587838255E-2</v>
      </c>
      <c r="AL98" s="20">
        <f>Table2[[#This Row],[Find N D8]]/Table2[[#This Row],[bp]]*1000000</f>
        <v>1.1909090892560668E-2</v>
      </c>
      <c r="AM98" s="20">
        <f>Table2[[#This Row],[identify kmers A9]]/Table2[[#This Row],[bp]]*1000000</f>
        <v>4.2313970662394489</v>
      </c>
      <c r="AN98" s="20">
        <f>Table2[[#This Row],[identify kmers B10]]/Table2[[#This Row],[bp]]*1000000</f>
        <v>31.482616981423003</v>
      </c>
    </row>
    <row r="99" spans="1:40" x14ac:dyDescent="0.25">
      <c r="A99" s="1" t="s">
        <v>144</v>
      </c>
      <c r="B99">
        <v>17746</v>
      </c>
      <c r="C99">
        <v>1709568633.73084</v>
      </c>
      <c r="D99">
        <v>1709568633.7309301</v>
      </c>
      <c r="E99">
        <v>1709568633.8945</v>
      </c>
      <c r="F99">
        <v>1709568633.9017301</v>
      </c>
      <c r="G99">
        <v>1709568633.90187</v>
      </c>
      <c r="H99">
        <v>1709568633.9895699</v>
      </c>
      <c r="I99">
        <v>1709568633.9909101</v>
      </c>
      <c r="J99">
        <v>1709568633.99122</v>
      </c>
      <c r="K99">
        <v>1709568634.0347099</v>
      </c>
      <c r="L99">
        <v>1709568634.3141301</v>
      </c>
      <c r="M99" s="10">
        <f t="shared" si="18"/>
        <v>9.0122222900390625E-5</v>
      </c>
      <c r="N99" s="10">
        <f t="shared" si="19"/>
        <v>0.16356992721557617</v>
      </c>
      <c r="O99" s="10">
        <f t="shared" si="20"/>
        <v>7.2300434112548828E-3</v>
      </c>
      <c r="P99" s="10">
        <f t="shared" si="21"/>
        <v>1.3995170593261719E-4</v>
      </c>
      <c r="Q99" s="10">
        <f t="shared" si="22"/>
        <v>8.769989013671875E-2</v>
      </c>
      <c r="R99" s="10">
        <f t="shared" si="23"/>
        <v>1.3401508331298828E-3</v>
      </c>
      <c r="S99" s="10">
        <f t="shared" si="24"/>
        <v>3.0994415283203125E-4</v>
      </c>
      <c r="T99" s="10">
        <f t="shared" si="25"/>
        <v>4.3489933013916016E-2</v>
      </c>
      <c r="U99" s="10">
        <f t="shared" si="26"/>
        <v>0.27942013740539551</v>
      </c>
      <c r="V99" s="10">
        <f>SUM(Table2[[#This Row],[filter kmers2]:[identify kmers B10]])</f>
        <v>0.58329010009765625</v>
      </c>
      <c r="W99" s="5">
        <f t="shared" si="27"/>
        <v>1.5450669038494238E-4</v>
      </c>
      <c r="X99" s="5">
        <f t="shared" si="28"/>
        <v>0.28042637306580515</v>
      </c>
      <c r="Y99" s="5">
        <f t="shared" si="29"/>
        <v>1.2395278798739095E-2</v>
      </c>
      <c r="Z99" s="5">
        <f t="shared" si="30"/>
        <v>2.3993499274063804E-4</v>
      </c>
      <c r="AA99" s="5">
        <f t="shared" si="31"/>
        <v>0.15035381214602436</v>
      </c>
      <c r="AB99" s="5">
        <f t="shared" si="32"/>
        <v>2.297571710724236E-3</v>
      </c>
      <c r="AC99" s="5">
        <f t="shared" si="33"/>
        <v>5.3137221560959019E-4</v>
      </c>
      <c r="AD99" s="5">
        <f t="shared" si="34"/>
        <v>7.4559696807188727E-2</v>
      </c>
      <c r="AE99" s="5">
        <f t="shared" si="35"/>
        <v>0.47904145357278327</v>
      </c>
      <c r="AF99" s="20">
        <f>Table2[[#This Row],[filter kmers2]]/Table2[[#This Row],[bp]]*1000000</f>
        <v>5.0784527724777768E-3</v>
      </c>
      <c r="AG99" s="20">
        <f>Table2[[#This Row],[collapse kmers3]]/Table2[[#This Row],[bp]]*1000000</f>
        <v>9.217284301565206</v>
      </c>
      <c r="AH99" s="20">
        <f>Table2[[#This Row],[calculate distances4]]/Table2[[#This Row],[bp]]*1000000</f>
        <v>0.4074182019190174</v>
      </c>
      <c r="AI99" s="20">
        <f>Table2[[#This Row],[Find N A5]]/Table2[[#This Row],[bp]]*1000000</f>
        <v>7.8863803636096685E-3</v>
      </c>
      <c r="AJ99" s="20">
        <f>Table2[[#This Row],[Find N B6]]/Table2[[#This Row],[bp]]*1000000</f>
        <v>4.9419525603921306</v>
      </c>
      <c r="AK99" s="20">
        <f>Table2[[#This Row],[Find N C7]]/Table2[[#This Row],[bp]]*1000000</f>
        <v>7.5518473635178787E-2</v>
      </c>
      <c r="AL99" s="20">
        <f>Table2[[#This Row],[Find N D8]]/Table2[[#This Row],[bp]]*1000000</f>
        <v>1.7465578318045266E-2</v>
      </c>
      <c r="AM99" s="20">
        <f>Table2[[#This Row],[identify kmers A9]]/Table2[[#This Row],[bp]]*1000000</f>
        <v>2.4506893392266438</v>
      </c>
      <c r="AN99" s="20">
        <f>Table2[[#This Row],[identify kmers B10]]/Table2[[#This Row],[bp]]*1000000</f>
        <v>15.745527860103433</v>
      </c>
    </row>
    <row r="100" spans="1:40" x14ac:dyDescent="0.25">
      <c r="A100" s="1" t="s">
        <v>144</v>
      </c>
      <c r="B100">
        <v>13199</v>
      </c>
      <c r="C100">
        <v>1709568599.7474699</v>
      </c>
      <c r="D100">
        <v>1709568599.74752</v>
      </c>
      <c r="E100">
        <v>1709568599.8838999</v>
      </c>
      <c r="F100">
        <v>1709568599.8915701</v>
      </c>
      <c r="G100">
        <v>1709568599.8917</v>
      </c>
      <c r="H100">
        <v>1709568599.9779301</v>
      </c>
      <c r="I100">
        <v>1709568599.97875</v>
      </c>
      <c r="J100">
        <v>1709568599.97896</v>
      </c>
      <c r="K100">
        <v>1709568600.0271299</v>
      </c>
      <c r="L100">
        <v>1709568600.3215401</v>
      </c>
      <c r="M100" s="10">
        <f t="shared" si="18"/>
        <v>5.0067901611328125E-5</v>
      </c>
      <c r="N100" s="10">
        <f t="shared" si="19"/>
        <v>0.13637995719909668</v>
      </c>
      <c r="O100" s="10">
        <f t="shared" si="20"/>
        <v>7.6701641082763672E-3</v>
      </c>
      <c r="P100" s="10">
        <f t="shared" si="21"/>
        <v>1.2993812561035156E-4</v>
      </c>
      <c r="Q100" s="10">
        <f t="shared" si="22"/>
        <v>8.6230039596557617E-2</v>
      </c>
      <c r="R100" s="10">
        <f t="shared" si="23"/>
        <v>8.1992149353027344E-4</v>
      </c>
      <c r="S100" s="10">
        <f t="shared" si="24"/>
        <v>2.1004676818847656E-4</v>
      </c>
      <c r="T100" s="10">
        <f t="shared" si="25"/>
        <v>4.8169851303100586E-2</v>
      </c>
      <c r="U100" s="10">
        <f t="shared" si="26"/>
        <v>0.29441022872924805</v>
      </c>
      <c r="V100" s="10">
        <f>SUM(Table2[[#This Row],[filter kmers2]:[identify kmers B10]])</f>
        <v>0.57407021522521973</v>
      </c>
      <c r="W100" s="5">
        <f t="shared" si="27"/>
        <v>8.7215640671560438E-5</v>
      </c>
      <c r="X100" s="5">
        <f t="shared" si="28"/>
        <v>0.23756668362526345</v>
      </c>
      <c r="Y100" s="5">
        <f t="shared" si="29"/>
        <v>1.3361020838308433E-2</v>
      </c>
      <c r="Z100" s="5">
        <f t="shared" si="30"/>
        <v>2.2634535317143066E-4</v>
      </c>
      <c r="AA100" s="5">
        <f t="shared" si="31"/>
        <v>0.15020817542803153</v>
      </c>
      <c r="AB100" s="5">
        <f t="shared" si="32"/>
        <v>1.4282599441404586E-3</v>
      </c>
      <c r="AC100" s="5">
        <f t="shared" si="33"/>
        <v>3.6589037824592732E-4</v>
      </c>
      <c r="AD100" s="5">
        <f t="shared" si="34"/>
        <v>8.3909337264959041E-2</v>
      </c>
      <c r="AE100" s="5">
        <f t="shared" si="35"/>
        <v>0.51284707152720821</v>
      </c>
      <c r="AF100" s="20">
        <f>Table2[[#This Row],[filter kmers2]]/Table2[[#This Row],[bp]]*1000000</f>
        <v>3.793310221329504E-3</v>
      </c>
      <c r="AG100" s="20">
        <f>Table2[[#This Row],[collapse kmers3]]/Table2[[#This Row],[bp]]*1000000</f>
        <v>10.332597711879437</v>
      </c>
      <c r="AH100" s="20">
        <f>Table2[[#This Row],[calculate distances4]]/Table2[[#This Row],[bp]]*1000000</f>
        <v>0.58111706252567374</v>
      </c>
      <c r="AI100" s="20">
        <f>Table2[[#This Row],[Find N A5]]/Table2[[#This Row],[bp]]*1000000</f>
        <v>9.8445431934503797E-3</v>
      </c>
      <c r="AJ100" s="20">
        <f>Table2[[#This Row],[Find N B6]]/Table2[[#This Row],[bp]]*1000000</f>
        <v>6.5330736871397548</v>
      </c>
      <c r="AK100" s="20">
        <f>Table2[[#This Row],[Find N C7]]/Table2[[#This Row],[bp]]*1000000</f>
        <v>6.2119970719772218E-2</v>
      </c>
      <c r="AL100" s="20">
        <f>Table2[[#This Row],[Find N D8]]/Table2[[#This Row],[bp]]*1000000</f>
        <v>1.5913839547577587E-2</v>
      </c>
      <c r="AM100" s="20">
        <f>Table2[[#This Row],[identify kmers A9]]/Table2[[#This Row],[bp]]*1000000</f>
        <v>3.6495076371771034</v>
      </c>
      <c r="AN100" s="20">
        <f>Table2[[#This Row],[identify kmers B10]]/Table2[[#This Row],[bp]]*1000000</f>
        <v>22.305495016989774</v>
      </c>
    </row>
    <row r="101" spans="1:40" x14ac:dyDescent="0.25">
      <c r="A101" s="1" t="s">
        <v>144</v>
      </c>
      <c r="B101">
        <v>18699</v>
      </c>
      <c r="C101">
        <v>1709568522.7716801</v>
      </c>
      <c r="D101">
        <v>1709568522.77194</v>
      </c>
      <c r="E101">
        <v>1709568523.0510299</v>
      </c>
      <c r="F101">
        <v>1709568523.0541501</v>
      </c>
      <c r="G101">
        <v>1709568523.0542901</v>
      </c>
      <c r="H101">
        <v>1709568523.06359</v>
      </c>
      <c r="I101">
        <v>1709568523.06445</v>
      </c>
      <c r="J101">
        <v>1709568523.06475</v>
      </c>
      <c r="K101">
        <v>1709568523.1143701</v>
      </c>
      <c r="L101">
        <v>1709568523.34166</v>
      </c>
      <c r="M101" s="10">
        <f t="shared" si="18"/>
        <v>2.5987625122070313E-4</v>
      </c>
      <c r="N101" s="10">
        <f t="shared" si="19"/>
        <v>0.27908992767333984</v>
      </c>
      <c r="O101" s="10">
        <f t="shared" si="20"/>
        <v>3.1201839447021484E-3</v>
      </c>
      <c r="P101" s="10">
        <f t="shared" si="21"/>
        <v>1.3995170593261719E-4</v>
      </c>
      <c r="Q101" s="10">
        <f t="shared" si="22"/>
        <v>9.2999935150146484E-3</v>
      </c>
      <c r="R101" s="10">
        <f t="shared" si="23"/>
        <v>8.5997581481933594E-4</v>
      </c>
      <c r="S101" s="10">
        <f t="shared" si="24"/>
        <v>2.9993057250976563E-4</v>
      </c>
      <c r="T101" s="10">
        <f t="shared" si="25"/>
        <v>4.9620151519775391E-2</v>
      </c>
      <c r="U101" s="10">
        <f t="shared" si="26"/>
        <v>0.22728991508483887</v>
      </c>
      <c r="V101" s="10">
        <f>SUM(Table2[[#This Row],[filter kmers2]:[identify kmers B10]])</f>
        <v>0.56997990608215332</v>
      </c>
      <c r="W101" s="5">
        <f t="shared" si="27"/>
        <v>4.5593932075080237E-4</v>
      </c>
      <c r="X101" s="5">
        <f t="shared" si="28"/>
        <v>0.48964871339361493</v>
      </c>
      <c r="Y101" s="5">
        <f t="shared" si="29"/>
        <v>5.4741998996933492E-3</v>
      </c>
      <c r="Z101" s="5">
        <f t="shared" si="30"/>
        <v>2.455379644777257E-4</v>
      </c>
      <c r="AA101" s="5">
        <f t="shared" si="31"/>
        <v>1.6316353288556466E-2</v>
      </c>
      <c r="AB101" s="5">
        <f t="shared" si="32"/>
        <v>1.5087826880258203E-3</v>
      </c>
      <c r="AC101" s="5">
        <f t="shared" si="33"/>
        <v>5.2621253716010033E-4</v>
      </c>
      <c r="AD101" s="5">
        <f t="shared" si="34"/>
        <v>8.7055966342475685E-2</v>
      </c>
      <c r="AE101" s="5">
        <f t="shared" si="35"/>
        <v>0.39876829456524515</v>
      </c>
      <c r="AF101" s="20">
        <f>Table2[[#This Row],[filter kmers2]]/Table2[[#This Row],[bp]]*1000000</f>
        <v>1.389786893527478E-2</v>
      </c>
      <c r="AG101" s="20">
        <f>Table2[[#This Row],[collapse kmers3]]/Table2[[#This Row],[bp]]*1000000</f>
        <v>14.925393212115079</v>
      </c>
      <c r="AH101" s="20">
        <f>Table2[[#This Row],[calculate distances4]]/Table2[[#This Row],[bp]]*1000000</f>
        <v>0.16686367959260645</v>
      </c>
      <c r="AI101" s="20">
        <f>Table2[[#This Row],[Find N A5]]/Table2[[#This Row],[bp]]*1000000</f>
        <v>7.4844486834920142E-3</v>
      </c>
      <c r="AJ101" s="20">
        <f>Table2[[#This Row],[Find N B6]]/Table2[[#This Row],[bp]]*1000000</f>
        <v>0.49735245280574625</v>
      </c>
      <c r="AK101" s="20">
        <f>Table2[[#This Row],[Find N C7]]/Table2[[#This Row],[bp]]*1000000</f>
        <v>4.5990470871134066E-2</v>
      </c>
      <c r="AL101" s="20">
        <f>Table2[[#This Row],[Find N D8]]/Table2[[#This Row],[bp]]*1000000</f>
        <v>1.6039925798693278E-2</v>
      </c>
      <c r="AM101" s="20">
        <f>Table2[[#This Row],[identify kmers A9]]/Table2[[#This Row],[bp]]*1000000</f>
        <v>2.6536259436213379</v>
      </c>
      <c r="AN101" s="20">
        <f>Table2[[#This Row],[identify kmers B10]]/Table2[[#This Row],[bp]]*1000000</f>
        <v>12.155190923837578</v>
      </c>
    </row>
    <row r="102" spans="1:40" x14ac:dyDescent="0.25">
      <c r="A102" s="1" t="s">
        <v>144</v>
      </c>
      <c r="B102">
        <v>14049</v>
      </c>
      <c r="C102">
        <v>1709568607.95962</v>
      </c>
      <c r="D102">
        <v>1709568607.9598</v>
      </c>
      <c r="E102">
        <v>1709568608.2195301</v>
      </c>
      <c r="F102">
        <v>1709568608.22262</v>
      </c>
      <c r="G102">
        <v>1709568608.22276</v>
      </c>
      <c r="H102">
        <v>1709568608.22842</v>
      </c>
      <c r="I102">
        <v>1709568608.22912</v>
      </c>
      <c r="J102">
        <v>1709568608.22945</v>
      </c>
      <c r="K102">
        <v>1709568608.28616</v>
      </c>
      <c r="L102">
        <v>1709568608.5248001</v>
      </c>
      <c r="M102" s="10">
        <f t="shared" si="18"/>
        <v>1.8000602722167969E-4</v>
      </c>
      <c r="N102" s="10">
        <f t="shared" si="19"/>
        <v>0.25973010063171387</v>
      </c>
      <c r="O102" s="10">
        <f t="shared" si="20"/>
        <v>3.08990478515625E-3</v>
      </c>
      <c r="P102" s="10">
        <f t="shared" si="21"/>
        <v>1.3995170593261719E-4</v>
      </c>
      <c r="Q102" s="10">
        <f t="shared" si="22"/>
        <v>5.6600570678710938E-3</v>
      </c>
      <c r="R102" s="10">
        <f t="shared" si="23"/>
        <v>6.999969482421875E-4</v>
      </c>
      <c r="S102" s="10">
        <f t="shared" si="24"/>
        <v>3.299713134765625E-4</v>
      </c>
      <c r="T102" s="10">
        <f t="shared" si="25"/>
        <v>5.6710004806518555E-2</v>
      </c>
      <c r="U102" s="10">
        <f t="shared" si="26"/>
        <v>0.23864006996154785</v>
      </c>
      <c r="V102" s="10">
        <f>SUM(Table2[[#This Row],[filter kmers2]:[identify kmers B10]])</f>
        <v>0.56518006324768066</v>
      </c>
      <c r="W102" s="5">
        <f t="shared" si="27"/>
        <v>3.1849323592080615E-4</v>
      </c>
      <c r="X102" s="5">
        <f t="shared" si="28"/>
        <v>0.45955283549676718</v>
      </c>
      <c r="Y102" s="5">
        <f t="shared" si="29"/>
        <v>5.4671156788525131E-3</v>
      </c>
      <c r="Z102" s="5">
        <f t="shared" si="30"/>
        <v>2.4762321786160689E-4</v>
      </c>
      <c r="AA102" s="5">
        <f t="shared" si="31"/>
        <v>1.0014608504317799E-2</v>
      </c>
      <c r="AB102" s="5">
        <f t="shared" si="32"/>
        <v>1.238537934653625E-3</v>
      </c>
      <c r="AC102" s="5">
        <f t="shared" si="33"/>
        <v>5.8383395829721282E-4</v>
      </c>
      <c r="AD102" s="5">
        <f t="shared" si="34"/>
        <v>0.100339712056804</v>
      </c>
      <c r="AE102" s="5">
        <f t="shared" si="35"/>
        <v>0.42223723991652523</v>
      </c>
      <c r="AF102" s="20">
        <f>Table2[[#This Row],[filter kmers2]]/Table2[[#This Row],[bp]]*1000000</f>
        <v>1.2812728822099771E-2</v>
      </c>
      <c r="AG102" s="20">
        <f>Table2[[#This Row],[collapse kmers3]]/Table2[[#This Row],[bp]]*1000000</f>
        <v>18.487443991153384</v>
      </c>
      <c r="AH102" s="20">
        <f>Table2[[#This Row],[calculate distances4]]/Table2[[#This Row],[bp]]*1000000</f>
        <v>0.21993770269458682</v>
      </c>
      <c r="AI102" s="20">
        <f>Table2[[#This Row],[Find N A5]]/Table2[[#This Row],[bp]]*1000000</f>
        <v>9.9616845279106823E-3</v>
      </c>
      <c r="AJ102" s="20">
        <f>Table2[[#This Row],[Find N B6]]/Table2[[#This Row],[bp]]*1000000</f>
        <v>0.40287971157171998</v>
      </c>
      <c r="AK102" s="20">
        <f>Table2[[#This Row],[Find N C7]]/Table2[[#This Row],[bp]]*1000000</f>
        <v>4.982539314130454E-2</v>
      </c>
      <c r="AL102" s="20">
        <f>Table2[[#This Row],[Find N D8]]/Table2[[#This Row],[bp]]*1000000</f>
        <v>2.3487174423557727E-2</v>
      </c>
      <c r="AM102" s="20">
        <f>Table2[[#This Row],[identify kmers A9]]/Table2[[#This Row],[bp]]*1000000</f>
        <v>4.0365865760209667</v>
      </c>
      <c r="AN102" s="20">
        <f>Table2[[#This Row],[identify kmers B10]]/Table2[[#This Row],[bp]]*1000000</f>
        <v>16.986267347252319</v>
      </c>
    </row>
    <row r="103" spans="1:40" x14ac:dyDescent="0.25">
      <c r="A103" s="1" t="s">
        <v>144</v>
      </c>
      <c r="B103">
        <v>17249</v>
      </c>
      <c r="C103">
        <v>1709568546.9809501</v>
      </c>
      <c r="D103">
        <v>1709568546.9811599</v>
      </c>
      <c r="E103">
        <v>1709568547.23172</v>
      </c>
      <c r="F103">
        <v>1709568547.23545</v>
      </c>
      <c r="G103">
        <v>1709568547.23561</v>
      </c>
      <c r="H103">
        <v>1709568547.2516</v>
      </c>
      <c r="I103">
        <v>1709568547.2523301</v>
      </c>
      <c r="J103">
        <v>1709568547.2526901</v>
      </c>
      <c r="K103">
        <v>1709568547.3004999</v>
      </c>
      <c r="L103">
        <v>1709568547.5404201</v>
      </c>
      <c r="M103" s="10">
        <f t="shared" si="18"/>
        <v>2.09808349609375E-4</v>
      </c>
      <c r="N103" s="10">
        <f t="shared" si="19"/>
        <v>0.25056004524230957</v>
      </c>
      <c r="O103" s="10">
        <f t="shared" si="20"/>
        <v>3.7300586700439453E-3</v>
      </c>
      <c r="P103" s="10">
        <f t="shared" si="21"/>
        <v>1.5997886657714844E-4</v>
      </c>
      <c r="Q103" s="10">
        <f t="shared" si="22"/>
        <v>1.5990018844604492E-2</v>
      </c>
      <c r="R103" s="10">
        <f t="shared" si="23"/>
        <v>7.3003768920898438E-4</v>
      </c>
      <c r="S103" s="10">
        <f t="shared" si="24"/>
        <v>3.6001205444335938E-4</v>
      </c>
      <c r="T103" s="10">
        <f t="shared" si="25"/>
        <v>4.7809839248657227E-2</v>
      </c>
      <c r="U103" s="10">
        <f t="shared" si="26"/>
        <v>0.23992013931274414</v>
      </c>
      <c r="V103" s="10">
        <f>SUM(Table2[[#This Row],[filter kmers2]:[identify kmers B10]])</f>
        <v>0.55946993827819824</v>
      </c>
      <c r="W103" s="5">
        <f t="shared" si="27"/>
        <v>3.7501273125607531E-4</v>
      </c>
      <c r="X103" s="5">
        <f t="shared" si="28"/>
        <v>0.44785256204010337</v>
      </c>
      <c r="Y103" s="5">
        <f t="shared" si="29"/>
        <v>6.6671297505696567E-3</v>
      </c>
      <c r="Z103" s="5">
        <f t="shared" si="30"/>
        <v>2.8594720758275745E-4</v>
      </c>
      <c r="AA103" s="5">
        <f t="shared" si="31"/>
        <v>2.8580657780853641E-2</v>
      </c>
      <c r="AB103" s="5">
        <f t="shared" si="32"/>
        <v>1.3048738444387529E-3</v>
      </c>
      <c r="AC103" s="5">
        <f t="shared" si="33"/>
        <v>6.4348775476894742E-4</v>
      </c>
      <c r="AD103" s="5">
        <f t="shared" si="34"/>
        <v>8.5455599984147187E-2</v>
      </c>
      <c r="AE103" s="5">
        <f t="shared" si="35"/>
        <v>0.42883472890627961</v>
      </c>
      <c r="AF103" s="20">
        <f>Table2[[#This Row],[filter kmers2]]/Table2[[#This Row],[bp]]*1000000</f>
        <v>1.2163508006804742E-2</v>
      </c>
      <c r="AG103" s="20">
        <f>Table2[[#This Row],[collapse kmers3]]/Table2[[#This Row],[bp]]*1000000</f>
        <v>14.526062104603719</v>
      </c>
      <c r="AH103" s="20">
        <f>Table2[[#This Row],[calculate distances4]]/Table2[[#This Row],[bp]]*1000000</f>
        <v>0.21624782132552295</v>
      </c>
      <c r="AI103" s="20">
        <f>Table2[[#This Row],[Find N A5]]/Table2[[#This Row],[bp]]*1000000</f>
        <v>9.2746748551886162E-3</v>
      </c>
      <c r="AJ103" s="20">
        <f>Table2[[#This Row],[Find N B6]]/Table2[[#This Row],[bp]]*1000000</f>
        <v>0.92701135396860634</v>
      </c>
      <c r="AK103" s="20">
        <f>Table2[[#This Row],[Find N C7]]/Table2[[#This Row],[bp]]*1000000</f>
        <v>4.2323478996404679E-2</v>
      </c>
      <c r="AL103" s="20">
        <f>Table2[[#This Row],[Find N D8]]/Table2[[#This Row],[bp]]*1000000</f>
        <v>2.0871473966221774E-2</v>
      </c>
      <c r="AM103" s="20">
        <f>Table2[[#This Row],[identify kmers A9]]/Table2[[#This Row],[bp]]*1000000</f>
        <v>2.7717455648824414</v>
      </c>
      <c r="AN103" s="20">
        <f>Table2[[#This Row],[identify kmers B10]]/Table2[[#This Row],[bp]]*1000000</f>
        <v>13.909220204808635</v>
      </c>
    </row>
    <row r="104" spans="1:40" x14ac:dyDescent="0.25">
      <c r="A104" s="1" t="s">
        <v>144</v>
      </c>
      <c r="B104">
        <v>13199</v>
      </c>
      <c r="C104">
        <v>1709568566.6932199</v>
      </c>
      <c r="D104">
        <v>1709568566.69349</v>
      </c>
      <c r="E104">
        <v>1709568566.9676299</v>
      </c>
      <c r="F104">
        <v>1709568566.97087</v>
      </c>
      <c r="G104">
        <v>1709568566.97103</v>
      </c>
      <c r="H104">
        <v>1709568566.97422</v>
      </c>
      <c r="I104">
        <v>1709568566.97486</v>
      </c>
      <c r="J104">
        <v>1709568566.97525</v>
      </c>
      <c r="K104">
        <v>1709568567.04561</v>
      </c>
      <c r="L104">
        <v>1709568567.24458</v>
      </c>
      <c r="M104" s="10">
        <f t="shared" si="18"/>
        <v>2.7012825012207031E-4</v>
      </c>
      <c r="N104" s="10">
        <f t="shared" si="19"/>
        <v>0.2741398811340332</v>
      </c>
      <c r="O104" s="10">
        <f t="shared" si="20"/>
        <v>3.2401084899902344E-3</v>
      </c>
      <c r="P104" s="10">
        <f t="shared" si="21"/>
        <v>1.5997886657714844E-4</v>
      </c>
      <c r="Q104" s="10">
        <f t="shared" si="22"/>
        <v>3.1900405883789063E-3</v>
      </c>
      <c r="R104" s="10">
        <f t="shared" si="23"/>
        <v>6.3991546630859375E-4</v>
      </c>
      <c r="S104" s="10">
        <f t="shared" si="24"/>
        <v>3.9005279541015625E-4</v>
      </c>
      <c r="T104" s="10">
        <f t="shared" si="25"/>
        <v>7.0359945297241211E-2</v>
      </c>
      <c r="U104" s="10">
        <f t="shared" si="26"/>
        <v>0.19897007942199707</v>
      </c>
      <c r="V104" s="10">
        <f>SUM(Table2[[#This Row],[filter kmers2]:[identify kmers B10]])</f>
        <v>0.55136013031005859</v>
      </c>
      <c r="W104" s="5">
        <f t="shared" si="27"/>
        <v>4.8993069188764718E-4</v>
      </c>
      <c r="X104" s="5">
        <f t="shared" si="28"/>
        <v>0.49720657346019931</v>
      </c>
      <c r="Y104" s="5">
        <f t="shared" si="29"/>
        <v>5.8765737888377099E-3</v>
      </c>
      <c r="Z104" s="5">
        <f t="shared" si="30"/>
        <v>2.9015312820530561E-4</v>
      </c>
      <c r="AA104" s="5">
        <f t="shared" si="31"/>
        <v>5.7857658053457363E-3</v>
      </c>
      <c r="AB104" s="5">
        <f t="shared" si="32"/>
        <v>1.1606125128212224E-3</v>
      </c>
      <c r="AC104" s="5">
        <f t="shared" si="33"/>
        <v>7.0743743329937402E-4</v>
      </c>
      <c r="AD104" s="5">
        <f t="shared" si="34"/>
        <v>0.12761159436333225</v>
      </c>
      <c r="AE104" s="5">
        <f t="shared" si="35"/>
        <v>0.36087135881607146</v>
      </c>
      <c r="AF104" s="20">
        <f>Table2[[#This Row],[filter kmers2]]/Table2[[#This Row],[bp]]*1000000</f>
        <v>2.0465811813172991E-2</v>
      </c>
      <c r="AG104" s="20">
        <f>Table2[[#This Row],[collapse kmers3]]/Table2[[#This Row],[bp]]*1000000</f>
        <v>20.769746278811517</v>
      </c>
      <c r="AH104" s="20">
        <f>Table2[[#This Row],[calculate distances4]]/Table2[[#This Row],[bp]]*1000000</f>
        <v>0.24548136146603791</v>
      </c>
      <c r="AI104" s="20">
        <f>Table2[[#This Row],[Find N A5]]/Table2[[#This Row],[bp]]*1000000</f>
        <v>1.2120529326248082E-2</v>
      </c>
      <c r="AJ104" s="20">
        <f>Table2[[#This Row],[Find N B6]]/Table2[[#This Row],[bp]]*1000000</f>
        <v>0.24168805124470841</v>
      </c>
      <c r="AK104" s="20">
        <f>Table2[[#This Row],[Find N C7]]/Table2[[#This Row],[bp]]*1000000</f>
        <v>4.8482117304992328E-2</v>
      </c>
      <c r="AL104" s="20">
        <f>Table2[[#This Row],[Find N D8]]/Table2[[#This Row],[bp]]*1000000</f>
        <v>2.9551692962357469E-2</v>
      </c>
      <c r="AM104" s="20">
        <f>Table2[[#This Row],[identify kmers A9]]/Table2[[#This Row],[bp]]*1000000</f>
        <v>5.3307027272703396</v>
      </c>
      <c r="AN104" s="20">
        <f>Table2[[#This Row],[identify kmers B10]]/Table2[[#This Row],[bp]]*1000000</f>
        <v>15.074632882945457</v>
      </c>
    </row>
    <row r="105" spans="1:40" x14ac:dyDescent="0.25">
      <c r="A105" s="1" t="s">
        <v>144</v>
      </c>
      <c r="B105">
        <v>23349</v>
      </c>
      <c r="C105">
        <v>1709568504.87713</v>
      </c>
      <c r="D105">
        <v>1709568504.87727</v>
      </c>
      <c r="E105">
        <v>1709568504.9478099</v>
      </c>
      <c r="F105">
        <v>1709568504.95836</v>
      </c>
      <c r="G105">
        <v>1709568504.9584799</v>
      </c>
      <c r="H105">
        <v>1709568505.1689999</v>
      </c>
      <c r="I105">
        <v>1709568505.1698101</v>
      </c>
      <c r="J105">
        <v>1709568505.1700799</v>
      </c>
      <c r="K105">
        <v>1709568505.20597</v>
      </c>
      <c r="L105">
        <v>1709568505.4281099</v>
      </c>
      <c r="M105" s="10">
        <f t="shared" si="18"/>
        <v>1.3995170593261719E-4</v>
      </c>
      <c r="N105" s="10">
        <f t="shared" si="19"/>
        <v>7.0539951324462891E-2</v>
      </c>
      <c r="O105" s="10">
        <f t="shared" si="20"/>
        <v>1.0550022125244141E-2</v>
      </c>
      <c r="P105" s="10">
        <f t="shared" si="21"/>
        <v>1.1992454528808594E-4</v>
      </c>
      <c r="Q105" s="10">
        <f t="shared" si="22"/>
        <v>0.21052002906799316</v>
      </c>
      <c r="R105" s="10">
        <f t="shared" si="23"/>
        <v>8.1014633178710938E-4</v>
      </c>
      <c r="S105" s="10">
        <f t="shared" si="24"/>
        <v>2.6988983154296875E-4</v>
      </c>
      <c r="T105" s="10">
        <f t="shared" si="25"/>
        <v>3.5890102386474609E-2</v>
      </c>
      <c r="U105" s="10">
        <f t="shared" si="26"/>
        <v>0.22213983535766602</v>
      </c>
      <c r="V105" s="10">
        <f>SUM(Table2[[#This Row],[filter kmers2]:[identify kmers B10]])</f>
        <v>0.5509798526763916</v>
      </c>
      <c r="W105" s="5">
        <f t="shared" si="27"/>
        <v>2.5400512423966138E-4</v>
      </c>
      <c r="X105" s="5">
        <f t="shared" si="28"/>
        <v>0.12802637153030946</v>
      </c>
      <c r="Y105" s="5">
        <f t="shared" si="29"/>
        <v>1.9147745736976179E-2</v>
      </c>
      <c r="Z105" s="5">
        <f t="shared" si="30"/>
        <v>2.1765686114574054E-4</v>
      </c>
      <c r="AA105" s="5">
        <f t="shared" si="31"/>
        <v>0.38208298914268729</v>
      </c>
      <c r="AB105" s="5">
        <f t="shared" si="32"/>
        <v>1.4703737856326567E-3</v>
      </c>
      <c r="AC105" s="5">
        <f t="shared" si="33"/>
        <v>4.8983611693236234E-4</v>
      </c>
      <c r="AD105" s="5">
        <f t="shared" si="34"/>
        <v>6.5138683768812933E-2</v>
      </c>
      <c r="AE105" s="5">
        <f t="shared" si="35"/>
        <v>0.40317233793326374</v>
      </c>
      <c r="AF105" s="20">
        <f>Table2[[#This Row],[filter kmers2]]/Table2[[#This Row],[bp]]*1000000</f>
        <v>5.9939057746634626E-3</v>
      </c>
      <c r="AG105" s="20">
        <f>Table2[[#This Row],[collapse kmers3]]/Table2[[#This Row],[bp]]*1000000</f>
        <v>3.0211123099260311</v>
      </c>
      <c r="AH105" s="20">
        <f>Table2[[#This Row],[calculate distances4]]/Table2[[#This Row],[bp]]*1000000</f>
        <v>0.45184042679532915</v>
      </c>
      <c r="AI105" s="20">
        <f>Table2[[#This Row],[Find N A5]]/Table2[[#This Row],[bp]]*1000000</f>
        <v>5.1361747949841934E-3</v>
      </c>
      <c r="AJ105" s="20">
        <f>Table2[[#This Row],[Find N B6]]/Table2[[#This Row],[bp]]*1000000</f>
        <v>9.0162332034773716</v>
      </c>
      <c r="AK105" s="20">
        <f>Table2[[#This Row],[Find N C7]]/Table2[[#This Row],[bp]]*1000000</f>
        <v>3.4697260344644709E-2</v>
      </c>
      <c r="AL105" s="20">
        <f>Table2[[#This Row],[Find N D8]]/Table2[[#This Row],[bp]]*1000000</f>
        <v>1.1558946059487291E-2</v>
      </c>
      <c r="AM105" s="20">
        <f>Table2[[#This Row],[identify kmers A9]]/Table2[[#This Row],[bp]]*1000000</f>
        <v>1.5371151820837983</v>
      </c>
      <c r="AN105" s="20">
        <f>Table2[[#This Row],[identify kmers B10]]/Table2[[#This Row],[bp]]*1000000</f>
        <v>9.5138907601039016</v>
      </c>
    </row>
    <row r="106" spans="1:40" x14ac:dyDescent="0.25">
      <c r="A106" s="1" t="s">
        <v>144</v>
      </c>
      <c r="B106">
        <v>10999</v>
      </c>
      <c r="C106">
        <v>1709568633.71262</v>
      </c>
      <c r="D106">
        <v>1709568633.7127099</v>
      </c>
      <c r="E106">
        <v>1709568633.8924501</v>
      </c>
      <c r="F106">
        <v>1709568633.8984399</v>
      </c>
      <c r="G106">
        <v>1709568633.8985801</v>
      </c>
      <c r="H106">
        <v>1709568633.9347</v>
      </c>
      <c r="I106">
        <v>1709568633.93575</v>
      </c>
      <c r="J106">
        <v>1709568633.9360299</v>
      </c>
      <c r="K106">
        <v>1709568634.00003</v>
      </c>
      <c r="L106">
        <v>1709568634.2629199</v>
      </c>
      <c r="M106" s="10">
        <f t="shared" si="18"/>
        <v>8.9883804321289063E-5</v>
      </c>
      <c r="N106" s="10">
        <f t="shared" si="19"/>
        <v>0.17974019050598145</v>
      </c>
      <c r="O106" s="10">
        <f t="shared" si="20"/>
        <v>5.9897899627685547E-3</v>
      </c>
      <c r="P106" s="10">
        <f t="shared" si="21"/>
        <v>1.4019012451171875E-4</v>
      </c>
      <c r="Q106" s="10">
        <f t="shared" si="22"/>
        <v>3.6119937896728516E-2</v>
      </c>
      <c r="R106" s="10">
        <f t="shared" si="23"/>
        <v>1.0499954223632813E-3</v>
      </c>
      <c r="S106" s="10">
        <f t="shared" si="24"/>
        <v>2.7990341186523438E-4</v>
      </c>
      <c r="T106" s="10">
        <f t="shared" si="25"/>
        <v>6.4000129699707031E-2</v>
      </c>
      <c r="U106" s="10">
        <f t="shared" si="26"/>
        <v>0.26288986206054688</v>
      </c>
      <c r="V106" s="10">
        <f>SUM(Table2[[#This Row],[filter kmers2]:[identify kmers B10]])</f>
        <v>0.55029988288879395</v>
      </c>
      <c r="W106" s="5">
        <f t="shared" si="27"/>
        <v>1.6333604115894936E-4</v>
      </c>
      <c r="X106" s="5">
        <f t="shared" si="28"/>
        <v>0.32662225832656377</v>
      </c>
      <c r="Y106" s="5">
        <f t="shared" si="29"/>
        <v>1.0884592472244787E-2</v>
      </c>
      <c r="Z106" s="5">
        <f t="shared" si="30"/>
        <v>2.5475223395613324E-4</v>
      </c>
      <c r="AA106" s="5">
        <f t="shared" si="31"/>
        <v>6.5636826428378009E-2</v>
      </c>
      <c r="AB106" s="5">
        <f t="shared" si="32"/>
        <v>1.90804224207961E-3</v>
      </c>
      <c r="AC106" s="5">
        <f t="shared" si="33"/>
        <v>5.0863796371513671E-4</v>
      </c>
      <c r="AD106" s="5">
        <f t="shared" si="34"/>
        <v>0.11630046033035472</v>
      </c>
      <c r="AE106" s="5">
        <f t="shared" si="35"/>
        <v>0.47772109396154888</v>
      </c>
      <c r="AF106" s="20">
        <f>Table2[[#This Row],[filter kmers2]]/Table2[[#This Row],[bp]]*1000000</f>
        <v>8.1719978471942057E-3</v>
      </c>
      <c r="AG106" s="20">
        <f>Table2[[#This Row],[collapse kmers3]]/Table2[[#This Row],[bp]]*1000000</f>
        <v>16.341502909899212</v>
      </c>
      <c r="AH106" s="20">
        <f>Table2[[#This Row],[calculate distances4]]/Table2[[#This Row],[bp]]*1000000</f>
        <v>0.54457586714870032</v>
      </c>
      <c r="AI106" s="20">
        <f>Table2[[#This Row],[Find N A5]]/Table2[[#This Row],[bp]]*1000000</f>
        <v>1.274571547519945E-2</v>
      </c>
      <c r="AJ106" s="20">
        <f>Table2[[#This Row],[Find N B6]]/Table2[[#This Row],[bp]]*1000000</f>
        <v>3.2839292569077658</v>
      </c>
      <c r="AK106" s="20">
        <f>Table2[[#This Row],[Find N C7]]/Table2[[#This Row],[bp]]*1000000</f>
        <v>9.5462807742820371E-2</v>
      </c>
      <c r="AL106" s="20">
        <f>Table2[[#This Row],[Find N D8]]/Table2[[#This Row],[bp]]*1000000</f>
        <v>2.544807817667373E-2</v>
      </c>
      <c r="AM106" s="20">
        <f>Table2[[#This Row],[identify kmers A9]]/Table2[[#This Row],[bp]]*1000000</f>
        <v>5.8187225838446253</v>
      </c>
      <c r="AN106" s="20">
        <f>Table2[[#This Row],[identify kmers B10]]/Table2[[#This Row],[bp]]*1000000</f>
        <v>23.901251210159732</v>
      </c>
    </row>
    <row r="107" spans="1:40" x14ac:dyDescent="0.25">
      <c r="A107" s="1" t="s">
        <v>144</v>
      </c>
      <c r="B107">
        <v>17149</v>
      </c>
      <c r="C107">
        <v>1709568503.3645599</v>
      </c>
      <c r="D107">
        <v>1709568503.3647799</v>
      </c>
      <c r="E107">
        <v>1709568503.59847</v>
      </c>
      <c r="F107">
        <v>1709568503.60567</v>
      </c>
      <c r="G107">
        <v>1709568503.6058099</v>
      </c>
      <c r="H107">
        <v>1709568503.6201</v>
      </c>
      <c r="I107">
        <v>1709568503.62712</v>
      </c>
      <c r="J107">
        <v>1709568503.6275401</v>
      </c>
      <c r="K107">
        <v>1709568503.66449</v>
      </c>
      <c r="L107">
        <v>1709568503.8982201</v>
      </c>
      <c r="M107" s="10">
        <f t="shared" si="18"/>
        <v>2.2006034851074219E-4</v>
      </c>
      <c r="N107" s="10">
        <f t="shared" si="19"/>
        <v>0.23369002342224121</v>
      </c>
      <c r="O107" s="10">
        <f t="shared" si="20"/>
        <v>7.2000026702880859E-3</v>
      </c>
      <c r="P107" s="10">
        <f t="shared" si="21"/>
        <v>1.3995170593261719E-4</v>
      </c>
      <c r="Q107" s="10">
        <f t="shared" si="22"/>
        <v>1.4290094375610352E-2</v>
      </c>
      <c r="R107" s="10">
        <f t="shared" si="23"/>
        <v>7.0199966430664063E-3</v>
      </c>
      <c r="S107" s="10">
        <f t="shared" si="24"/>
        <v>4.2009353637695313E-4</v>
      </c>
      <c r="T107" s="10">
        <f t="shared" si="25"/>
        <v>3.6949872970581055E-2</v>
      </c>
      <c r="U107" s="10">
        <f t="shared" si="26"/>
        <v>0.23373007774353027</v>
      </c>
      <c r="V107" s="10">
        <f>SUM(Table2[[#This Row],[filter kmers2]:[identify kmers B10]])</f>
        <v>0.5336601734161377</v>
      </c>
      <c r="W107" s="5">
        <f t="shared" si="27"/>
        <v>4.1236044860170495E-4</v>
      </c>
      <c r="X107" s="5">
        <f t="shared" si="28"/>
        <v>0.43790043751309571</v>
      </c>
      <c r="Y107" s="5">
        <f t="shared" si="29"/>
        <v>1.3491736931010712E-2</v>
      </c>
      <c r="Z107" s="5">
        <f t="shared" si="30"/>
        <v>2.6224873600130095E-4</v>
      </c>
      <c r="AA107" s="5">
        <f t="shared" si="31"/>
        <v>2.6777517018245274E-2</v>
      </c>
      <c r="AB107" s="5">
        <f t="shared" si="32"/>
        <v>1.3154432338709209E-2</v>
      </c>
      <c r="AC107" s="5">
        <f t="shared" si="33"/>
        <v>7.8719296905330888E-4</v>
      </c>
      <c r="AD107" s="5">
        <f t="shared" si="34"/>
        <v>6.9238580675886924E-2</v>
      </c>
      <c r="AE107" s="5">
        <f t="shared" si="35"/>
        <v>0.4379754933693959</v>
      </c>
      <c r="AF107" s="20">
        <f>Table2[[#This Row],[filter kmers2]]/Table2[[#This Row],[bp]]*1000000</f>
        <v>1.2832255438261249E-2</v>
      </c>
      <c r="AG107" s="20">
        <f>Table2[[#This Row],[collapse kmers3]]/Table2[[#This Row],[bp]]*1000000</f>
        <v>13.62703501208474</v>
      </c>
      <c r="AH107" s="20">
        <f>Table2[[#This Row],[calculate distances4]]/Table2[[#This Row],[bp]]*1000000</f>
        <v>0.41984970962085749</v>
      </c>
      <c r="AI107" s="20">
        <f>Table2[[#This Row],[Find N A5]]/Table2[[#This Row],[bp]]*1000000</f>
        <v>8.1609251812127352E-3</v>
      </c>
      <c r="AJ107" s="20">
        <f>Table2[[#This Row],[Find N B6]]/Table2[[#This Row],[bp]]*1000000</f>
        <v>0.83329024290689546</v>
      </c>
      <c r="AK107" s="20">
        <f>Table2[[#This Row],[Find N C7]]/Table2[[#This Row],[bp]]*1000000</f>
        <v>0.40935311931112051</v>
      </c>
      <c r="AL107" s="20">
        <f>Table2[[#This Row],[Find N D8]]/Table2[[#This Row],[bp]]*1000000</f>
        <v>2.4496678312260371E-2</v>
      </c>
      <c r="AM107" s="20">
        <f>Table2[[#This Row],[identify kmers A9]]/Table2[[#This Row],[bp]]*1000000</f>
        <v>2.154637178295006</v>
      </c>
      <c r="AN107" s="20">
        <f>Table2[[#This Row],[identify kmers B10]]/Table2[[#This Row],[bp]]*1000000</f>
        <v>13.629370677213265</v>
      </c>
    </row>
    <row r="108" spans="1:40" x14ac:dyDescent="0.25">
      <c r="A108" s="1" t="s">
        <v>144</v>
      </c>
      <c r="B108">
        <v>16699</v>
      </c>
      <c r="C108">
        <v>1709568524.48246</v>
      </c>
      <c r="D108">
        <v>1709568524.4826701</v>
      </c>
      <c r="E108">
        <v>1709568524.6310599</v>
      </c>
      <c r="F108">
        <v>1709568524.63852</v>
      </c>
      <c r="G108">
        <v>1709568524.63868</v>
      </c>
      <c r="H108">
        <v>1709568524.74314</v>
      </c>
      <c r="I108">
        <v>1709568524.74384</v>
      </c>
      <c r="J108">
        <v>1709568524.74417</v>
      </c>
      <c r="K108">
        <v>1709568524.7813499</v>
      </c>
      <c r="L108">
        <v>1709568525.0117099</v>
      </c>
      <c r="M108" s="10">
        <f t="shared" si="18"/>
        <v>2.1004676818847656E-4</v>
      </c>
      <c r="N108" s="10">
        <f t="shared" si="19"/>
        <v>0.14838981628417969</v>
      </c>
      <c r="O108" s="10">
        <f t="shared" si="20"/>
        <v>7.4601173400878906E-3</v>
      </c>
      <c r="P108" s="10">
        <f t="shared" si="21"/>
        <v>1.5997886657714844E-4</v>
      </c>
      <c r="Q108" s="10">
        <f t="shared" si="22"/>
        <v>0.10446000099182129</v>
      </c>
      <c r="R108" s="10">
        <f t="shared" si="23"/>
        <v>6.999969482421875E-4</v>
      </c>
      <c r="S108" s="10">
        <f t="shared" si="24"/>
        <v>3.299713134765625E-4</v>
      </c>
      <c r="T108" s="10">
        <f t="shared" si="25"/>
        <v>3.7179946899414063E-2</v>
      </c>
      <c r="U108" s="10">
        <f t="shared" si="26"/>
        <v>0.23036003112792969</v>
      </c>
      <c r="V108" s="10">
        <f>SUM(Table2[[#This Row],[filter kmers2]:[identify kmers B10]])</f>
        <v>0.52924990653991699</v>
      </c>
      <c r="W108" s="5">
        <f t="shared" si="27"/>
        <v>3.9687634441298565E-4</v>
      </c>
      <c r="X108" s="5">
        <f t="shared" si="28"/>
        <v>0.28037759563210779</v>
      </c>
      <c r="Y108" s="5">
        <f t="shared" si="29"/>
        <v>1.4095642243680274E-2</v>
      </c>
      <c r="Z108" s="5">
        <f t="shared" si="30"/>
        <v>3.0227471861647373E-4</v>
      </c>
      <c r="AA108" s="5">
        <f t="shared" si="31"/>
        <v>0.19737367867431588</v>
      </c>
      <c r="AB108" s="5">
        <f t="shared" si="32"/>
        <v>1.3226208254217093E-3</v>
      </c>
      <c r="AC108" s="5">
        <f t="shared" si="33"/>
        <v>6.2346976239224989E-4</v>
      </c>
      <c r="AD108" s="5">
        <f t="shared" si="34"/>
        <v>7.025026634862501E-2</v>
      </c>
      <c r="AE108" s="5">
        <f t="shared" si="35"/>
        <v>0.43525757545042765</v>
      </c>
      <c r="AF108" s="20">
        <f>Table2[[#This Row],[filter kmers2]]/Table2[[#This Row],[bp]]*1000000</f>
        <v>1.2578403987572703E-2</v>
      </c>
      <c r="AG108" s="20">
        <f>Table2[[#This Row],[collapse kmers3]]/Table2[[#This Row],[bp]]*1000000</f>
        <v>8.8861498463488644</v>
      </c>
      <c r="AH108" s="20">
        <f>Table2[[#This Row],[calculate distances4]]/Table2[[#This Row],[bp]]*1000000</f>
        <v>0.44674036409892154</v>
      </c>
      <c r="AI108" s="20">
        <f>Table2[[#This Row],[Find N A5]]/Table2[[#This Row],[bp]]*1000000</f>
        <v>9.5801465103987331E-3</v>
      </c>
      <c r="AJ108" s="20">
        <f>Table2[[#This Row],[Find N B6]]/Table2[[#This Row],[bp]]*1000000</f>
        <v>6.2554644584598655</v>
      </c>
      <c r="AK108" s="20">
        <f>Table2[[#This Row],[Find N C7]]/Table2[[#This Row],[bp]]*1000000</f>
        <v>4.1918495014203701E-2</v>
      </c>
      <c r="AL108" s="20">
        <f>Table2[[#This Row],[Find N D8]]/Table2[[#This Row],[bp]]*1000000</f>
        <v>1.975994451623226E-2</v>
      </c>
      <c r="AM108" s="20">
        <f>Table2[[#This Row],[identify kmers A9]]/Table2[[#This Row],[bp]]*1000000</f>
        <v>2.2264774477162743</v>
      </c>
      <c r="AN108" s="20">
        <f>Table2[[#This Row],[identify kmers B10]]/Table2[[#This Row],[bp]]*1000000</f>
        <v>13.794839878311857</v>
      </c>
    </row>
    <row r="109" spans="1:40" x14ac:dyDescent="0.25">
      <c r="A109" s="1" t="s">
        <v>144</v>
      </c>
      <c r="B109">
        <v>18699</v>
      </c>
      <c r="C109">
        <v>1709568631.07657</v>
      </c>
      <c r="D109">
        <v>1709568631.07693</v>
      </c>
      <c r="E109">
        <v>1709568631.32445</v>
      </c>
      <c r="F109">
        <v>1709568631.32774</v>
      </c>
      <c r="G109">
        <v>1709568631.3278799</v>
      </c>
      <c r="H109">
        <v>1709568631.33425</v>
      </c>
      <c r="I109">
        <v>1709568631.335</v>
      </c>
      <c r="J109">
        <v>1709568631.33533</v>
      </c>
      <c r="K109">
        <v>1709568631.38393</v>
      </c>
      <c r="L109">
        <v>1709568631.60568</v>
      </c>
      <c r="M109" s="10">
        <f t="shared" si="18"/>
        <v>3.6001205444335938E-4</v>
      </c>
      <c r="N109" s="10">
        <f t="shared" si="19"/>
        <v>0.24751996994018555</v>
      </c>
      <c r="O109" s="10">
        <f t="shared" si="20"/>
        <v>3.2899379730224609E-3</v>
      </c>
      <c r="P109" s="10">
        <f t="shared" si="21"/>
        <v>1.3995170593261719E-4</v>
      </c>
      <c r="Q109" s="10">
        <f t="shared" si="22"/>
        <v>6.3700675964355469E-3</v>
      </c>
      <c r="R109" s="10">
        <f t="shared" si="23"/>
        <v>7.5006484985351563E-4</v>
      </c>
      <c r="S109" s="10">
        <f t="shared" si="24"/>
        <v>3.299713134765625E-4</v>
      </c>
      <c r="T109" s="10">
        <f t="shared" si="25"/>
        <v>4.8599958419799805E-2</v>
      </c>
      <c r="U109" s="10">
        <f t="shared" si="26"/>
        <v>0.22175002098083496</v>
      </c>
      <c r="V109" s="10">
        <f>SUM(Table2[[#This Row],[filter kmers2]:[identify kmers B10]])</f>
        <v>0.52910995483398438</v>
      </c>
      <c r="W109" s="5">
        <f t="shared" si="27"/>
        <v>6.8041066162952493E-4</v>
      </c>
      <c r="X109" s="5">
        <f t="shared" si="28"/>
        <v>0.46780440942156981</v>
      </c>
      <c r="Y109" s="5">
        <f t="shared" si="29"/>
        <v>6.2178719998846454E-3</v>
      </c>
      <c r="Z109" s="5">
        <f t="shared" si="30"/>
        <v>2.6450401216988819E-4</v>
      </c>
      <c r="AA109" s="5">
        <f t="shared" si="31"/>
        <v>1.2039213283058046E-2</v>
      </c>
      <c r="AB109" s="5">
        <f t="shared" si="32"/>
        <v>1.4175973122427057E-3</v>
      </c>
      <c r="AC109" s="5">
        <f t="shared" si="33"/>
        <v>6.2363467264586921E-4</v>
      </c>
      <c r="AD109" s="5">
        <f t="shared" si="34"/>
        <v>9.1852285098375661E-2</v>
      </c>
      <c r="AE109" s="5">
        <f t="shared" si="35"/>
        <v>0.41910007353842382</v>
      </c>
      <c r="AF109" s="20">
        <f>Table2[[#This Row],[filter kmers2]]/Table2[[#This Row],[bp]]*1000000</f>
        <v>1.9253011093821024E-2</v>
      </c>
      <c r="AG109" s="20">
        <f>Table2[[#This Row],[collapse kmers3]]/Table2[[#This Row],[bp]]*1000000</f>
        <v>13.237069893587119</v>
      </c>
      <c r="AH109" s="20">
        <f>Table2[[#This Row],[calculate distances4]]/Table2[[#This Row],[bp]]*1000000</f>
        <v>0.17594192058518962</v>
      </c>
      <c r="AI109" s="20">
        <f>Table2[[#This Row],[Find N A5]]/Table2[[#This Row],[bp]]*1000000</f>
        <v>7.4844486834920142E-3</v>
      </c>
      <c r="AJ109" s="20">
        <f>Table2[[#This Row],[Find N B6]]/Table2[[#This Row],[bp]]*1000000</f>
        <v>0.34066354331437765</v>
      </c>
      <c r="AK109" s="20">
        <f>Table2[[#This Row],[Find N C7]]/Table2[[#This Row],[bp]]*1000000</f>
        <v>4.0112564835205929E-2</v>
      </c>
      <c r="AL109" s="20">
        <f>Table2[[#This Row],[Find N D8]]/Table2[[#This Row],[bp]]*1000000</f>
        <v>1.7646468446257151E-2</v>
      </c>
      <c r="AM109" s="20">
        <f>Table2[[#This Row],[identify kmers A9]]/Table2[[#This Row],[bp]]*1000000</f>
        <v>2.5990672452965295</v>
      </c>
      <c r="AN109" s="20">
        <f>Table2[[#This Row],[identify kmers B10]]/Table2[[#This Row],[bp]]*1000000</f>
        <v>11.858924059085243</v>
      </c>
    </row>
    <row r="110" spans="1:40" x14ac:dyDescent="0.25">
      <c r="A110" s="1" t="s">
        <v>144</v>
      </c>
      <c r="B110">
        <v>18699</v>
      </c>
      <c r="C110">
        <v>1709568582.6824901</v>
      </c>
      <c r="D110">
        <v>1709568582.68274</v>
      </c>
      <c r="E110">
        <v>1709568582.9175601</v>
      </c>
      <c r="F110">
        <v>1709568582.92049</v>
      </c>
      <c r="G110">
        <v>1709568582.92063</v>
      </c>
      <c r="H110">
        <v>1709568582.92696</v>
      </c>
      <c r="I110">
        <v>1709568582.9276199</v>
      </c>
      <c r="J110">
        <v>1709568582.92799</v>
      </c>
      <c r="K110">
        <v>1709568582.97544</v>
      </c>
      <c r="L110">
        <v>1709568583.20978</v>
      </c>
      <c r="M110" s="10">
        <f t="shared" si="18"/>
        <v>2.498626708984375E-4</v>
      </c>
      <c r="N110" s="10">
        <f t="shared" si="19"/>
        <v>0.23482012748718262</v>
      </c>
      <c r="O110" s="10">
        <f t="shared" si="20"/>
        <v>2.9299259185791016E-3</v>
      </c>
      <c r="P110" s="10">
        <f t="shared" si="21"/>
        <v>1.3995170593261719E-4</v>
      </c>
      <c r="Q110" s="10">
        <f t="shared" si="22"/>
        <v>6.3300132751464844E-3</v>
      </c>
      <c r="R110" s="10">
        <f t="shared" si="23"/>
        <v>6.59942626953125E-4</v>
      </c>
      <c r="S110" s="10">
        <f t="shared" si="24"/>
        <v>3.70025634765625E-4</v>
      </c>
      <c r="T110" s="10">
        <f t="shared" si="25"/>
        <v>4.7450065612792969E-2</v>
      </c>
      <c r="U110" s="10">
        <f t="shared" si="26"/>
        <v>0.23433995246887207</v>
      </c>
      <c r="V110" s="10">
        <f>SUM(Table2[[#This Row],[filter kmers2]:[identify kmers B10]])</f>
        <v>0.52728986740112305</v>
      </c>
      <c r="W110" s="5">
        <f t="shared" si="27"/>
        <v>4.7386207538928582E-4</v>
      </c>
      <c r="X110" s="5">
        <f t="shared" si="28"/>
        <v>0.4453340411120566</v>
      </c>
      <c r="Y110" s="5">
        <f t="shared" si="29"/>
        <v>5.5565754241020358E-3</v>
      </c>
      <c r="Z110" s="5">
        <f t="shared" si="30"/>
        <v>2.6541702123426602E-4</v>
      </c>
      <c r="AA110" s="5">
        <f t="shared" si="31"/>
        <v>1.2004807348841164E-2</v>
      </c>
      <c r="AB110" s="5">
        <f t="shared" si="32"/>
        <v>1.2515746418678847E-3</v>
      </c>
      <c r="AC110" s="5">
        <f t="shared" si="33"/>
        <v>7.0174994370627067E-4</v>
      </c>
      <c r="AD110" s="5">
        <f t="shared" si="34"/>
        <v>8.9988578477076017E-2</v>
      </c>
      <c r="AE110" s="5">
        <f t="shared" si="35"/>
        <v>0.44442339395572644</v>
      </c>
      <c r="AF110" s="20">
        <f>Table2[[#This Row],[filter kmers2]]/Table2[[#This Row],[bp]]*1000000</f>
        <v>1.3362354719420155E-2</v>
      </c>
      <c r="AG110" s="20">
        <f>Table2[[#This Row],[collapse kmers3]]/Table2[[#This Row],[bp]]*1000000</f>
        <v>12.557897614160256</v>
      </c>
      <c r="AH110" s="20">
        <f>Table2[[#This Row],[calculate distances4]]/Table2[[#This Row],[bp]]*1000000</f>
        <v>0.1566889094913686</v>
      </c>
      <c r="AI110" s="20">
        <f>Table2[[#This Row],[Find N A5]]/Table2[[#This Row],[bp]]*1000000</f>
        <v>7.4844486834920142E-3</v>
      </c>
      <c r="AJ110" s="20">
        <f>Table2[[#This Row],[Find N B6]]/Table2[[#This Row],[bp]]*1000000</f>
        <v>0.33852148645095909</v>
      </c>
      <c r="AK110" s="20">
        <f>Table2[[#This Row],[Find N C7]]/Table2[[#This Row],[bp]]*1000000</f>
        <v>3.5292936892514302E-2</v>
      </c>
      <c r="AL110" s="20">
        <f>Table2[[#This Row],[Find N D8]]/Table2[[#This Row],[bp]]*1000000</f>
        <v>1.9788525309675651E-2</v>
      </c>
      <c r="AM110" s="20">
        <f>Table2[[#This Row],[identify kmers A9]]/Table2[[#This Row],[bp]]*1000000</f>
        <v>2.5375723628425568</v>
      </c>
      <c r="AN110" s="20">
        <f>Table2[[#This Row],[identify kmers B10]]/Table2[[#This Row],[bp]]*1000000</f>
        <v>12.53221843247618</v>
      </c>
    </row>
    <row r="111" spans="1:40" x14ac:dyDescent="0.25">
      <c r="A111" s="1" t="s">
        <v>144</v>
      </c>
      <c r="B111">
        <v>10749</v>
      </c>
      <c r="C111">
        <v>1709568520.00055</v>
      </c>
      <c r="D111">
        <v>1709568520.0007801</v>
      </c>
      <c r="E111">
        <v>1709568520.23665</v>
      </c>
      <c r="F111">
        <v>1709568520.2407701</v>
      </c>
      <c r="G111">
        <v>1709568520.2409201</v>
      </c>
      <c r="H111">
        <v>1709568520.2441199</v>
      </c>
      <c r="I111">
        <v>1709568520.2448101</v>
      </c>
      <c r="J111">
        <v>1709568520.2451301</v>
      </c>
      <c r="K111">
        <v>1709568520.2881</v>
      </c>
      <c r="L111">
        <v>1709568520.5258801</v>
      </c>
      <c r="M111" s="10">
        <f t="shared" si="18"/>
        <v>2.3007392883300781E-4</v>
      </c>
      <c r="N111" s="10">
        <f t="shared" si="19"/>
        <v>0.2358698844909668</v>
      </c>
      <c r="O111" s="10">
        <f t="shared" si="20"/>
        <v>4.1201114654541016E-3</v>
      </c>
      <c r="P111" s="10">
        <f t="shared" si="21"/>
        <v>1.4996528625488281E-4</v>
      </c>
      <c r="Q111" s="10">
        <f t="shared" si="22"/>
        <v>3.1998157501220703E-3</v>
      </c>
      <c r="R111" s="10">
        <f t="shared" si="23"/>
        <v>6.9022178649902344E-4</v>
      </c>
      <c r="S111" s="10">
        <f t="shared" si="24"/>
        <v>3.1995773315429688E-4</v>
      </c>
      <c r="T111" s="10">
        <f t="shared" si="25"/>
        <v>4.2969942092895508E-2</v>
      </c>
      <c r="U111" s="10">
        <f t="shared" si="26"/>
        <v>0.23778009414672852</v>
      </c>
      <c r="V111" s="10">
        <f>SUM(Table2[[#This Row],[filter kmers2]:[identify kmers B10]])</f>
        <v>0.5253300666809082</v>
      </c>
      <c r="W111" s="5">
        <f t="shared" si="27"/>
        <v>4.3796070970511855E-4</v>
      </c>
      <c r="X111" s="5">
        <f t="shared" si="28"/>
        <v>0.44899368882732732</v>
      </c>
      <c r="Y111" s="5">
        <f t="shared" si="29"/>
        <v>7.8429005434343564E-3</v>
      </c>
      <c r="Z111" s="5">
        <f t="shared" si="30"/>
        <v>2.854686905746317E-4</v>
      </c>
      <c r="AA111" s="5">
        <f t="shared" si="31"/>
        <v>6.0910577046138824E-3</v>
      </c>
      <c r="AB111" s="5">
        <f t="shared" si="32"/>
        <v>1.3138821291153557E-3</v>
      </c>
      <c r="AC111" s="5">
        <f t="shared" si="33"/>
        <v>6.0906038593188511E-4</v>
      </c>
      <c r="AD111" s="5">
        <f t="shared" si="34"/>
        <v>8.1796083678180115E-2</v>
      </c>
      <c r="AE111" s="5">
        <f t="shared" si="35"/>
        <v>0.45262989733111736</v>
      </c>
      <c r="AF111" s="20">
        <f>Table2[[#This Row],[filter kmers2]]/Table2[[#This Row],[bp]]*1000000</f>
        <v>2.1404217027910299E-2</v>
      </c>
      <c r="AG111" s="20">
        <f>Table2[[#This Row],[collapse kmers3]]/Table2[[#This Row],[bp]]*1000000</f>
        <v>21.943425852727398</v>
      </c>
      <c r="AH111" s="20">
        <f>Table2[[#This Row],[calculate distances4]]/Table2[[#This Row],[bp]]*1000000</f>
        <v>0.38330183881794599</v>
      </c>
      <c r="AI111" s="20">
        <f>Table2[[#This Row],[Find N A5]]/Table2[[#This Row],[bp]]*1000000</f>
        <v>1.3951557005757077E-2</v>
      </c>
      <c r="AJ111" s="20">
        <f>Table2[[#This Row],[Find N B6]]/Table2[[#This Row],[bp]]*1000000</f>
        <v>0.29768497070630479</v>
      </c>
      <c r="AK111" s="20">
        <f>Table2[[#This Row],[Find N C7]]/Table2[[#This Row],[bp]]*1000000</f>
        <v>6.4212651083730893E-2</v>
      </c>
      <c r="AL111" s="20">
        <f>Table2[[#This Row],[Find N D8]]/Table2[[#This Row],[bp]]*1000000</f>
        <v>2.9766279017052456E-2</v>
      </c>
      <c r="AM111" s="20">
        <f>Table2[[#This Row],[identify kmers A9]]/Table2[[#This Row],[bp]]*1000000</f>
        <v>3.9975757831328966</v>
      </c>
      <c r="AN111" s="20">
        <f>Table2[[#This Row],[identify kmers B10]]/Table2[[#This Row],[bp]]*1000000</f>
        <v>22.121136305398505</v>
      </c>
    </row>
    <row r="112" spans="1:40" x14ac:dyDescent="0.25">
      <c r="A112" s="1" t="s">
        <v>144</v>
      </c>
      <c r="B112">
        <v>16199</v>
      </c>
      <c r="C112">
        <v>1709568529.7486501</v>
      </c>
      <c r="D112">
        <v>1709568529.7489901</v>
      </c>
      <c r="E112">
        <v>1709568529.98522</v>
      </c>
      <c r="F112">
        <v>1709568529.9879601</v>
      </c>
      <c r="G112">
        <v>1709568529.98807</v>
      </c>
      <c r="H112">
        <v>1709568530.00914</v>
      </c>
      <c r="I112">
        <v>1709568530.0100901</v>
      </c>
      <c r="J112">
        <v>1709568530.01038</v>
      </c>
      <c r="K112">
        <v>1709568530.0462201</v>
      </c>
      <c r="L112">
        <v>1709568530.27163</v>
      </c>
      <c r="M112" s="10">
        <f t="shared" si="18"/>
        <v>3.3998489379882813E-4</v>
      </c>
      <c r="N112" s="10">
        <f t="shared" si="19"/>
        <v>0.23622989654541016</v>
      </c>
      <c r="O112" s="10">
        <f t="shared" si="20"/>
        <v>2.7401447296142578E-3</v>
      </c>
      <c r="P112" s="10">
        <f t="shared" si="21"/>
        <v>1.0991096496582031E-4</v>
      </c>
      <c r="Q112" s="10">
        <f t="shared" si="22"/>
        <v>2.1070003509521484E-2</v>
      </c>
      <c r="R112" s="10">
        <f t="shared" si="23"/>
        <v>9.5009803771972656E-4</v>
      </c>
      <c r="S112" s="10">
        <f t="shared" si="24"/>
        <v>2.899169921875E-4</v>
      </c>
      <c r="T112" s="10">
        <f t="shared" si="25"/>
        <v>3.5840034484863281E-2</v>
      </c>
      <c r="U112" s="10">
        <f t="shared" si="26"/>
        <v>0.22540998458862305</v>
      </c>
      <c r="V112" s="10">
        <f>SUM(Table2[[#This Row],[filter kmers2]:[identify kmers B10]])</f>
        <v>0.5229799747467041</v>
      </c>
      <c r="W112" s="5">
        <f t="shared" si="27"/>
        <v>6.5009161003438736E-4</v>
      </c>
      <c r="X112" s="5">
        <f t="shared" si="28"/>
        <v>0.45169969779401942</v>
      </c>
      <c r="Y112" s="5">
        <f t="shared" si="29"/>
        <v>5.2394830814342314E-3</v>
      </c>
      <c r="Z112" s="5">
        <f t="shared" si="30"/>
        <v>2.1016285569835385E-4</v>
      </c>
      <c r="AA112" s="5">
        <f t="shared" si="31"/>
        <v>4.0288356202790289E-2</v>
      </c>
      <c r="AB112" s="5">
        <f t="shared" si="32"/>
        <v>1.8167006072840348E-3</v>
      </c>
      <c r="AC112" s="5">
        <f t="shared" si="33"/>
        <v>5.5435581893535418E-4</v>
      </c>
      <c r="AD112" s="5">
        <f t="shared" si="34"/>
        <v>6.853041457700508E-2</v>
      </c>
      <c r="AE112" s="5">
        <f t="shared" si="35"/>
        <v>0.43101073745279883</v>
      </c>
      <c r="AF112" s="20">
        <f>Table2[[#This Row],[filter kmers2]]/Table2[[#This Row],[bp]]*1000000</f>
        <v>2.0988017396063222E-2</v>
      </c>
      <c r="AG112" s="20">
        <f>Table2[[#This Row],[collapse kmers3]]/Table2[[#This Row],[bp]]*1000000</f>
        <v>14.582992564072482</v>
      </c>
      <c r="AH112" s="20">
        <f>Table2[[#This Row],[calculate distances4]]/Table2[[#This Row],[bp]]*1000000</f>
        <v>0.1691551780736007</v>
      </c>
      <c r="AI112" s="20">
        <f>Table2[[#This Row],[Find N A5]]/Table2[[#This Row],[bp]]*1000000</f>
        <v>6.785046297044281E-3</v>
      </c>
      <c r="AJ112" s="20">
        <f>Table2[[#This Row],[Find N B6]]/Table2[[#This Row],[bp]]*1000000</f>
        <v>1.3006977905748185</v>
      </c>
      <c r="AK112" s="20">
        <f>Table2[[#This Row],[Find N C7]]/Table2[[#This Row],[bp]]*1000000</f>
        <v>5.8651647491803606E-2</v>
      </c>
      <c r="AL112" s="20">
        <f>Table2[[#This Row],[Find N D8]]/Table2[[#This Row],[bp]]*1000000</f>
        <v>1.7897215395240446E-2</v>
      </c>
      <c r="AM112" s="20">
        <f>Table2[[#This Row],[identify kmers A9]]/Table2[[#This Row],[bp]]*1000000</f>
        <v>2.212484380817537</v>
      </c>
      <c r="AN112" s="20">
        <f>Table2[[#This Row],[identify kmers B10]]/Table2[[#This Row],[bp]]*1000000</f>
        <v>13.915055533589916</v>
      </c>
    </row>
    <row r="113" spans="1:40" x14ac:dyDescent="0.25">
      <c r="A113" s="1" t="s">
        <v>144</v>
      </c>
      <c r="B113">
        <v>18049</v>
      </c>
      <c r="C113">
        <v>1709568611.2163</v>
      </c>
      <c r="D113">
        <v>1709568611.2163799</v>
      </c>
      <c r="E113">
        <v>1709568611.2797101</v>
      </c>
      <c r="F113">
        <v>1709568611.2846401</v>
      </c>
      <c r="G113">
        <v>1709568611.28475</v>
      </c>
      <c r="H113">
        <v>1709568611.4235599</v>
      </c>
      <c r="I113">
        <v>1709568611.4243</v>
      </c>
      <c r="J113">
        <v>1709568611.4244499</v>
      </c>
      <c r="K113">
        <v>1709568611.4621501</v>
      </c>
      <c r="L113">
        <v>1709568611.7371299</v>
      </c>
      <c r="M113" s="10">
        <f t="shared" si="18"/>
        <v>7.9870223999023438E-5</v>
      </c>
      <c r="N113" s="10">
        <f t="shared" si="19"/>
        <v>6.3330173492431641E-2</v>
      </c>
      <c r="O113" s="10">
        <f t="shared" si="20"/>
        <v>4.9300193786621094E-3</v>
      </c>
      <c r="P113" s="10">
        <f t="shared" si="21"/>
        <v>1.0991096496582031E-4</v>
      </c>
      <c r="Q113" s="10">
        <f t="shared" si="22"/>
        <v>0.1388099193572998</v>
      </c>
      <c r="R113" s="10">
        <f t="shared" si="23"/>
        <v>7.4005126953125E-4</v>
      </c>
      <c r="S113" s="10">
        <f t="shared" si="24"/>
        <v>1.4996528625488281E-4</v>
      </c>
      <c r="T113" s="10">
        <f t="shared" si="25"/>
        <v>3.7700176239013672E-2</v>
      </c>
      <c r="U113" s="10">
        <f t="shared" si="26"/>
        <v>0.27497982978820801</v>
      </c>
      <c r="V113" s="10">
        <f>SUM(Table2[[#This Row],[filter kmers2]:[identify kmers B10]])</f>
        <v>0.52082991600036621</v>
      </c>
      <c r="W113" s="5">
        <f t="shared" si="27"/>
        <v>1.5335183626235339E-4</v>
      </c>
      <c r="X113" s="5">
        <f t="shared" si="28"/>
        <v>0.12159473092245936</v>
      </c>
      <c r="Y113" s="5">
        <f t="shared" si="29"/>
        <v>9.4656993141281898E-3</v>
      </c>
      <c r="Z113" s="5">
        <f t="shared" si="30"/>
        <v>2.1103043736401468E-4</v>
      </c>
      <c r="AA113" s="5">
        <f t="shared" si="31"/>
        <v>0.26651679385713745</v>
      </c>
      <c r="AB113" s="5">
        <f t="shared" si="32"/>
        <v>1.4209077604726715E-3</v>
      </c>
      <c r="AC113" s="5">
        <f t="shared" si="33"/>
        <v>2.879352388328964E-4</v>
      </c>
      <c r="AD113" s="5">
        <f t="shared" si="34"/>
        <v>7.238481331588327E-2</v>
      </c>
      <c r="AE113" s="5">
        <f t="shared" si="35"/>
        <v>0.52796473731745985</v>
      </c>
      <c r="AF113" s="20">
        <f>Table2[[#This Row],[filter kmers2]]/Table2[[#This Row],[bp]]*1000000</f>
        <v>4.4251883206284804E-3</v>
      </c>
      <c r="AG113" s="20">
        <f>Table2[[#This Row],[collapse kmers3]]/Table2[[#This Row],[bp]]*1000000</f>
        <v>3.5087912622545092</v>
      </c>
      <c r="AH113" s="20">
        <f>Table2[[#This Row],[calculate distances4]]/Table2[[#This Row],[bp]]*1000000</f>
        <v>0.27314640028046483</v>
      </c>
      <c r="AI113" s="20">
        <f>Table2[[#This Row],[Find N A5]]/Table2[[#This Row],[bp]]*1000000</f>
        <v>6.089587509879789E-3</v>
      </c>
      <c r="AJ113" s="20">
        <f>Table2[[#This Row],[Find N B6]]/Table2[[#This Row],[bp]]*1000000</f>
        <v>7.690726320422173</v>
      </c>
      <c r="AK113" s="20">
        <f>Table2[[#This Row],[Find N C7]]/Table2[[#This Row],[bp]]*1000000</f>
        <v>4.1002341932032248E-2</v>
      </c>
      <c r="AL113" s="20">
        <f>Table2[[#This Row],[Find N D8]]/Table2[[#This Row],[bp]]*1000000</f>
        <v>8.308786428881533E-3</v>
      </c>
      <c r="AM113" s="20">
        <f>Table2[[#This Row],[identify kmers A9]]/Table2[[#This Row],[bp]]*1000000</f>
        <v>2.088768144440893</v>
      </c>
      <c r="AN113" s="20">
        <f>Table2[[#This Row],[identify kmers B10]]/Table2[[#This Row],[bp]]*1000000</f>
        <v>15.235183654950857</v>
      </c>
    </row>
    <row r="114" spans="1:40" x14ac:dyDescent="0.25">
      <c r="A114" s="1" t="s">
        <v>144</v>
      </c>
      <c r="B114">
        <v>21999</v>
      </c>
      <c r="C114">
        <v>1709568595.84025</v>
      </c>
      <c r="D114">
        <v>1709568595.8404901</v>
      </c>
      <c r="E114">
        <v>1709568596.0604899</v>
      </c>
      <c r="F114">
        <v>1709568596.0631101</v>
      </c>
      <c r="G114">
        <v>1709568596.0632601</v>
      </c>
      <c r="H114">
        <v>1709568596.06971</v>
      </c>
      <c r="I114">
        <v>1709568596.0702801</v>
      </c>
      <c r="J114">
        <v>1709568596.0706301</v>
      </c>
      <c r="K114">
        <v>1709568596.1116199</v>
      </c>
      <c r="L114">
        <v>1709568596.3592501</v>
      </c>
      <c r="M114" s="10">
        <f t="shared" si="18"/>
        <v>2.4008750915527344E-4</v>
      </c>
      <c r="N114" s="10">
        <f t="shared" si="19"/>
        <v>0.21999979019165039</v>
      </c>
      <c r="O114" s="10">
        <f t="shared" si="20"/>
        <v>2.6202201843261719E-3</v>
      </c>
      <c r="P114" s="10">
        <f t="shared" si="21"/>
        <v>1.4996528625488281E-4</v>
      </c>
      <c r="Q114" s="10">
        <f t="shared" si="22"/>
        <v>6.4499378204345703E-3</v>
      </c>
      <c r="R114" s="10">
        <f t="shared" si="23"/>
        <v>5.7005882263183594E-4</v>
      </c>
      <c r="S114" s="10">
        <f t="shared" si="24"/>
        <v>3.4999847412109375E-4</v>
      </c>
      <c r="T114" s="10">
        <f t="shared" si="25"/>
        <v>4.0989875793457031E-2</v>
      </c>
      <c r="U114" s="10">
        <f t="shared" si="26"/>
        <v>0.24763011932373047</v>
      </c>
      <c r="V114" s="10">
        <f>SUM(Table2[[#This Row],[filter kmers2]:[identify kmers B10]])</f>
        <v>0.51900005340576172</v>
      </c>
      <c r="W114" s="5">
        <f t="shared" si="27"/>
        <v>4.6259630915214872E-4</v>
      </c>
      <c r="X114" s="5">
        <f t="shared" si="28"/>
        <v>0.42389165231867787</v>
      </c>
      <c r="Y114" s="5">
        <f t="shared" si="29"/>
        <v>5.048593284589984E-3</v>
      </c>
      <c r="Z114" s="5">
        <f t="shared" si="30"/>
        <v>2.8895042547835307E-4</v>
      </c>
      <c r="AA114" s="5">
        <f t="shared" si="31"/>
        <v>1.2427624579437019E-2</v>
      </c>
      <c r="AB114" s="5">
        <f t="shared" si="32"/>
        <v>1.0983791213334533E-3</v>
      </c>
      <c r="AC114" s="5">
        <f t="shared" si="33"/>
        <v>6.7437078633103705E-4</v>
      </c>
      <c r="AD114" s="5">
        <f t="shared" si="34"/>
        <v>7.8978557949030803E-2</v>
      </c>
      <c r="AE114" s="5">
        <f t="shared" si="35"/>
        <v>0.47712927522596932</v>
      </c>
      <c r="AF114" s="20">
        <f>Table2[[#This Row],[filter kmers2]]/Table2[[#This Row],[bp]]*1000000</f>
        <v>1.0913564669088296E-2</v>
      </c>
      <c r="AG114" s="20">
        <f>Table2[[#This Row],[collapse kmers3]]/Table2[[#This Row],[bp]]*1000000</f>
        <v>10.00044502893997</v>
      </c>
      <c r="AH114" s="20">
        <f>Table2[[#This Row],[calculate distances4]]/Table2[[#This Row],[bp]]*1000000</f>
        <v>0.11910633139352571</v>
      </c>
      <c r="AI114" s="20">
        <f>Table2[[#This Row],[Find N A5]]/Table2[[#This Row],[bp]]*1000000</f>
        <v>6.8169137803937817E-3</v>
      </c>
      <c r="AJ114" s="20">
        <f>Table2[[#This Row],[Find N B6]]/Table2[[#This Row],[bp]]*1000000</f>
        <v>0.29319231876151514</v>
      </c>
      <c r="AK114" s="20">
        <f>Table2[[#This Row],[Find N C7]]/Table2[[#This Row],[bp]]*1000000</f>
        <v>2.5912942526107367E-2</v>
      </c>
      <c r="AL114" s="20">
        <f>Table2[[#This Row],[Find N D8]]/Table2[[#This Row],[bp]]*1000000</f>
        <v>1.5909744721173406E-2</v>
      </c>
      <c r="AM114" s="20">
        <f>Table2[[#This Row],[identify kmers A9]]/Table2[[#This Row],[bp]]*1000000</f>
        <v>1.8632608661055972</v>
      </c>
      <c r="AN114" s="20">
        <f>Table2[[#This Row],[identify kmers B10]]/Table2[[#This Row],[bp]]*1000000</f>
        <v>11.256426170450041</v>
      </c>
    </row>
    <row r="115" spans="1:40" x14ac:dyDescent="0.25">
      <c r="A115" s="1" t="s">
        <v>144</v>
      </c>
      <c r="B115">
        <v>17599</v>
      </c>
      <c r="C115">
        <v>1709568561.0638599</v>
      </c>
      <c r="D115">
        <v>1709568561.06425</v>
      </c>
      <c r="E115">
        <v>1709568561.31813</v>
      </c>
      <c r="F115">
        <v>1709568561.32149</v>
      </c>
      <c r="G115">
        <v>1709568561.32163</v>
      </c>
      <c r="H115">
        <v>1709568561.33112</v>
      </c>
      <c r="I115">
        <v>1709568561.33184</v>
      </c>
      <c r="J115">
        <v>1709568561.33217</v>
      </c>
      <c r="K115">
        <v>1709568561.3801501</v>
      </c>
      <c r="L115">
        <v>1709568561.5815401</v>
      </c>
      <c r="M115" s="10">
        <f t="shared" si="18"/>
        <v>3.9005279541015625E-4</v>
      </c>
      <c r="N115" s="10">
        <f t="shared" si="19"/>
        <v>0.25388002395629883</v>
      </c>
      <c r="O115" s="10">
        <f t="shared" si="20"/>
        <v>3.3600330352783203E-3</v>
      </c>
      <c r="P115" s="10">
        <f t="shared" si="21"/>
        <v>1.3995170593261719E-4</v>
      </c>
      <c r="Q115" s="10">
        <f t="shared" si="22"/>
        <v>9.4900131225585938E-3</v>
      </c>
      <c r="R115" s="10">
        <f t="shared" si="23"/>
        <v>7.2002410888671875E-4</v>
      </c>
      <c r="S115" s="10">
        <f t="shared" si="24"/>
        <v>3.299713134765625E-4</v>
      </c>
      <c r="T115" s="10">
        <f t="shared" si="25"/>
        <v>4.7980070114135742E-2</v>
      </c>
      <c r="U115" s="10">
        <f t="shared" si="26"/>
        <v>0.20139002799987793</v>
      </c>
      <c r="V115" s="10">
        <f>SUM(Table2[[#This Row],[filter kmers2]:[identify kmers B10]])</f>
        <v>0.51768016815185547</v>
      </c>
      <c r="W115" s="5">
        <f t="shared" si="27"/>
        <v>7.5346288964992533E-4</v>
      </c>
      <c r="X115" s="5">
        <f t="shared" si="28"/>
        <v>0.49041867851083309</v>
      </c>
      <c r="Y115" s="5">
        <f t="shared" si="29"/>
        <v>6.490557765181172E-3</v>
      </c>
      <c r="Z115" s="5">
        <f t="shared" si="30"/>
        <v>2.7034395857243652E-4</v>
      </c>
      <c r="AA115" s="5">
        <f t="shared" si="31"/>
        <v>1.8331807371409308E-2</v>
      </c>
      <c r="AB115" s="5">
        <f t="shared" si="32"/>
        <v>1.3908667033880038E-3</v>
      </c>
      <c r="AC115" s="5">
        <f t="shared" si="33"/>
        <v>6.3740381373807858E-4</v>
      </c>
      <c r="AD115" s="5">
        <f t="shared" si="34"/>
        <v>9.26828437052689E-2</v>
      </c>
      <c r="AE115" s="5">
        <f t="shared" si="35"/>
        <v>0.38902403528195906</v>
      </c>
      <c r="AF115" s="20">
        <f>Table2[[#This Row],[filter kmers2]]/Table2[[#This Row],[bp]]*1000000</f>
        <v>2.2163349929550328E-2</v>
      </c>
      <c r="AG115" s="20">
        <f>Table2[[#This Row],[collapse kmers3]]/Table2[[#This Row],[bp]]*1000000</f>
        <v>14.425821010074371</v>
      </c>
      <c r="AH115" s="20">
        <f>Table2[[#This Row],[calculate distances4]]/Table2[[#This Row],[bp]]*1000000</f>
        <v>0.19092181574398093</v>
      </c>
      <c r="AI115" s="20">
        <f>Table2[[#This Row],[Find N A5]]/Table2[[#This Row],[bp]]*1000000</f>
        <v>7.9522533060183646E-3</v>
      </c>
      <c r="AJ115" s="20">
        <f>Table2[[#This Row],[Find N B6]]/Table2[[#This Row],[bp]]*1000000</f>
        <v>0.53923592945954846</v>
      </c>
      <c r="AK115" s="20">
        <f>Table2[[#This Row],[Find N C7]]/Table2[[#This Row],[bp]]*1000000</f>
        <v>4.0912785322275054E-2</v>
      </c>
      <c r="AL115" s="20">
        <f>Table2[[#This Row],[Find N D8]]/Table2[[#This Row],[bp]]*1000000</f>
        <v>1.874943539272473E-2</v>
      </c>
      <c r="AM115" s="20">
        <f>Table2[[#This Row],[identify kmers A9]]/Table2[[#This Row],[bp]]*1000000</f>
        <v>2.7262952505333109</v>
      </c>
      <c r="AN115" s="20">
        <f>Table2[[#This Row],[identify kmers B10]]/Table2[[#This Row],[bp]]*1000000</f>
        <v>11.44326541280061</v>
      </c>
    </row>
    <row r="116" spans="1:40" x14ac:dyDescent="0.25">
      <c r="A116" s="1" t="s">
        <v>144</v>
      </c>
      <c r="B116">
        <v>14299</v>
      </c>
      <c r="C116">
        <v>1709568531.3148701</v>
      </c>
      <c r="D116">
        <v>1709568531.31516</v>
      </c>
      <c r="E116">
        <v>1709568531.5494201</v>
      </c>
      <c r="F116">
        <v>1709568531.5532601</v>
      </c>
      <c r="G116">
        <v>1709568531.5534</v>
      </c>
      <c r="H116">
        <v>1709568531.5595801</v>
      </c>
      <c r="I116">
        <v>1709568531.56023</v>
      </c>
      <c r="J116">
        <v>1709568531.5605199</v>
      </c>
      <c r="K116">
        <v>1709568531.59832</v>
      </c>
      <c r="L116">
        <v>1709568531.83003</v>
      </c>
      <c r="M116" s="10">
        <f t="shared" si="18"/>
        <v>2.899169921875E-4</v>
      </c>
      <c r="N116" s="10">
        <f t="shared" si="19"/>
        <v>0.23426008224487305</v>
      </c>
      <c r="O116" s="10">
        <f t="shared" si="20"/>
        <v>3.8399696350097656E-3</v>
      </c>
      <c r="P116" s="10">
        <f t="shared" si="21"/>
        <v>1.3995170593261719E-4</v>
      </c>
      <c r="Q116" s="10">
        <f t="shared" si="22"/>
        <v>6.1800479888916016E-3</v>
      </c>
      <c r="R116" s="10">
        <f t="shared" si="23"/>
        <v>6.4992904663085938E-4</v>
      </c>
      <c r="S116" s="10">
        <f t="shared" si="24"/>
        <v>2.899169921875E-4</v>
      </c>
      <c r="T116" s="10">
        <f t="shared" si="25"/>
        <v>3.7800073623657227E-2</v>
      </c>
      <c r="U116" s="10">
        <f t="shared" si="26"/>
        <v>0.23170995712280273</v>
      </c>
      <c r="V116" s="10">
        <f>SUM(Table2[[#This Row],[filter kmers2]:[identify kmers B10]])</f>
        <v>0.51515984535217285</v>
      </c>
      <c r="W116" s="5">
        <f t="shared" si="27"/>
        <v>5.6277094343272689E-4</v>
      </c>
      <c r="X116" s="5">
        <f t="shared" si="28"/>
        <v>0.4547328064452083</v>
      </c>
      <c r="Y116" s="5">
        <f t="shared" si="29"/>
        <v>7.4539381701706408E-3</v>
      </c>
      <c r="Z116" s="5">
        <f t="shared" si="30"/>
        <v>2.7166656562089696E-4</v>
      </c>
      <c r="AA116" s="5">
        <f t="shared" si="31"/>
        <v>1.1996369757170817E-2</v>
      </c>
      <c r="AB116" s="5">
        <f t="shared" si="32"/>
        <v>1.2616065722019848E-3</v>
      </c>
      <c r="AC116" s="5">
        <f t="shared" si="33"/>
        <v>5.6277094343272689E-4</v>
      </c>
      <c r="AD116" s="5">
        <f t="shared" si="34"/>
        <v>7.337542699551125E-2</v>
      </c>
      <c r="AE116" s="5">
        <f t="shared" si="35"/>
        <v>0.44978264360725068</v>
      </c>
      <c r="AF116" s="20">
        <f>Table2[[#This Row],[filter kmers2]]/Table2[[#This Row],[bp]]*1000000</f>
        <v>2.0275333393069445E-2</v>
      </c>
      <c r="AG116" s="20">
        <f>Table2[[#This Row],[collapse kmers3]]/Table2[[#This Row],[bp]]*1000000</f>
        <v>16.382969595417375</v>
      </c>
      <c r="AH116" s="20">
        <f>Table2[[#This Row],[calculate distances4]]/Table2[[#This Row],[bp]]*1000000</f>
        <v>0.2685481246947175</v>
      </c>
      <c r="AI116" s="20">
        <f>Table2[[#This Row],[Find N A5]]/Table2[[#This Row],[bp]]*1000000</f>
        <v>9.787517024450465E-3</v>
      </c>
      <c r="AJ116" s="20">
        <f>Table2[[#This Row],[Find N B6]]/Table2[[#This Row],[bp]]*1000000</f>
        <v>0.43220141190933642</v>
      </c>
      <c r="AK116" s="20">
        <f>Table2[[#This Row],[Find N C7]]/Table2[[#This Row],[bp]]*1000000</f>
        <v>4.5452762195318512E-2</v>
      </c>
      <c r="AL116" s="20">
        <f>Table2[[#This Row],[Find N D8]]/Table2[[#This Row],[bp]]*1000000</f>
        <v>2.0275333393069445E-2</v>
      </c>
      <c r="AM116" s="20">
        <f>Table2[[#This Row],[identify kmers A9]]/Table2[[#This Row],[bp]]*1000000</f>
        <v>2.6435466552666078</v>
      </c>
      <c r="AN116" s="20">
        <f>Table2[[#This Row],[identify kmers B10]]/Table2[[#This Row],[bp]]*1000000</f>
        <v>16.204626695769129</v>
      </c>
    </row>
    <row r="117" spans="1:40" x14ac:dyDescent="0.25">
      <c r="A117" s="1" t="s">
        <v>144</v>
      </c>
      <c r="B117">
        <v>13199</v>
      </c>
      <c r="C117">
        <v>1709568605.4530699</v>
      </c>
      <c r="D117">
        <v>1709568605.4533801</v>
      </c>
      <c r="E117">
        <v>1709568605.6752901</v>
      </c>
      <c r="F117">
        <v>1709568605.6775999</v>
      </c>
      <c r="G117">
        <v>1709568605.6777201</v>
      </c>
      <c r="H117">
        <v>1709568605.6826</v>
      </c>
      <c r="I117">
        <v>1709568605.6831901</v>
      </c>
      <c r="J117">
        <v>1709568605.6835201</v>
      </c>
      <c r="K117">
        <v>1709568605.74101</v>
      </c>
      <c r="L117">
        <v>1709568605.9630499</v>
      </c>
      <c r="M117" s="10">
        <f t="shared" si="18"/>
        <v>3.1018257141113281E-4</v>
      </c>
      <c r="N117" s="10">
        <f t="shared" si="19"/>
        <v>0.22190999984741211</v>
      </c>
      <c r="O117" s="10">
        <f t="shared" si="20"/>
        <v>2.3097991943359375E-3</v>
      </c>
      <c r="P117" s="10">
        <f t="shared" si="21"/>
        <v>1.201629638671875E-4</v>
      </c>
      <c r="Q117" s="10">
        <f t="shared" si="22"/>
        <v>4.8799514770507813E-3</v>
      </c>
      <c r="R117" s="10">
        <f t="shared" si="23"/>
        <v>5.9008598327636719E-4</v>
      </c>
      <c r="S117" s="10">
        <f t="shared" si="24"/>
        <v>3.299713134765625E-4</v>
      </c>
      <c r="T117" s="10">
        <f t="shared" si="25"/>
        <v>5.7489871978759766E-2</v>
      </c>
      <c r="U117" s="10">
        <f t="shared" si="26"/>
        <v>0.22203993797302246</v>
      </c>
      <c r="V117" s="10">
        <f>SUM(Table2[[#This Row],[filter kmers2]:[identify kmers B10]])</f>
        <v>0.5099799633026123</v>
      </c>
      <c r="W117" s="5">
        <f t="shared" si="27"/>
        <v>6.08225016140637E-4</v>
      </c>
      <c r="X117" s="5">
        <f t="shared" si="28"/>
        <v>0.43513474217757647</v>
      </c>
      <c r="Y117" s="5">
        <f t="shared" si="29"/>
        <v>4.5291959695391935E-3</v>
      </c>
      <c r="Z117" s="5">
        <f t="shared" si="30"/>
        <v>2.3562291171013146E-4</v>
      </c>
      <c r="AA117" s="5">
        <f t="shared" si="31"/>
        <v>9.5689082477836713E-3</v>
      </c>
      <c r="AB117" s="5">
        <f t="shared" si="32"/>
        <v>1.1570767985765384E-3</v>
      </c>
      <c r="AC117" s="5">
        <f t="shared" si="33"/>
        <v>6.4702799564845626E-4</v>
      </c>
      <c r="AD117" s="5">
        <f t="shared" si="34"/>
        <v>0.11272966805687301</v>
      </c>
      <c r="AE117" s="5">
        <f t="shared" si="35"/>
        <v>0.43538953282615189</v>
      </c>
      <c r="AF117" s="20">
        <f>Table2[[#This Row],[filter kmers2]]/Table2[[#This Row],[bp]]*1000000</f>
        <v>2.3500459990236595E-2</v>
      </c>
      <c r="AG117" s="20">
        <f>Table2[[#This Row],[collapse kmers3]]/Table2[[#This Row],[bp]]*1000000</f>
        <v>16.812637309448604</v>
      </c>
      <c r="AH117" s="20">
        <f>Table2[[#This Row],[calculate distances4]]/Table2[[#This Row],[bp]]*1000000</f>
        <v>0.17499804487733445</v>
      </c>
      <c r="AI117" s="20">
        <f>Table2[[#This Row],[Find N A5]]/Table2[[#This Row],[bp]]*1000000</f>
        <v>9.1039445311908093E-3</v>
      </c>
      <c r="AJ117" s="20">
        <f>Table2[[#This Row],[Find N B6]]/Table2[[#This Row],[bp]]*1000000</f>
        <v>0.36972130290558231</v>
      </c>
      <c r="AK117" s="20">
        <f>Table2[[#This Row],[Find N C7]]/Table2[[#This Row],[bp]]*1000000</f>
        <v>4.4706870465669159E-2</v>
      </c>
      <c r="AL117" s="20">
        <f>Table2[[#This Row],[Find N D8]]/Table2[[#This Row],[bp]]*1000000</f>
        <v>2.4999720696762064E-2</v>
      </c>
      <c r="AM117" s="20">
        <f>Table2[[#This Row],[identify kmers A9]]/Table2[[#This Row],[bp]]*1000000</f>
        <v>4.3556233031865874</v>
      </c>
      <c r="AN117" s="20">
        <f>Table2[[#This Row],[identify kmers B10]]/Table2[[#This Row],[bp]]*1000000</f>
        <v>16.822481852642053</v>
      </c>
    </row>
    <row r="118" spans="1:40" x14ac:dyDescent="0.25">
      <c r="A118" s="1" t="s">
        <v>144</v>
      </c>
      <c r="B118">
        <v>14299</v>
      </c>
      <c r="C118">
        <v>1709568506.64448</v>
      </c>
      <c r="D118">
        <v>1709568506.6447201</v>
      </c>
      <c r="E118">
        <v>1709568506.8699999</v>
      </c>
      <c r="F118">
        <v>1709568506.8736</v>
      </c>
      <c r="G118">
        <v>1709568506.87374</v>
      </c>
      <c r="H118">
        <v>1709568506.88767</v>
      </c>
      <c r="I118">
        <v>1709568506.88851</v>
      </c>
      <c r="J118">
        <v>1709568506.8888299</v>
      </c>
      <c r="K118">
        <v>1709568506.92678</v>
      </c>
      <c r="L118">
        <v>1709568507.1459701</v>
      </c>
      <c r="M118" s="10">
        <f t="shared" si="18"/>
        <v>2.4008750915527344E-4</v>
      </c>
      <c r="N118" s="10">
        <f t="shared" si="19"/>
        <v>0.22527980804443359</v>
      </c>
      <c r="O118" s="10">
        <f t="shared" si="20"/>
        <v>3.6001205444335938E-3</v>
      </c>
      <c r="P118" s="10">
        <f t="shared" si="21"/>
        <v>1.3995170593261719E-4</v>
      </c>
      <c r="Q118" s="10">
        <f t="shared" si="22"/>
        <v>1.3930082321166992E-2</v>
      </c>
      <c r="R118" s="10">
        <f t="shared" si="23"/>
        <v>8.3994865417480469E-4</v>
      </c>
      <c r="S118" s="10">
        <f t="shared" si="24"/>
        <v>3.1995773315429688E-4</v>
      </c>
      <c r="T118" s="10">
        <f t="shared" si="25"/>
        <v>3.7950038909912109E-2</v>
      </c>
      <c r="U118" s="10">
        <f t="shared" si="26"/>
        <v>0.21919012069702148</v>
      </c>
      <c r="V118" s="10">
        <f>SUM(Table2[[#This Row],[filter kmers2]:[identify kmers B10]])</f>
        <v>0.50149011611938477</v>
      </c>
      <c r="W118" s="5">
        <f t="shared" si="27"/>
        <v>4.7874823737925512E-4</v>
      </c>
      <c r="X118" s="5">
        <f t="shared" si="28"/>
        <v>0.44922083367801302</v>
      </c>
      <c r="Y118" s="5">
        <f t="shared" si="29"/>
        <v>7.1788464592122663E-3</v>
      </c>
      <c r="Z118" s="5">
        <f t="shared" si="30"/>
        <v>2.7907171334818547E-4</v>
      </c>
      <c r="AA118" s="5">
        <f t="shared" si="31"/>
        <v>2.7777381594198351E-2</v>
      </c>
      <c r="AB118" s="5">
        <f t="shared" si="32"/>
        <v>1.6749057003844249E-3</v>
      </c>
      <c r="AC118" s="5">
        <f t="shared" si="33"/>
        <v>6.3801403630879875E-4</v>
      </c>
      <c r="AD118" s="5">
        <f t="shared" si="34"/>
        <v>7.5674550086003531E-2</v>
      </c>
      <c r="AE118" s="5">
        <f t="shared" si="35"/>
        <v>0.43707764849515213</v>
      </c>
      <c r="AF118" s="20">
        <f>Table2[[#This Row],[filter kmers2]]/Table2[[#This Row],[bp]]*1000000</f>
        <v>1.6790510466135635E-2</v>
      </c>
      <c r="AG118" s="20">
        <f>Table2[[#This Row],[collapse kmers3]]/Table2[[#This Row],[bp]]*1000000</f>
        <v>15.754934474049486</v>
      </c>
      <c r="AH118" s="20">
        <f>Table2[[#This Row],[calculate distances4]]/Table2[[#This Row],[bp]]*1000000</f>
        <v>0.25177428802249063</v>
      </c>
      <c r="AI118" s="20">
        <f>Table2[[#This Row],[Find N A5]]/Table2[[#This Row],[bp]]*1000000</f>
        <v>9.787517024450465E-3</v>
      </c>
      <c r="AJ118" s="20">
        <f>Table2[[#This Row],[Find N B6]]/Table2[[#This Row],[bp]]*1000000</f>
        <v>0.97419975670795111</v>
      </c>
      <c r="AK118" s="20">
        <f>Table2[[#This Row],[Find N C7]]/Table2[[#This Row],[bp]]*1000000</f>
        <v>5.8741775940611564E-2</v>
      </c>
      <c r="AL118" s="20">
        <f>Table2[[#This Row],[Find N D8]]/Table2[[#This Row],[bp]]*1000000</f>
        <v>2.2376231425574999E-2</v>
      </c>
      <c r="AM118" s="20">
        <f>Table2[[#This Row],[identify kmers A9]]/Table2[[#This Row],[bp]]*1000000</f>
        <v>2.6540344716352271</v>
      </c>
      <c r="AN118" s="20">
        <f>Table2[[#This Row],[identify kmers B10]]/Table2[[#This Row],[bp]]*1000000</f>
        <v>15.329052430031574</v>
      </c>
    </row>
    <row r="119" spans="1:40" x14ac:dyDescent="0.25">
      <c r="A119" s="1" t="s">
        <v>144</v>
      </c>
      <c r="B119">
        <v>19799</v>
      </c>
      <c r="C119">
        <v>1709568554.6781299</v>
      </c>
      <c r="D119">
        <v>1709568554.67853</v>
      </c>
      <c r="E119">
        <v>1709568554.9517</v>
      </c>
      <c r="F119">
        <v>1709568554.95453</v>
      </c>
      <c r="G119">
        <v>1709568554.9546399</v>
      </c>
      <c r="H119">
        <v>1709568554.95944</v>
      </c>
      <c r="I119">
        <v>1709568554.96012</v>
      </c>
      <c r="J119">
        <v>1709568554.9604101</v>
      </c>
      <c r="K119">
        <v>1709568554.9934299</v>
      </c>
      <c r="L119">
        <v>1709568555.1786799</v>
      </c>
      <c r="M119" s="10">
        <f t="shared" si="18"/>
        <v>4.0006637573242188E-4</v>
      </c>
      <c r="N119" s="10">
        <f t="shared" si="19"/>
        <v>0.27316999435424805</v>
      </c>
      <c r="O119" s="10">
        <f t="shared" si="20"/>
        <v>2.8300285339355469E-3</v>
      </c>
      <c r="P119" s="10">
        <f t="shared" si="21"/>
        <v>1.0991096496582031E-4</v>
      </c>
      <c r="Q119" s="10">
        <f t="shared" si="22"/>
        <v>4.8000812530517578E-3</v>
      </c>
      <c r="R119" s="10">
        <f t="shared" si="23"/>
        <v>6.7996978759765625E-4</v>
      </c>
      <c r="S119" s="10">
        <f t="shared" si="24"/>
        <v>2.9015541076660156E-4</v>
      </c>
      <c r="T119" s="10">
        <f t="shared" si="25"/>
        <v>3.3019781112670898E-2</v>
      </c>
      <c r="U119" s="10">
        <f t="shared" si="26"/>
        <v>0.18525004386901855</v>
      </c>
      <c r="V119" s="10">
        <f>SUM(Table2[[#This Row],[filter kmers2]:[identify kmers B10]])</f>
        <v>0.5005500316619873</v>
      </c>
      <c r="W119" s="5">
        <f t="shared" si="27"/>
        <v>7.992535219787574E-4</v>
      </c>
      <c r="X119" s="5">
        <f t="shared" si="28"/>
        <v>0.54573964054549295</v>
      </c>
      <c r="Y119" s="5">
        <f t="shared" si="29"/>
        <v>5.6538374886101611E-3</v>
      </c>
      <c r="Z119" s="5">
        <f t="shared" si="30"/>
        <v>2.1958037761156564E-4</v>
      </c>
      <c r="AA119" s="5">
        <f t="shared" si="31"/>
        <v>9.5896133241944702E-3</v>
      </c>
      <c r="AB119" s="5">
        <f t="shared" si="32"/>
        <v>1.3584451994537641E-3</v>
      </c>
      <c r="AC119" s="5">
        <f t="shared" si="33"/>
        <v>5.7967314436719176E-4</v>
      </c>
      <c r="AD119" s="5">
        <f t="shared" si="34"/>
        <v>6.5966994354259831E-2</v>
      </c>
      <c r="AE119" s="5">
        <f t="shared" si="35"/>
        <v>0.37009296204403136</v>
      </c>
      <c r="AF119" s="20">
        <f>Table2[[#This Row],[filter kmers2]]/Table2[[#This Row],[bp]]*1000000</f>
        <v>2.020639303663932E-2</v>
      </c>
      <c r="AG119" s="20">
        <f>Table2[[#This Row],[collapse kmers3]]/Table2[[#This Row],[bp]]*1000000</f>
        <v>13.797161187648268</v>
      </c>
      <c r="AH119" s="20">
        <f>Table2[[#This Row],[calculate distances4]]/Table2[[#This Row],[bp]]*1000000</f>
        <v>0.14293795312569052</v>
      </c>
      <c r="AI119" s="20">
        <f>Table2[[#This Row],[Find N A5]]/Table2[[#This Row],[bp]]*1000000</f>
        <v>5.5513392073246286E-3</v>
      </c>
      <c r="AJ119" s="20">
        <f>Table2[[#This Row],[Find N B6]]/Table2[[#This Row],[bp]]*1000000</f>
        <v>0.24244059058799727</v>
      </c>
      <c r="AK119" s="20">
        <f>Table2[[#This Row],[Find N C7]]/Table2[[#This Row],[bp]]*1000000</f>
        <v>3.4343642991951931E-2</v>
      </c>
      <c r="AL119" s="20">
        <f>Table2[[#This Row],[Find N D8]]/Table2[[#This Row],[bp]]*1000000</f>
        <v>1.4655053829314691E-2</v>
      </c>
      <c r="AM119" s="20">
        <f>Table2[[#This Row],[identify kmers A9]]/Table2[[#This Row],[bp]]*1000000</f>
        <v>1.6677499425562352</v>
      </c>
      <c r="AN119" s="20">
        <f>Table2[[#This Row],[identify kmers B10]]/Table2[[#This Row],[bp]]*1000000</f>
        <v>9.3565353739592183</v>
      </c>
    </row>
    <row r="120" spans="1:40" x14ac:dyDescent="0.25">
      <c r="A120" s="1" t="s">
        <v>144</v>
      </c>
      <c r="B120">
        <v>18699</v>
      </c>
      <c r="C120">
        <v>1709568569.87818</v>
      </c>
      <c r="D120">
        <v>1709568569.8785801</v>
      </c>
      <c r="E120">
        <v>1709568570.1094</v>
      </c>
      <c r="F120">
        <v>1709568570.1124699</v>
      </c>
      <c r="G120">
        <v>1709568570.1126101</v>
      </c>
      <c r="H120">
        <v>1709568570.12147</v>
      </c>
      <c r="I120">
        <v>1709568570.1222501</v>
      </c>
      <c r="J120">
        <v>1709568570.12256</v>
      </c>
      <c r="K120">
        <v>1709568570.15358</v>
      </c>
      <c r="L120">
        <v>1709568570.37726</v>
      </c>
      <c r="M120" s="10">
        <f t="shared" si="18"/>
        <v>4.0006637573242188E-4</v>
      </c>
      <c r="N120" s="10">
        <f t="shared" si="19"/>
        <v>0.2308199405670166</v>
      </c>
      <c r="O120" s="10">
        <f t="shared" si="20"/>
        <v>3.0698776245117188E-3</v>
      </c>
      <c r="P120" s="10">
        <f t="shared" si="21"/>
        <v>1.4019012451171875E-4</v>
      </c>
      <c r="Q120" s="10">
        <f t="shared" si="22"/>
        <v>8.8598728179931641E-3</v>
      </c>
      <c r="R120" s="10">
        <f t="shared" si="23"/>
        <v>7.801055908203125E-4</v>
      </c>
      <c r="S120" s="10">
        <f t="shared" si="24"/>
        <v>3.0994415283203125E-4</v>
      </c>
      <c r="T120" s="10">
        <f t="shared" si="25"/>
        <v>3.1019926071166992E-2</v>
      </c>
      <c r="U120" s="10">
        <f t="shared" si="26"/>
        <v>0.22368001937866211</v>
      </c>
      <c r="V120" s="10">
        <f>SUM(Table2[[#This Row],[filter kmers2]:[identify kmers B10]])</f>
        <v>0.49907994270324707</v>
      </c>
      <c r="W120" s="5">
        <f t="shared" si="27"/>
        <v>8.0160780167898142E-4</v>
      </c>
      <c r="X120" s="5">
        <f t="shared" si="28"/>
        <v>0.46249091742054266</v>
      </c>
      <c r="Y120" s="5">
        <f t="shared" si="29"/>
        <v>6.1510739299276305E-3</v>
      </c>
      <c r="Z120" s="5">
        <f t="shared" si="30"/>
        <v>2.8089713193518538E-4</v>
      </c>
      <c r="AA120" s="5">
        <f t="shared" si="31"/>
        <v>1.775241210857725E-2</v>
      </c>
      <c r="AB120" s="5">
        <f t="shared" si="32"/>
        <v>1.5630874416529363E-3</v>
      </c>
      <c r="AC120" s="5">
        <f t="shared" si="33"/>
        <v>6.2103107400636221E-4</v>
      </c>
      <c r="AD120" s="5">
        <f t="shared" si="34"/>
        <v>6.2154223035189055E-2</v>
      </c>
      <c r="AE120" s="5">
        <f t="shared" si="35"/>
        <v>0.44818475005648994</v>
      </c>
      <c r="AF120" s="20">
        <f>Table2[[#This Row],[filter kmers2]]/Table2[[#This Row],[bp]]*1000000</f>
        <v>2.1395067957239527E-2</v>
      </c>
      <c r="AG120" s="20">
        <f>Table2[[#This Row],[collapse kmers3]]/Table2[[#This Row],[bp]]*1000000</f>
        <v>12.343972435264806</v>
      </c>
      <c r="AH120" s="20">
        <f>Table2[[#This Row],[calculate distances4]]/Table2[[#This Row],[bp]]*1000000</f>
        <v>0.16417335817486065</v>
      </c>
      <c r="AI120" s="20">
        <f>Table2[[#This Row],[Find N A5]]/Table2[[#This Row],[bp]]*1000000</f>
        <v>7.4971990219647438E-3</v>
      </c>
      <c r="AJ120" s="20">
        <f>Table2[[#This Row],[Find N B6]]/Table2[[#This Row],[bp]]*1000000</f>
        <v>0.47381532798508819</v>
      </c>
      <c r="AK120" s="20">
        <f>Table2[[#This Row],[Find N C7]]/Table2[[#This Row],[bp]]*1000000</f>
        <v>4.1719107482769802E-2</v>
      </c>
      <c r="AL120" s="20">
        <f>Table2[[#This Row],[Find N D8]]/Table2[[#This Row],[bp]]*1000000</f>
        <v>1.6575440014547901E-2</v>
      </c>
      <c r="AM120" s="20">
        <f>Table2[[#This Row],[identify kmers A9]]/Table2[[#This Row],[bp]]*1000000</f>
        <v>1.6589082876713723</v>
      </c>
      <c r="AN120" s="20">
        <f>Table2[[#This Row],[identify kmers B10]]/Table2[[#This Row],[bp]]*1000000</f>
        <v>11.962138049021986</v>
      </c>
    </row>
    <row r="121" spans="1:40" x14ac:dyDescent="0.25">
      <c r="A121" s="1" t="s">
        <v>144</v>
      </c>
      <c r="B121">
        <v>15399</v>
      </c>
      <c r="C121">
        <v>1709568560.6122</v>
      </c>
      <c r="D121">
        <v>1709568560.61252</v>
      </c>
      <c r="E121">
        <v>1709568560.8316901</v>
      </c>
      <c r="F121">
        <v>1709568560.83395</v>
      </c>
      <c r="G121">
        <v>1709568560.83406</v>
      </c>
      <c r="H121">
        <v>1709568560.8382699</v>
      </c>
      <c r="I121">
        <v>1709568560.8388901</v>
      </c>
      <c r="J121">
        <v>1709568560.83919</v>
      </c>
      <c r="K121">
        <v>1709568560.88954</v>
      </c>
      <c r="L121">
        <v>1709568561.11025</v>
      </c>
      <c r="M121" s="10">
        <f t="shared" si="18"/>
        <v>3.1995773315429688E-4</v>
      </c>
      <c r="N121" s="10">
        <f t="shared" si="19"/>
        <v>0.21917009353637695</v>
      </c>
      <c r="O121" s="10">
        <f t="shared" si="20"/>
        <v>2.2599697113037109E-3</v>
      </c>
      <c r="P121" s="10">
        <f t="shared" si="21"/>
        <v>1.0991096496582031E-4</v>
      </c>
      <c r="Q121" s="10">
        <f t="shared" si="22"/>
        <v>4.2099952697753906E-3</v>
      </c>
      <c r="R121" s="10">
        <f t="shared" si="23"/>
        <v>6.2012672424316406E-4</v>
      </c>
      <c r="S121" s="10">
        <f t="shared" si="24"/>
        <v>2.9993057250976563E-4</v>
      </c>
      <c r="T121" s="10">
        <f t="shared" si="25"/>
        <v>5.0349950790405273E-2</v>
      </c>
      <c r="U121" s="10">
        <f t="shared" si="26"/>
        <v>0.22071003913879395</v>
      </c>
      <c r="V121" s="10">
        <f>SUM(Table2[[#This Row],[filter kmers2]:[identify kmers B10]])</f>
        <v>0.49804997444152832</v>
      </c>
      <c r="W121" s="5">
        <f t="shared" si="27"/>
        <v>6.424209408163725E-4</v>
      </c>
      <c r="X121" s="5">
        <f t="shared" si="28"/>
        <v>0.44005642964270003</v>
      </c>
      <c r="Y121" s="5">
        <f t="shared" si="29"/>
        <v>4.5376364366605023E-3</v>
      </c>
      <c r="Z121" s="5">
        <f t="shared" si="30"/>
        <v>2.2068260336538577E-4</v>
      </c>
      <c r="AA121" s="5">
        <f t="shared" si="31"/>
        <v>8.4529575059131921E-3</v>
      </c>
      <c r="AB121" s="5">
        <f t="shared" si="32"/>
        <v>1.2451094389444E-3</v>
      </c>
      <c r="AC121" s="5">
        <f t="shared" si="33"/>
        <v>6.0220979399925223E-4</v>
      </c>
      <c r="AD121" s="5">
        <f t="shared" si="34"/>
        <v>0.10109417402714156</v>
      </c>
      <c r="AE121" s="5">
        <f t="shared" si="35"/>
        <v>0.44314837961045928</v>
      </c>
      <c r="AF121" s="20">
        <f>Table2[[#This Row],[filter kmers2]]/Table2[[#This Row],[bp]]*1000000</f>
        <v>2.0777825388291246E-2</v>
      </c>
      <c r="AG121" s="20">
        <f>Table2[[#This Row],[collapse kmers3]]/Table2[[#This Row],[bp]]*1000000</f>
        <v>14.232748460054351</v>
      </c>
      <c r="AH121" s="20">
        <f>Table2[[#This Row],[calculate distances4]]/Table2[[#This Row],[bp]]*1000000</f>
        <v>0.14676080987750575</v>
      </c>
      <c r="AI121" s="20">
        <f>Table2[[#This Row],[Find N A5]]/Table2[[#This Row],[bp]]*1000000</f>
        <v>7.1375391236976624E-3</v>
      </c>
      <c r="AJ121" s="20">
        <f>Table2[[#This Row],[Find N B6]]/Table2[[#This Row],[bp]]*1000000</f>
        <v>0.27339406908080982</v>
      </c>
      <c r="AK121" s="20">
        <f>Table2[[#This Row],[Find N C7]]/Table2[[#This Row],[bp]]*1000000</f>
        <v>4.0270584079691155E-2</v>
      </c>
      <c r="AL121" s="20">
        <f>Table2[[#This Row],[Find N D8]]/Table2[[#This Row],[bp]]*1000000</f>
        <v>1.9477275960112062E-2</v>
      </c>
      <c r="AM121" s="20">
        <f>Table2[[#This Row],[identify kmers A9]]/Table2[[#This Row],[bp]]*1000000</f>
        <v>3.2696896415614827</v>
      </c>
      <c r="AN121" s="20">
        <f>Table2[[#This Row],[identify kmers B10]]/Table2[[#This Row],[bp]]*1000000</f>
        <v>14.332751421442557</v>
      </c>
    </row>
    <row r="122" spans="1:40" x14ac:dyDescent="0.25">
      <c r="A122" s="1" t="s">
        <v>144</v>
      </c>
      <c r="B122">
        <v>12398</v>
      </c>
      <c r="C122">
        <v>1709568633.6201899</v>
      </c>
      <c r="D122">
        <v>1709568633.62028</v>
      </c>
      <c r="E122">
        <v>1709568633.72821</v>
      </c>
      <c r="F122">
        <v>1709568633.73436</v>
      </c>
      <c r="G122">
        <v>1709568633.7344999</v>
      </c>
      <c r="H122">
        <v>1709568633.8225901</v>
      </c>
      <c r="I122">
        <v>1709568633.8234799</v>
      </c>
      <c r="J122">
        <v>1709568633.8236899</v>
      </c>
      <c r="K122">
        <v>1709568633.86239</v>
      </c>
      <c r="L122">
        <v>1709568634.1141701</v>
      </c>
      <c r="M122" s="10">
        <f t="shared" si="18"/>
        <v>9.0122222900390625E-5</v>
      </c>
      <c r="N122" s="10">
        <f t="shared" si="19"/>
        <v>0.10792994499206543</v>
      </c>
      <c r="O122" s="10">
        <f t="shared" si="20"/>
        <v>6.1500072479248047E-3</v>
      </c>
      <c r="P122" s="10">
        <f t="shared" si="21"/>
        <v>1.3995170593261719E-4</v>
      </c>
      <c r="Q122" s="10">
        <f t="shared" si="22"/>
        <v>8.8090181350708008E-2</v>
      </c>
      <c r="R122" s="10">
        <f t="shared" si="23"/>
        <v>8.8977813720703125E-4</v>
      </c>
      <c r="S122" s="10">
        <f t="shared" si="24"/>
        <v>2.1004676818847656E-4</v>
      </c>
      <c r="T122" s="10">
        <f t="shared" si="25"/>
        <v>3.8700103759765625E-2</v>
      </c>
      <c r="U122" s="10">
        <f t="shared" si="26"/>
        <v>0.25178003311157227</v>
      </c>
      <c r="V122" s="10">
        <f>SUM(Table2[[#This Row],[filter kmers2]:[identify kmers B10]])</f>
        <v>0.49398016929626465</v>
      </c>
      <c r="W122" s="5">
        <f t="shared" si="27"/>
        <v>1.8244097334672521E-4</v>
      </c>
      <c r="X122" s="5">
        <f t="shared" si="28"/>
        <v>0.21849044091349837</v>
      </c>
      <c r="Y122" s="5">
        <f t="shared" si="29"/>
        <v>1.2449907162642267E-2</v>
      </c>
      <c r="Z122" s="5">
        <f t="shared" si="30"/>
        <v>2.8331442157282461E-4</v>
      </c>
      <c r="AA122" s="5">
        <f t="shared" si="31"/>
        <v>0.17832736378102643</v>
      </c>
      <c r="AB122" s="5">
        <f t="shared" si="32"/>
        <v>1.8012426257406839E-3</v>
      </c>
      <c r="AC122" s="5">
        <f t="shared" si="33"/>
        <v>4.2521295639805532E-4</v>
      </c>
      <c r="AD122" s="5">
        <f t="shared" si="34"/>
        <v>7.8343435962011737E-2</v>
      </c>
      <c r="AE122" s="5">
        <f t="shared" si="35"/>
        <v>0.5096966412037629</v>
      </c>
      <c r="AF122" s="20">
        <f>Table2[[#This Row],[filter kmers2]]/Table2[[#This Row],[bp]]*1000000</f>
        <v>7.2690936361018412E-3</v>
      </c>
      <c r="AG122" s="20">
        <f>Table2[[#This Row],[collapse kmers3]]/Table2[[#This Row],[bp]]*1000000</f>
        <v>8.7054319238639639</v>
      </c>
      <c r="AH122" s="20">
        <f>Table2[[#This Row],[calculate distances4]]/Table2[[#This Row],[bp]]*1000000</f>
        <v>0.49604833424139411</v>
      </c>
      <c r="AI122" s="20">
        <f>Table2[[#This Row],[Find N A5]]/Table2[[#This Row],[bp]]*1000000</f>
        <v>1.1288248583047038E-2</v>
      </c>
      <c r="AJ122" s="20">
        <f>Table2[[#This Row],[Find N B6]]/Table2[[#This Row],[bp]]*1000000</f>
        <v>7.1051928819735446</v>
      </c>
      <c r="AK122" s="20">
        <f>Table2[[#This Row],[Find N C7]]/Table2[[#This Row],[bp]]*1000000</f>
        <v>7.1767876851672144E-2</v>
      </c>
      <c r="AL122" s="20">
        <f>Table2[[#This Row],[Find N D8]]/Table2[[#This Row],[bp]]*1000000</f>
        <v>1.6941988077792916E-2</v>
      </c>
      <c r="AM122" s="20">
        <f>Table2[[#This Row],[identify kmers A9]]/Table2[[#This Row],[bp]]*1000000</f>
        <v>3.1214795741059542</v>
      </c>
      <c r="AN122" s="20">
        <f>Table2[[#This Row],[identify kmers B10]]/Table2[[#This Row],[bp]]*1000000</f>
        <v>20.30811688268852</v>
      </c>
    </row>
    <row r="123" spans="1:40" x14ac:dyDescent="0.25">
      <c r="A123" s="1" t="s">
        <v>144</v>
      </c>
      <c r="B123">
        <v>16499</v>
      </c>
      <c r="C123">
        <v>1709568508.9214201</v>
      </c>
      <c r="D123">
        <v>1709568508.92154</v>
      </c>
      <c r="E123">
        <v>1709568508.98102</v>
      </c>
      <c r="F123">
        <v>1709568508.9863701</v>
      </c>
      <c r="G123">
        <v>1709568508.98651</v>
      </c>
      <c r="H123">
        <v>1709568509.1047101</v>
      </c>
      <c r="I123">
        <v>1709568509.10537</v>
      </c>
      <c r="J123">
        <v>1709568509.1057</v>
      </c>
      <c r="K123">
        <v>1709568509.13851</v>
      </c>
      <c r="L123">
        <v>1709568509.4147899</v>
      </c>
      <c r="M123" s="10">
        <f t="shared" si="18"/>
        <v>1.1992454528808594E-4</v>
      </c>
      <c r="N123" s="10">
        <f t="shared" si="19"/>
        <v>5.9479951858520508E-2</v>
      </c>
      <c r="O123" s="10">
        <f t="shared" si="20"/>
        <v>5.3501129150390625E-3</v>
      </c>
      <c r="P123" s="10">
        <f t="shared" si="21"/>
        <v>1.3995170593261719E-4</v>
      </c>
      <c r="Q123" s="10">
        <f t="shared" si="22"/>
        <v>0.11820006370544434</v>
      </c>
      <c r="R123" s="10">
        <f t="shared" si="23"/>
        <v>6.59942626953125E-4</v>
      </c>
      <c r="S123" s="10">
        <f t="shared" si="24"/>
        <v>3.299713134765625E-4</v>
      </c>
      <c r="T123" s="10">
        <f t="shared" si="25"/>
        <v>3.2809972763061523E-2</v>
      </c>
      <c r="U123" s="10">
        <f t="shared" si="26"/>
        <v>0.27627992630004883</v>
      </c>
      <c r="V123" s="10">
        <f>SUM(Table2[[#This Row],[filter kmers2]:[identify kmers B10]])</f>
        <v>0.49336981773376465</v>
      </c>
      <c r="W123" s="5">
        <f t="shared" si="27"/>
        <v>2.4307231812222528E-4</v>
      </c>
      <c r="X123" s="5">
        <f t="shared" si="28"/>
        <v>0.12055855409180595</v>
      </c>
      <c r="Y123" s="5">
        <f t="shared" si="29"/>
        <v>1.0844021508275814E-2</v>
      </c>
      <c r="Z123" s="5">
        <f t="shared" si="30"/>
        <v>2.8366491200347164E-4</v>
      </c>
      <c r="AA123" s="5">
        <f t="shared" si="31"/>
        <v>0.2395770058419508</v>
      </c>
      <c r="AB123" s="5">
        <f t="shared" si="32"/>
        <v>1.3376226174201184E-3</v>
      </c>
      <c r="AC123" s="5">
        <f t="shared" si="33"/>
        <v>6.688113087100592E-4</v>
      </c>
      <c r="AD123" s="5">
        <f t="shared" si="34"/>
        <v>6.6501783416282365E-2</v>
      </c>
      <c r="AE123" s="5">
        <f t="shared" si="35"/>
        <v>0.55998546398542914</v>
      </c>
      <c r="AF123" s="20">
        <f>Table2[[#This Row],[filter kmers2]]/Table2[[#This Row],[bp]]*1000000</f>
        <v>7.2685947807798008E-3</v>
      </c>
      <c r="AG123" s="20">
        <f>Table2[[#This Row],[collapse kmers3]]/Table2[[#This Row],[bp]]*1000000</f>
        <v>3.6050640559137226</v>
      </c>
      <c r="AH123" s="20">
        <f>Table2[[#This Row],[calculate distances4]]/Table2[[#This Row],[bp]]*1000000</f>
        <v>0.32426892023995774</v>
      </c>
      <c r="AI123" s="20">
        <f>Table2[[#This Row],[Find N A5]]/Table2[[#This Row],[bp]]*1000000</f>
        <v>8.4824356586833873E-3</v>
      </c>
      <c r="AJ123" s="20">
        <f>Table2[[#This Row],[Find N B6]]/Table2[[#This Row],[bp]]*1000000</f>
        <v>7.1640744109003167</v>
      </c>
      <c r="AK123" s="20">
        <f>Table2[[#This Row],[Find N C7]]/Table2[[#This Row],[bp]]*1000000</f>
        <v>3.9998947024251476E-2</v>
      </c>
      <c r="AL123" s="20">
        <f>Table2[[#This Row],[Find N D8]]/Table2[[#This Row],[bp]]*1000000</f>
        <v>1.9999473512125738E-2</v>
      </c>
      <c r="AM123" s="20">
        <f>Table2[[#This Row],[identify kmers A9]]/Table2[[#This Row],[bp]]*1000000</f>
        <v>1.9886037191988317</v>
      </c>
      <c r="AN123" s="20">
        <f>Table2[[#This Row],[identify kmers B10]]/Table2[[#This Row],[bp]]*1000000</f>
        <v>16.745252821386075</v>
      </c>
    </row>
    <row r="124" spans="1:40" x14ac:dyDescent="0.25">
      <c r="A124" s="1" t="s">
        <v>144</v>
      </c>
      <c r="B124">
        <v>17599</v>
      </c>
      <c r="C124">
        <v>1709568556.9420099</v>
      </c>
      <c r="D124">
        <v>1709568556.94238</v>
      </c>
      <c r="E124">
        <v>1709568557.15994</v>
      </c>
      <c r="F124">
        <v>1709568557.1625299</v>
      </c>
      <c r="G124">
        <v>1709568557.1626699</v>
      </c>
      <c r="H124">
        <v>1709568557.16875</v>
      </c>
      <c r="I124">
        <v>1709568557.1693499</v>
      </c>
      <c r="J124">
        <v>1709568557.1697299</v>
      </c>
      <c r="K124">
        <v>1709568557.2191401</v>
      </c>
      <c r="L124">
        <v>1709568557.43472</v>
      </c>
      <c r="M124" s="10">
        <f t="shared" si="18"/>
        <v>3.70025634765625E-4</v>
      </c>
      <c r="N124" s="10">
        <f t="shared" si="19"/>
        <v>0.2175600528717041</v>
      </c>
      <c r="O124" s="10">
        <f t="shared" si="20"/>
        <v>2.5899410247802734E-3</v>
      </c>
      <c r="P124" s="10">
        <f t="shared" si="21"/>
        <v>1.3995170593261719E-4</v>
      </c>
      <c r="Q124" s="10">
        <f t="shared" si="22"/>
        <v>6.0801506042480469E-3</v>
      </c>
      <c r="R124" s="10">
        <f t="shared" si="23"/>
        <v>5.9986114501953125E-4</v>
      </c>
      <c r="S124" s="10">
        <f t="shared" si="24"/>
        <v>3.8003921508789063E-4</v>
      </c>
      <c r="T124" s="10">
        <f t="shared" si="25"/>
        <v>4.9410104751586914E-2</v>
      </c>
      <c r="U124" s="10">
        <f t="shared" si="26"/>
        <v>0.21557998657226563</v>
      </c>
      <c r="V124" s="10">
        <f>SUM(Table2[[#This Row],[filter kmers2]:[identify kmers B10]])</f>
        <v>0.49271011352539063</v>
      </c>
      <c r="W124" s="5">
        <f t="shared" si="27"/>
        <v>7.5100068906248788E-4</v>
      </c>
      <c r="X124" s="5">
        <f t="shared" si="28"/>
        <v>0.44155791996035954</v>
      </c>
      <c r="Y124" s="5">
        <f t="shared" si="29"/>
        <v>5.2565209312408542E-3</v>
      </c>
      <c r="Z124" s="5">
        <f t="shared" si="30"/>
        <v>2.8404471938123737E-4</v>
      </c>
      <c r="AA124" s="5">
        <f t="shared" si="31"/>
        <v>1.2340218796695597E-2</v>
      </c>
      <c r="AB124" s="5">
        <f t="shared" si="32"/>
        <v>1.2174727665471776E-3</v>
      </c>
      <c r="AC124" s="5">
        <f t="shared" si="33"/>
        <v>7.7132416131804496E-4</v>
      </c>
      <c r="AD124" s="5">
        <f t="shared" si="34"/>
        <v>0.10028230270747363</v>
      </c>
      <c r="AE124" s="5">
        <f t="shared" si="35"/>
        <v>0.43753919526792145</v>
      </c>
      <c r="AF124" s="20">
        <f>Table2[[#This Row],[filter kmers2]]/Table2[[#This Row],[bp]]*1000000</f>
        <v>2.1025378417275132E-2</v>
      </c>
      <c r="AG124" s="20">
        <f>Table2[[#This Row],[collapse kmers3]]/Table2[[#This Row],[bp]]*1000000</f>
        <v>12.362069030723569</v>
      </c>
      <c r="AH124" s="20">
        <f>Table2[[#This Row],[calculate distances4]]/Table2[[#This Row],[bp]]*1000000</f>
        <v>0.14716410164101787</v>
      </c>
      <c r="AI124" s="20">
        <f>Table2[[#This Row],[Find N A5]]/Table2[[#This Row],[bp]]*1000000</f>
        <v>7.9522533060183646E-3</v>
      </c>
      <c r="AJ124" s="20">
        <f>Table2[[#This Row],[Find N B6]]/Table2[[#This Row],[bp]]*1000000</f>
        <v>0.34548273221478759</v>
      </c>
      <c r="AK124" s="20">
        <f>Table2[[#This Row],[Find N C7]]/Table2[[#This Row],[bp]]*1000000</f>
        <v>3.408495624862385E-2</v>
      </c>
      <c r="AL124" s="20">
        <f>Table2[[#This Row],[Find N D8]]/Table2[[#This Row],[bp]]*1000000</f>
        <v>2.159436417341273E-2</v>
      </c>
      <c r="AM124" s="20">
        <f>Table2[[#This Row],[identify kmers A9]]/Table2[[#This Row],[bp]]*1000000</f>
        <v>2.8075518354217235</v>
      </c>
      <c r="AN124" s="20">
        <f>Table2[[#This Row],[identify kmers B10]]/Table2[[#This Row],[bp]]*1000000</f>
        <v>12.249558871087313</v>
      </c>
    </row>
    <row r="125" spans="1:40" x14ac:dyDescent="0.25">
      <c r="A125" s="1" t="s">
        <v>144</v>
      </c>
      <c r="B125">
        <v>20099</v>
      </c>
      <c r="C125">
        <v>1709568546.3197801</v>
      </c>
      <c r="D125">
        <v>1709568546.31986</v>
      </c>
      <c r="E125">
        <v>1709568546.3568499</v>
      </c>
      <c r="F125">
        <v>1709568546.3621199</v>
      </c>
      <c r="G125">
        <v>1709568546.3622701</v>
      </c>
      <c r="H125">
        <v>1709568546.53969</v>
      </c>
      <c r="I125">
        <v>1709568546.54071</v>
      </c>
      <c r="J125">
        <v>1709568546.54105</v>
      </c>
      <c r="K125">
        <v>1709568546.5787301</v>
      </c>
      <c r="L125">
        <v>1709568546.8085201</v>
      </c>
      <c r="M125" s="10">
        <f t="shared" si="18"/>
        <v>7.9870223999023438E-5</v>
      </c>
      <c r="N125" s="10">
        <f t="shared" si="19"/>
        <v>3.6989927291870117E-2</v>
      </c>
      <c r="O125" s="10">
        <f t="shared" si="20"/>
        <v>5.2700042724609375E-3</v>
      </c>
      <c r="P125" s="10">
        <f t="shared" si="21"/>
        <v>1.5020370483398438E-4</v>
      </c>
      <c r="Q125" s="10">
        <f t="shared" si="22"/>
        <v>0.17741990089416504</v>
      </c>
      <c r="R125" s="10">
        <f t="shared" si="23"/>
        <v>1.0199546813964844E-3</v>
      </c>
      <c r="S125" s="10">
        <f t="shared" si="24"/>
        <v>3.3998489379882813E-4</v>
      </c>
      <c r="T125" s="10">
        <f t="shared" si="25"/>
        <v>3.7680149078369141E-2</v>
      </c>
      <c r="U125" s="10">
        <f t="shared" si="26"/>
        <v>0.22978997230529785</v>
      </c>
      <c r="V125" s="10">
        <f>SUM(Table2[[#This Row],[filter kmers2]:[identify kmers B10]])</f>
        <v>0.48873996734619141</v>
      </c>
      <c r="W125" s="5">
        <f t="shared" si="27"/>
        <v>1.6342069266958191E-4</v>
      </c>
      <c r="X125" s="5">
        <f t="shared" si="28"/>
        <v>7.5684269270470519E-2</v>
      </c>
      <c r="Y125" s="5">
        <f t="shared" si="29"/>
        <v>1.0782838778413248E-2</v>
      </c>
      <c r="Z125" s="5">
        <f t="shared" si="30"/>
        <v>3.073284668114525E-4</v>
      </c>
      <c r="AA125" s="5">
        <f t="shared" si="31"/>
        <v>0.36301492152879816</v>
      </c>
      <c r="AB125" s="5">
        <f t="shared" si="32"/>
        <v>2.0869066365387205E-3</v>
      </c>
      <c r="AC125" s="5">
        <f t="shared" si="33"/>
        <v>6.9563554551290677E-4</v>
      </c>
      <c r="AD125" s="5">
        <f t="shared" si="34"/>
        <v>7.7096516748913616E-2</v>
      </c>
      <c r="AE125" s="5">
        <f t="shared" si="35"/>
        <v>0.47016816233187181</v>
      </c>
      <c r="AF125" s="20">
        <f>Table2[[#This Row],[filter kmers2]]/Table2[[#This Row],[bp]]*1000000</f>
        <v>3.9738406885428844E-3</v>
      </c>
      <c r="AG125" s="20">
        <f>Table2[[#This Row],[collapse kmers3]]/Table2[[#This Row],[bp]]*1000000</f>
        <v>1.8403864516577997</v>
      </c>
      <c r="AH125" s="20">
        <f>Table2[[#This Row],[calculate distances4]]/Table2[[#This Row],[bp]]*1000000</f>
        <v>0.26220231217776696</v>
      </c>
      <c r="AI125" s="20">
        <f>Table2[[#This Row],[Find N A5]]/Table2[[#This Row],[bp]]*1000000</f>
        <v>7.4731929366627379E-3</v>
      </c>
      <c r="AJ125" s="20">
        <f>Table2[[#This Row],[Find N B6]]/Table2[[#This Row],[bp]]*1000000</f>
        <v>8.8272999101529948</v>
      </c>
      <c r="AK125" s="20">
        <f>Table2[[#This Row],[Find N C7]]/Table2[[#This Row],[bp]]*1000000</f>
        <v>5.0746538703243166E-2</v>
      </c>
      <c r="AL125" s="20">
        <f>Table2[[#This Row],[Find N D8]]/Table2[[#This Row],[bp]]*1000000</f>
        <v>1.6915512901081054E-2</v>
      </c>
      <c r="AM125" s="20">
        <f>Table2[[#This Row],[identify kmers A9]]/Table2[[#This Row],[bp]]*1000000</f>
        <v>1.8747275525334166</v>
      </c>
      <c r="AN125" s="20">
        <f>Table2[[#This Row],[identify kmers B10]]/Table2[[#This Row],[bp]]*1000000</f>
        <v>11.432905731892028</v>
      </c>
    </row>
    <row r="126" spans="1:40" x14ac:dyDescent="0.25">
      <c r="A126" s="1" t="s">
        <v>144</v>
      </c>
      <c r="B126">
        <v>17599</v>
      </c>
      <c r="C126">
        <v>1709568625.3559899</v>
      </c>
      <c r="D126">
        <v>1709568625.35622</v>
      </c>
      <c r="E126">
        <v>1709568625.5502501</v>
      </c>
      <c r="F126">
        <v>1709568625.5529499</v>
      </c>
      <c r="G126">
        <v>1709568625.5530801</v>
      </c>
      <c r="H126">
        <v>1709568625.57672</v>
      </c>
      <c r="I126">
        <v>1709568625.5776401</v>
      </c>
      <c r="J126">
        <v>1709568625.57797</v>
      </c>
      <c r="K126">
        <v>1709568625.6057</v>
      </c>
      <c r="L126">
        <v>1709568625.8443899</v>
      </c>
      <c r="M126" s="10">
        <f t="shared" si="18"/>
        <v>2.3007392883300781E-4</v>
      </c>
      <c r="N126" s="10">
        <f t="shared" si="19"/>
        <v>0.1940300464630127</v>
      </c>
      <c r="O126" s="10">
        <f t="shared" si="20"/>
        <v>2.6998519897460938E-3</v>
      </c>
      <c r="P126" s="10">
        <f t="shared" si="21"/>
        <v>1.3017654418945313E-4</v>
      </c>
      <c r="Q126" s="10">
        <f t="shared" si="22"/>
        <v>2.3639917373657227E-2</v>
      </c>
      <c r="R126" s="10">
        <f t="shared" si="23"/>
        <v>9.2005729675292969E-4</v>
      </c>
      <c r="S126" s="10">
        <f t="shared" si="24"/>
        <v>3.299713134765625E-4</v>
      </c>
      <c r="T126" s="10">
        <f t="shared" si="25"/>
        <v>2.7729988098144531E-2</v>
      </c>
      <c r="U126" s="10">
        <f t="shared" si="26"/>
        <v>0.23868989944458008</v>
      </c>
      <c r="V126" s="10">
        <f>SUM(Table2[[#This Row],[filter kmers2]:[identify kmers B10]])</f>
        <v>0.48839998245239258</v>
      </c>
      <c r="W126" s="5">
        <f t="shared" si="27"/>
        <v>4.7107685728763223E-4</v>
      </c>
      <c r="X126" s="5">
        <f t="shared" si="28"/>
        <v>0.39727693168360428</v>
      </c>
      <c r="Y126" s="5">
        <f t="shared" si="29"/>
        <v>5.5279526755701008E-3</v>
      </c>
      <c r="Z126" s="5">
        <f t="shared" si="30"/>
        <v>2.6653675034098157E-4</v>
      </c>
      <c r="AA126" s="5">
        <f t="shared" si="31"/>
        <v>4.8402780964394397E-2</v>
      </c>
      <c r="AB126" s="5">
        <f t="shared" si="32"/>
        <v>1.8838192666041167E-3</v>
      </c>
      <c r="AC126" s="5">
        <f t="shared" si="33"/>
        <v>6.7561696423428289E-4</v>
      </c>
      <c r="AD126" s="5">
        <f t="shared" si="34"/>
        <v>5.677720944809319E-2</v>
      </c>
      <c r="AE126" s="5">
        <f t="shared" si="35"/>
        <v>0.488718075389871</v>
      </c>
      <c r="AF126" s="20">
        <f>Table2[[#This Row],[filter kmers2]]/Table2[[#This Row],[bp]]*1000000</f>
        <v>1.3073125111256766E-2</v>
      </c>
      <c r="AG126" s="20">
        <f>Table2[[#This Row],[collapse kmers3]]/Table2[[#This Row],[bp]]*1000000</f>
        <v>11.025060882039472</v>
      </c>
      <c r="AH126" s="20">
        <f>Table2[[#This Row],[calculate distances4]]/Table2[[#This Row],[bp]]*1000000</f>
        <v>0.15340939767862344</v>
      </c>
      <c r="AI126" s="20">
        <f>Table2[[#This Row],[Find N A5]]/Table2[[#This Row],[bp]]*1000000</f>
        <v>7.3968148297888017E-3</v>
      </c>
      <c r="AJ126" s="20">
        <f>Table2[[#This Row],[Find N B6]]/Table2[[#This Row],[bp]]*1000000</f>
        <v>1.3432534447217015</v>
      </c>
      <c r="AK126" s="20">
        <f>Table2[[#This Row],[Find N C7]]/Table2[[#This Row],[bp]]*1000000</f>
        <v>5.2278953165119026E-2</v>
      </c>
      <c r="AL126" s="20">
        <f>Table2[[#This Row],[Find N D8]]/Table2[[#This Row],[bp]]*1000000</f>
        <v>1.874943539272473E-2</v>
      </c>
      <c r="AM126" s="20">
        <f>Table2[[#This Row],[identify kmers A9]]/Table2[[#This Row],[bp]]*1000000</f>
        <v>1.5756570315440952</v>
      </c>
      <c r="AN126" s="20">
        <f>Table2[[#This Row],[identify kmers B10]]/Table2[[#This Row],[bp]]*1000000</f>
        <v>13.562696712573446</v>
      </c>
    </row>
    <row r="127" spans="1:40" x14ac:dyDescent="0.25">
      <c r="A127" s="1" t="s">
        <v>144</v>
      </c>
      <c r="B127">
        <v>17599</v>
      </c>
      <c r="C127">
        <v>1709568561.36287</v>
      </c>
      <c r="D127">
        <v>1709568561.36321</v>
      </c>
      <c r="E127">
        <v>1709568561.5780201</v>
      </c>
      <c r="F127">
        <v>1709568561.5808101</v>
      </c>
      <c r="G127">
        <v>1709568561.58094</v>
      </c>
      <c r="H127">
        <v>1709568561.5984199</v>
      </c>
      <c r="I127">
        <v>1709568561.59916</v>
      </c>
      <c r="J127">
        <v>1709568561.5994799</v>
      </c>
      <c r="K127">
        <v>1709568561.6313</v>
      </c>
      <c r="L127">
        <v>1709568561.85127</v>
      </c>
      <c r="M127" s="10">
        <f t="shared" si="18"/>
        <v>3.3998489379882813E-4</v>
      </c>
      <c r="N127" s="10">
        <f t="shared" si="19"/>
        <v>0.21481013298034668</v>
      </c>
      <c r="O127" s="10">
        <f t="shared" si="20"/>
        <v>2.7899742126464844E-3</v>
      </c>
      <c r="P127" s="10">
        <f t="shared" si="21"/>
        <v>1.2993812561035156E-4</v>
      </c>
      <c r="Q127" s="10">
        <f t="shared" si="22"/>
        <v>1.7479896545410156E-2</v>
      </c>
      <c r="R127" s="10">
        <f t="shared" si="23"/>
        <v>7.4005126953125E-4</v>
      </c>
      <c r="S127" s="10">
        <f t="shared" si="24"/>
        <v>3.1995773315429688E-4</v>
      </c>
      <c r="T127" s="10">
        <f t="shared" si="25"/>
        <v>3.1820058822631836E-2</v>
      </c>
      <c r="U127" s="10">
        <f t="shared" si="26"/>
        <v>0.2199699878692627</v>
      </c>
      <c r="V127" s="10">
        <f>SUM(Table2[[#This Row],[filter kmers2]:[identify kmers B10]])</f>
        <v>0.48839998245239258</v>
      </c>
      <c r="W127" s="5">
        <f t="shared" si="27"/>
        <v>6.9611979118358916E-4</v>
      </c>
      <c r="X127" s="5">
        <f t="shared" si="28"/>
        <v>0.4398242029037861</v>
      </c>
      <c r="Y127" s="5">
        <f t="shared" si="29"/>
        <v>5.7124781181138572E-3</v>
      </c>
      <c r="Z127" s="5">
        <f t="shared" si="30"/>
        <v>2.6604858779456949E-4</v>
      </c>
      <c r="AA127" s="5">
        <f t="shared" si="31"/>
        <v>3.5790125252746156E-2</v>
      </c>
      <c r="AB127" s="5">
        <f t="shared" si="32"/>
        <v>1.515256544063016E-3</v>
      </c>
      <c r="AC127" s="5">
        <f t="shared" si="33"/>
        <v>6.5511413728497662E-4</v>
      </c>
      <c r="AD127" s="5">
        <f t="shared" si="34"/>
        <v>6.5151637931791975E-2</v>
      </c>
      <c r="AE127" s="5">
        <f t="shared" si="35"/>
        <v>0.45038901673323578</v>
      </c>
      <c r="AF127" s="20">
        <f>Table2[[#This Row],[filter kmers2]]/Table2[[#This Row],[bp]]*1000000</f>
        <v>1.9318421148862328E-2</v>
      </c>
      <c r="AG127" s="20">
        <f>Table2[[#This Row],[collapse kmers3]]/Table2[[#This Row],[bp]]*1000000</f>
        <v>12.205814704264258</v>
      </c>
      <c r="AH127" s="20">
        <f>Table2[[#This Row],[calculate distances4]]/Table2[[#This Row],[bp]]*1000000</f>
        <v>0.15853026948386184</v>
      </c>
      <c r="AI127" s="20">
        <f>Table2[[#This Row],[Find N A5]]/Table2[[#This Row],[bp]]*1000000</f>
        <v>7.3832675498807631E-3</v>
      </c>
      <c r="AJ127" s="20">
        <f>Table2[[#This Row],[Find N B6]]/Table2[[#This Row],[bp]]*1000000</f>
        <v>0.99323237373772133</v>
      </c>
      <c r="AK127" s="20">
        <f>Table2[[#This Row],[Find N C7]]/Table2[[#This Row],[bp]]*1000000</f>
        <v>4.2050756834550264E-2</v>
      </c>
      <c r="AL127" s="20">
        <f>Table2[[#This Row],[Find N D8]]/Table2[[#This Row],[bp]]*1000000</f>
        <v>1.8180449636587128E-2</v>
      </c>
      <c r="AM127" s="20">
        <f>Table2[[#This Row],[identify kmers A9]]/Table2[[#This Row],[bp]]*1000000</f>
        <v>1.8080606183664887</v>
      </c>
      <c r="AN127" s="20">
        <f>Table2[[#This Row],[identify kmers B10]]/Table2[[#This Row],[bp]]*1000000</f>
        <v>12.499004936034019</v>
      </c>
    </row>
    <row r="128" spans="1:40" x14ac:dyDescent="0.25">
      <c r="A128" s="1" t="s">
        <v>144</v>
      </c>
      <c r="B128">
        <v>10949</v>
      </c>
      <c r="C128">
        <v>1709568610.2016399</v>
      </c>
      <c r="D128">
        <v>1709568610.2019</v>
      </c>
      <c r="E128">
        <v>1709568610.43382</v>
      </c>
      <c r="F128">
        <v>1709568610.4372101</v>
      </c>
      <c r="G128">
        <v>1709568610.4373801</v>
      </c>
      <c r="H128">
        <v>1709568610.44292</v>
      </c>
      <c r="I128">
        <v>1709568610.4437001</v>
      </c>
      <c r="J128">
        <v>1709568610.44402</v>
      </c>
      <c r="K128">
        <v>1709568610.49037</v>
      </c>
      <c r="L128">
        <v>1709568610.6872301</v>
      </c>
      <c r="M128" s="10">
        <f t="shared" si="18"/>
        <v>2.6011466979980469E-4</v>
      </c>
      <c r="N128" s="10">
        <f t="shared" si="19"/>
        <v>0.23192000389099121</v>
      </c>
      <c r="O128" s="10">
        <f t="shared" si="20"/>
        <v>3.3900737762451172E-3</v>
      </c>
      <c r="P128" s="10">
        <f t="shared" si="21"/>
        <v>1.6999244689941406E-4</v>
      </c>
      <c r="Q128" s="10">
        <f t="shared" si="22"/>
        <v>5.5398941040039063E-3</v>
      </c>
      <c r="R128" s="10">
        <f t="shared" si="23"/>
        <v>7.801055908203125E-4</v>
      </c>
      <c r="S128" s="10">
        <f t="shared" si="24"/>
        <v>3.1995773315429688E-4</v>
      </c>
      <c r="T128" s="10">
        <f t="shared" si="25"/>
        <v>4.6350002288818359E-2</v>
      </c>
      <c r="U128" s="10">
        <f t="shared" si="26"/>
        <v>0.19686007499694824</v>
      </c>
      <c r="V128" s="10">
        <f>SUM(Table2[[#This Row],[filter kmers2]:[identify kmers B10]])</f>
        <v>0.48559021949768066</v>
      </c>
      <c r="W128" s="5">
        <f t="shared" si="27"/>
        <v>5.3566702819690356E-4</v>
      </c>
      <c r="X128" s="5">
        <f t="shared" si="28"/>
        <v>0.47760435564559167</v>
      </c>
      <c r="Y128" s="5">
        <f t="shared" si="29"/>
        <v>6.9813469055286627E-3</v>
      </c>
      <c r="Z128" s="5">
        <f t="shared" si="30"/>
        <v>3.5007386902327425E-4</v>
      </c>
      <c r="AA128" s="5">
        <f t="shared" si="31"/>
        <v>1.140857843004881E-2</v>
      </c>
      <c r="AB128" s="5">
        <f t="shared" si="32"/>
        <v>1.6065100973971297E-3</v>
      </c>
      <c r="AC128" s="5">
        <f t="shared" si="33"/>
        <v>6.5890481378574201E-4</v>
      </c>
      <c r="AD128" s="5">
        <f t="shared" si="34"/>
        <v>9.5450856355313682E-2</v>
      </c>
      <c r="AE128" s="5">
        <f t="shared" si="35"/>
        <v>0.40540370685511412</v>
      </c>
      <c r="AF128" s="20">
        <f>Table2[[#This Row],[filter kmers2]]/Table2[[#This Row],[bp]]*1000000</f>
        <v>2.3756933948287942E-2</v>
      </c>
      <c r="AG128" s="20">
        <f>Table2[[#This Row],[collapse kmers3]]/Table2[[#This Row],[bp]]*1000000</f>
        <v>21.181843446067333</v>
      </c>
      <c r="AH128" s="20">
        <f>Table2[[#This Row],[calculate distances4]]/Table2[[#This Row],[bp]]*1000000</f>
        <v>0.30962405482191224</v>
      </c>
      <c r="AI128" s="20">
        <f>Table2[[#This Row],[Find N A5]]/Table2[[#This Row],[bp]]*1000000</f>
        <v>1.552584225951357E-2</v>
      </c>
      <c r="AJ128" s="20">
        <f>Table2[[#This Row],[Find N B6]]/Table2[[#This Row],[bp]]*1000000</f>
        <v>0.50597260973640579</v>
      </c>
      <c r="AK128" s="20">
        <f>Table2[[#This Row],[Find N C7]]/Table2[[#This Row],[bp]]*1000000</f>
        <v>7.1249026470025803E-2</v>
      </c>
      <c r="AL128" s="20">
        <f>Table2[[#This Row],[Find N D8]]/Table2[[#This Row],[bp]]*1000000</f>
        <v>2.9222553032632829E-2</v>
      </c>
      <c r="AM128" s="20">
        <f>Table2[[#This Row],[identify kmers A9]]/Table2[[#This Row],[bp]]*1000000</f>
        <v>4.2332635207615636</v>
      </c>
      <c r="AN128" s="20">
        <f>Table2[[#This Row],[identify kmers B10]]/Table2[[#This Row],[bp]]*1000000</f>
        <v>17.979731025385718</v>
      </c>
    </row>
    <row r="129" spans="1:40" x14ac:dyDescent="0.25">
      <c r="A129" s="1" t="s">
        <v>144</v>
      </c>
      <c r="B129">
        <v>14799</v>
      </c>
      <c r="C129">
        <v>1709568600.29684</v>
      </c>
      <c r="D129">
        <v>1709568600.2971599</v>
      </c>
      <c r="E129">
        <v>1709568600.5153699</v>
      </c>
      <c r="F129">
        <v>1709568600.51894</v>
      </c>
      <c r="G129">
        <v>1709568600.5190799</v>
      </c>
      <c r="H129">
        <v>1709568600.5262301</v>
      </c>
      <c r="I129">
        <v>1709568600.527</v>
      </c>
      <c r="J129">
        <v>1709568600.5273299</v>
      </c>
      <c r="K129">
        <v>1709568600.57848</v>
      </c>
      <c r="L129">
        <v>1709568600.7811301</v>
      </c>
      <c r="M129" s="10">
        <f t="shared" si="18"/>
        <v>3.1995773315429688E-4</v>
      </c>
      <c r="N129" s="10">
        <f t="shared" si="19"/>
        <v>0.21820998191833496</v>
      </c>
      <c r="O129" s="10">
        <f t="shared" si="20"/>
        <v>3.5700798034667969E-3</v>
      </c>
      <c r="P129" s="10">
        <f t="shared" si="21"/>
        <v>1.3995170593261719E-4</v>
      </c>
      <c r="Q129" s="10">
        <f t="shared" si="22"/>
        <v>7.1501731872558594E-3</v>
      </c>
      <c r="R129" s="10">
        <f t="shared" si="23"/>
        <v>7.6985359191894531E-4</v>
      </c>
      <c r="S129" s="10">
        <f t="shared" si="24"/>
        <v>3.299713134765625E-4</v>
      </c>
      <c r="T129" s="10">
        <f t="shared" si="25"/>
        <v>5.1150083541870117E-2</v>
      </c>
      <c r="U129" s="10">
        <f t="shared" si="26"/>
        <v>0.20265007019042969</v>
      </c>
      <c r="V129" s="10">
        <f>SUM(Table2[[#This Row],[filter kmers2]:[identify kmers B10]])</f>
        <v>0.48429012298583984</v>
      </c>
      <c r="W129" s="5">
        <f t="shared" si="27"/>
        <v>6.6067367052962203E-4</v>
      </c>
      <c r="X129" s="5">
        <f t="shared" si="28"/>
        <v>0.45057698177485894</v>
      </c>
      <c r="Y129" s="5">
        <f t="shared" si="29"/>
        <v>7.3717790927798508E-3</v>
      </c>
      <c r="Z129" s="5">
        <f t="shared" si="30"/>
        <v>2.8898319269812827E-4</v>
      </c>
      <c r="AA129" s="5">
        <f t="shared" si="31"/>
        <v>1.4764235006843044E-2</v>
      </c>
      <c r="AB129" s="5">
        <f t="shared" si="32"/>
        <v>1.5896537124740308E-3</v>
      </c>
      <c r="AC129" s="5">
        <f t="shared" si="33"/>
        <v>6.8135049181296335E-4</v>
      </c>
      <c r="AD129" s="5">
        <f t="shared" si="34"/>
        <v>0.10561868003111369</v>
      </c>
      <c r="AE129" s="5">
        <f t="shared" si="35"/>
        <v>0.41844766302688974</v>
      </c>
      <c r="AF129" s="20">
        <f>Table2[[#This Row],[filter kmers2]]/Table2[[#This Row],[bp]]*1000000</f>
        <v>2.1620226579788963E-2</v>
      </c>
      <c r="AG129" s="20">
        <f>Table2[[#This Row],[collapse kmers3]]/Table2[[#This Row],[bp]]*1000000</f>
        <v>14.744913975156088</v>
      </c>
      <c r="AH129" s="20">
        <f>Table2[[#This Row],[calculate distances4]]/Table2[[#This Row],[bp]]*1000000</f>
        <v>0.24123790820101335</v>
      </c>
      <c r="AI129" s="20">
        <f>Table2[[#This Row],[Find N A5]]/Table2[[#This Row],[bp]]*1000000</f>
        <v>9.4568353221580644E-3</v>
      </c>
      <c r="AJ129" s="20">
        <f>Table2[[#This Row],[Find N B6]]/Table2[[#This Row],[bp]]*1000000</f>
        <v>0.48315245538589496</v>
      </c>
      <c r="AK129" s="20">
        <f>Table2[[#This Row],[Find N C7]]/Table2[[#This Row],[bp]]*1000000</f>
        <v>5.2020649497867784E-2</v>
      </c>
      <c r="AL129" s="20">
        <f>Table2[[#This Row],[Find N D8]]/Table2[[#This Row],[bp]]*1000000</f>
        <v>2.2296865563657172E-2</v>
      </c>
      <c r="AM129" s="20">
        <f>Table2[[#This Row],[identify kmers A9]]/Table2[[#This Row],[bp]]*1000000</f>
        <v>3.4563202609548025</v>
      </c>
      <c r="AN129" s="20">
        <f>Table2[[#This Row],[identify kmers B10]]/Table2[[#This Row],[bp]]*1000000</f>
        <v>13.693497546484878</v>
      </c>
    </row>
    <row r="130" spans="1:40" x14ac:dyDescent="0.25">
      <c r="A130" s="1" t="s">
        <v>144</v>
      </c>
      <c r="B130">
        <v>14299</v>
      </c>
      <c r="C130">
        <v>1709568557.29268</v>
      </c>
      <c r="D130">
        <v>1709568557.2928801</v>
      </c>
      <c r="E130">
        <v>1709568557.4684501</v>
      </c>
      <c r="F130">
        <v>1709568557.4711399</v>
      </c>
      <c r="G130">
        <v>1709568557.4712801</v>
      </c>
      <c r="H130">
        <v>1709568557.47773</v>
      </c>
      <c r="I130">
        <v>1709568557.4784999</v>
      </c>
      <c r="J130">
        <v>1709568557.4788401</v>
      </c>
      <c r="K130">
        <v>1709568557.52754</v>
      </c>
      <c r="L130">
        <v>1709568557.7748401</v>
      </c>
      <c r="M130" s="10">
        <f t="shared" ref="M130:M193" si="36">(D130-C130)</f>
        <v>2.0003318786621094E-4</v>
      </c>
      <c r="N130" s="10">
        <f t="shared" ref="N130:N193" si="37">(E130-D130)</f>
        <v>0.17557001113891602</v>
      </c>
      <c r="O130" s="10">
        <f t="shared" ref="O130:O193" si="38">(F130-E130)</f>
        <v>2.6898384094238281E-3</v>
      </c>
      <c r="P130" s="10">
        <f t="shared" ref="P130:P193" si="39">(G130-F130)</f>
        <v>1.4019012451171875E-4</v>
      </c>
      <c r="Q130" s="10">
        <f t="shared" ref="Q130:Q193" si="40">(H130-G130)</f>
        <v>6.4499378204345703E-3</v>
      </c>
      <c r="R130" s="10">
        <f t="shared" ref="R130:R193" si="41">(I130-H130)</f>
        <v>7.6985359191894531E-4</v>
      </c>
      <c r="S130" s="10">
        <f t="shared" ref="S130:S193" si="42">(J130-I130)</f>
        <v>3.4022331237792969E-4</v>
      </c>
      <c r="T130" s="10">
        <f t="shared" ref="T130:T193" si="43">(K130-J130)</f>
        <v>4.8699855804443359E-2</v>
      </c>
      <c r="U130" s="10">
        <f t="shared" ref="U130:U193" si="44">(L130-K130)</f>
        <v>0.24730014801025391</v>
      </c>
      <c r="V130" s="10">
        <f>SUM(Table2[[#This Row],[filter kmers2]:[identify kmers B10]])</f>
        <v>0.48216009140014648</v>
      </c>
      <c r="W130" s="5">
        <f t="shared" ref="W130:W193" si="45">M130/(SUM($M130:$U130))</f>
        <v>4.1486881936937962E-4</v>
      </c>
      <c r="X130" s="5">
        <f t="shared" ref="X130:X193" si="46">N130/(SUM($M130:$U130))</f>
        <v>0.36413219233694272</v>
      </c>
      <c r="Y130" s="5">
        <f t="shared" ref="Y130:Y193" si="47">O130/(SUM($M130:$U130))</f>
        <v>5.5787246962161396E-3</v>
      </c>
      <c r="Z130" s="5">
        <f t="shared" ref="Z130:Z193" si="48">P130/(SUM($M130:$U130))</f>
        <v>2.9075430964147224E-4</v>
      </c>
      <c r="AA130" s="5">
        <f t="shared" ref="AA130:AA193" si="49">Q130/(SUM($M130:$U130))</f>
        <v>1.3377170644099913E-2</v>
      </c>
      <c r="AB130" s="5">
        <f t="shared" ref="AB130:AB193" si="50">R130/(SUM($M130:$U130))</f>
        <v>1.5966763024359079E-3</v>
      </c>
      <c r="AC130" s="5">
        <f t="shared" ref="AC130:AC193" si="51">S130/(SUM($M130:$U130))</f>
        <v>7.0562312901085186E-4</v>
      </c>
      <c r="AD130" s="5">
        <f t="shared" ref="AD130:AD193" si="52">T130/(SUM($M130:$U130))</f>
        <v>0.10100349795235783</v>
      </c>
      <c r="AE130" s="5">
        <f t="shared" ref="AE130:AE193" si="53">U130/(SUM($M130:$U130))</f>
        <v>0.51290049180992581</v>
      </c>
      <c r="AF130" s="20">
        <f>Table2[[#This Row],[filter kmers2]]/Table2[[#This Row],[bp]]*1000000</f>
        <v>1.3989313089461566E-2</v>
      </c>
      <c r="AG130" s="20">
        <f>Table2[[#This Row],[collapse kmers3]]/Table2[[#This Row],[bp]]*1000000</f>
        <v>12.27848179165788</v>
      </c>
      <c r="AH130" s="20">
        <f>Table2[[#This Row],[calculate distances4]]/Table2[[#This Row],[bp]]*1000000</f>
        <v>0.18811374287879071</v>
      </c>
      <c r="AI130" s="20">
        <f>Table2[[#This Row],[Find N A5]]/Table2[[#This Row],[bp]]*1000000</f>
        <v>9.8041908183592388E-3</v>
      </c>
      <c r="AJ130" s="20">
        <f>Table2[[#This Row],[Find N B6]]/Table2[[#This Row],[bp]]*1000000</f>
        <v>0.45107614661406886</v>
      </c>
      <c r="AK130" s="20">
        <f>Table2[[#This Row],[Find N C7]]/Table2[[#This Row],[bp]]*1000000</f>
        <v>5.3839680531431941E-2</v>
      </c>
      <c r="AL130" s="20">
        <f>Table2[[#This Row],[Find N D8]]/Table2[[#This Row],[bp]]*1000000</f>
        <v>2.3793503907820805E-2</v>
      </c>
      <c r="AM130" s="20">
        <f>Table2[[#This Row],[identify kmers A9]]/Table2[[#This Row],[bp]]*1000000</f>
        <v>3.4058224913940389</v>
      </c>
      <c r="AN130" s="20">
        <f>Table2[[#This Row],[identify kmers B10]]/Table2[[#This Row],[bp]]*1000000</f>
        <v>17.29492607946387</v>
      </c>
    </row>
    <row r="131" spans="1:40" x14ac:dyDescent="0.25">
      <c r="A131" s="1" t="s">
        <v>144</v>
      </c>
      <c r="B131">
        <v>12699</v>
      </c>
      <c r="C131">
        <v>1709568633.72733</v>
      </c>
      <c r="D131">
        <v>1709568633.7274201</v>
      </c>
      <c r="E131">
        <v>1709568633.85551</v>
      </c>
      <c r="F131">
        <v>1709568633.8620501</v>
      </c>
      <c r="G131">
        <v>1709568633.86219</v>
      </c>
      <c r="H131">
        <v>1709568633.9339499</v>
      </c>
      <c r="I131">
        <v>1709568633.9347899</v>
      </c>
      <c r="J131">
        <v>1709568633.9350801</v>
      </c>
      <c r="K131">
        <v>1709568633.97296</v>
      </c>
      <c r="L131">
        <v>1709568634.20925</v>
      </c>
      <c r="M131" s="10">
        <f t="shared" si="36"/>
        <v>9.0122222900390625E-5</v>
      </c>
      <c r="N131" s="10">
        <f t="shared" si="37"/>
        <v>0.12808990478515625</v>
      </c>
      <c r="O131" s="10">
        <f t="shared" si="38"/>
        <v>6.5400600433349609E-3</v>
      </c>
      <c r="P131" s="10">
        <f t="shared" si="39"/>
        <v>1.3995170593261719E-4</v>
      </c>
      <c r="Q131" s="10">
        <f t="shared" si="40"/>
        <v>7.1759939193725586E-2</v>
      </c>
      <c r="R131" s="10">
        <f t="shared" si="41"/>
        <v>8.3994865417480469E-4</v>
      </c>
      <c r="S131" s="10">
        <f t="shared" si="42"/>
        <v>2.9015541076660156E-4</v>
      </c>
      <c r="T131" s="10">
        <f t="shared" si="43"/>
        <v>3.787994384765625E-2</v>
      </c>
      <c r="U131" s="10">
        <f t="shared" si="44"/>
        <v>0.23628997802734375</v>
      </c>
      <c r="V131" s="10">
        <f>SUM(Table2[[#This Row],[filter kmers2]:[identify kmers B10]])</f>
        <v>0.48192000389099121</v>
      </c>
      <c r="W131" s="5">
        <f t="shared" si="45"/>
        <v>1.8700660311410518E-4</v>
      </c>
      <c r="X131" s="5">
        <f t="shared" si="46"/>
        <v>0.26579080293610263</v>
      </c>
      <c r="Y131" s="5">
        <f t="shared" si="47"/>
        <v>1.3570841613817513E-2</v>
      </c>
      <c r="Z131" s="5">
        <f t="shared" si="48"/>
        <v>2.9040443393645439E-4</v>
      </c>
      <c r="AA131" s="5">
        <f t="shared" si="49"/>
        <v>0.14890425509283789</v>
      </c>
      <c r="AB131" s="5">
        <f t="shared" si="50"/>
        <v>1.742921330081991E-3</v>
      </c>
      <c r="AC131" s="5">
        <f t="shared" si="51"/>
        <v>6.0208210579329631E-4</v>
      </c>
      <c r="AD131" s="5">
        <f t="shared" si="52"/>
        <v>7.8602140483515964E-2</v>
      </c>
      <c r="AE131" s="5">
        <f t="shared" si="53"/>
        <v>0.49030954540080018</v>
      </c>
      <c r="AF131" s="20">
        <f>Table2[[#This Row],[filter kmers2]]/Table2[[#This Row],[bp]]*1000000</f>
        <v>7.0967968265525337E-3</v>
      </c>
      <c r="AG131" s="20">
        <f>Table2[[#This Row],[collapse kmers3]]/Table2[[#This Row],[bp]]*1000000</f>
        <v>10.086613495956867</v>
      </c>
      <c r="AH131" s="20">
        <f>Table2[[#This Row],[calculate distances4]]/Table2[[#This Row],[bp]]*1000000</f>
        <v>0.51500590938931889</v>
      </c>
      <c r="AI131" s="20">
        <f>Table2[[#This Row],[Find N A5]]/Table2[[#This Row],[bp]]*1000000</f>
        <v>1.102068713541359E-2</v>
      </c>
      <c r="AJ131" s="20">
        <f>Table2[[#This Row],[Find N B6]]/Table2[[#This Row],[bp]]*1000000</f>
        <v>5.6508338604398443</v>
      </c>
      <c r="AK131" s="20">
        <f>Table2[[#This Row],[Find N C7]]/Table2[[#This Row],[bp]]*1000000</f>
        <v>6.6142897407260787E-2</v>
      </c>
      <c r="AL131" s="20">
        <f>Table2[[#This Row],[Find N D8]]/Table2[[#This Row],[bp]]*1000000</f>
        <v>2.2848681846334477E-2</v>
      </c>
      <c r="AM131" s="20">
        <f>Table2[[#This Row],[identify kmers A9]]/Table2[[#This Row],[bp]]*1000000</f>
        <v>2.9829076185255725</v>
      </c>
      <c r="AN131" s="20">
        <f>Table2[[#This Row],[identify kmers B10]]/Table2[[#This Row],[bp]]*1000000</f>
        <v>18.606975197050456</v>
      </c>
    </row>
    <row r="132" spans="1:40" x14ac:dyDescent="0.25">
      <c r="A132" s="1" t="s">
        <v>144</v>
      </c>
      <c r="B132">
        <v>18699</v>
      </c>
      <c r="C132">
        <v>1709568572.8821299</v>
      </c>
      <c r="D132">
        <v>1709568572.8822</v>
      </c>
      <c r="E132">
        <v>1709568572.9583399</v>
      </c>
      <c r="F132">
        <v>1709568572.96365</v>
      </c>
      <c r="G132">
        <v>1709568572.9638</v>
      </c>
      <c r="H132">
        <v>1709568573.0991099</v>
      </c>
      <c r="I132">
        <v>1709568573.09987</v>
      </c>
      <c r="J132">
        <v>1709568573.10009</v>
      </c>
      <c r="K132">
        <v>1709568573.13376</v>
      </c>
      <c r="L132">
        <v>1709568573.3638699</v>
      </c>
      <c r="M132" s="10">
        <f t="shared" si="36"/>
        <v>7.0095062255859375E-5</v>
      </c>
      <c r="N132" s="10">
        <f t="shared" si="37"/>
        <v>7.6139926910400391E-2</v>
      </c>
      <c r="O132" s="10">
        <f t="shared" si="38"/>
        <v>5.31005859375E-3</v>
      </c>
      <c r="P132" s="10">
        <f t="shared" si="39"/>
        <v>1.4996528625488281E-4</v>
      </c>
      <c r="Q132" s="10">
        <f t="shared" si="40"/>
        <v>0.13530993461608887</v>
      </c>
      <c r="R132" s="10">
        <f t="shared" si="41"/>
        <v>7.6007843017578125E-4</v>
      </c>
      <c r="S132" s="10">
        <f t="shared" si="42"/>
        <v>2.2006034851074219E-4</v>
      </c>
      <c r="T132" s="10">
        <f t="shared" si="43"/>
        <v>3.3669948577880859E-2</v>
      </c>
      <c r="U132" s="10">
        <f t="shared" si="44"/>
        <v>0.23010993003845215</v>
      </c>
      <c r="V132" s="10">
        <f>SUM(Table2[[#This Row],[filter kmers2]:[identify kmers B10]])</f>
        <v>0.48173999786376953</v>
      </c>
      <c r="W132" s="5">
        <f t="shared" si="45"/>
        <v>1.4550392860607236E-4</v>
      </c>
      <c r="X132" s="5">
        <f t="shared" si="46"/>
        <v>0.15805191025871984</v>
      </c>
      <c r="Y132" s="5">
        <f t="shared" si="47"/>
        <v>1.1022664958892666E-2</v>
      </c>
      <c r="Z132" s="5">
        <f t="shared" si="48"/>
        <v>3.1129922140550858E-4</v>
      </c>
      <c r="AA132" s="5">
        <f t="shared" si="49"/>
        <v>0.28087751736643829</v>
      </c>
      <c r="AB132" s="5">
        <f t="shared" si="50"/>
        <v>1.5777772938644853E-3</v>
      </c>
      <c r="AC132" s="5">
        <f t="shared" si="51"/>
        <v>4.5680315001158094E-4</v>
      </c>
      <c r="AD132" s="5">
        <f t="shared" si="52"/>
        <v>6.9892366685737256E-2</v>
      </c>
      <c r="AE132" s="5">
        <f t="shared" si="53"/>
        <v>0.47766415713632432</v>
      </c>
      <c r="AF132" s="20">
        <f>Table2[[#This Row],[filter kmers2]]/Table2[[#This Row],[bp]]*1000000</f>
        <v>3.7485995109823719E-3</v>
      </c>
      <c r="AG132" s="20">
        <f>Table2[[#This Row],[collapse kmers3]]/Table2[[#This Row],[bp]]*1000000</f>
        <v>4.0718715926199467</v>
      </c>
      <c r="AH132" s="20">
        <f>Table2[[#This Row],[calculate distances4]]/Table2[[#This Row],[bp]]*1000000</f>
        <v>0.28397553846462376</v>
      </c>
      <c r="AI132" s="20">
        <f>Table2[[#This Row],[Find N A5]]/Table2[[#This Row],[bp]]*1000000</f>
        <v>8.0199628993466391E-3</v>
      </c>
      <c r="AJ132" s="20">
        <f>Table2[[#This Row],[Find N B6]]/Table2[[#This Row],[bp]]*1000000</f>
        <v>7.2362123437664509</v>
      </c>
      <c r="AK132" s="20">
        <f>Table2[[#This Row],[Find N C7]]/Table2[[#This Row],[bp]]*1000000</f>
        <v>4.0648079051060555E-2</v>
      </c>
      <c r="AL132" s="20">
        <f>Table2[[#This Row],[Find N D8]]/Table2[[#This Row],[bp]]*1000000</f>
        <v>1.1768562410329012E-2</v>
      </c>
      <c r="AM132" s="20">
        <f>Table2[[#This Row],[identify kmers A9]]/Table2[[#This Row],[bp]]*1000000</f>
        <v>1.800628299795757</v>
      </c>
      <c r="AN132" s="20">
        <f>Table2[[#This Row],[identify kmers B10]]/Table2[[#This Row],[bp]]*1000000</f>
        <v>12.306001927293019</v>
      </c>
    </row>
    <row r="133" spans="1:40" x14ac:dyDescent="0.25">
      <c r="A133" s="1" t="s">
        <v>144</v>
      </c>
      <c r="B133">
        <v>17599</v>
      </c>
      <c r="C133">
        <v>1709568576.7527699</v>
      </c>
      <c r="D133">
        <v>1709568576.753</v>
      </c>
      <c r="E133">
        <v>1709568576.9514999</v>
      </c>
      <c r="F133">
        <v>1709568576.9542</v>
      </c>
      <c r="G133">
        <v>1709568576.95432</v>
      </c>
      <c r="H133">
        <v>1709568576.9615901</v>
      </c>
      <c r="I133">
        <v>1709568576.9622099</v>
      </c>
      <c r="J133">
        <v>1709568576.9624801</v>
      </c>
      <c r="K133">
        <v>1709568577.01175</v>
      </c>
      <c r="L133">
        <v>1709568577.2332101</v>
      </c>
      <c r="M133" s="10">
        <f t="shared" si="36"/>
        <v>2.3007392883300781E-4</v>
      </c>
      <c r="N133" s="10">
        <f t="shared" si="37"/>
        <v>0.19849991798400879</v>
      </c>
      <c r="O133" s="10">
        <f t="shared" si="38"/>
        <v>2.7000904083251953E-3</v>
      </c>
      <c r="P133" s="10">
        <f t="shared" si="39"/>
        <v>1.1992454528808594E-4</v>
      </c>
      <c r="Q133" s="10">
        <f t="shared" si="40"/>
        <v>7.2700977325439453E-3</v>
      </c>
      <c r="R133" s="10">
        <f t="shared" si="41"/>
        <v>6.198883056640625E-4</v>
      </c>
      <c r="S133" s="10">
        <f t="shared" si="42"/>
        <v>2.7012825012207031E-4</v>
      </c>
      <c r="T133" s="10">
        <f t="shared" si="43"/>
        <v>4.9269914627075195E-2</v>
      </c>
      <c r="U133" s="10">
        <f t="shared" si="44"/>
        <v>0.22146010398864746</v>
      </c>
      <c r="V133" s="10">
        <f>SUM(Table2[[#This Row],[filter kmers2]:[identify kmers B10]])</f>
        <v>0.48044013977050781</v>
      </c>
      <c r="W133" s="5">
        <f t="shared" si="45"/>
        <v>4.7888157085065246E-4</v>
      </c>
      <c r="X133" s="5">
        <f t="shared" si="46"/>
        <v>0.41316264306897088</v>
      </c>
      <c r="Y133" s="5">
        <f t="shared" si="47"/>
        <v>5.62003501542346E-3</v>
      </c>
      <c r="Z133" s="5">
        <f t="shared" si="48"/>
        <v>2.4961391724132454E-4</v>
      </c>
      <c r="AA133" s="5">
        <f t="shared" si="49"/>
        <v>1.5132161388548131E-2</v>
      </c>
      <c r="AB133" s="5">
        <f t="shared" si="50"/>
        <v>1.2902508644680791E-3</v>
      </c>
      <c r="AC133" s="5">
        <f t="shared" si="51"/>
        <v>5.6225162670858991E-4</v>
      </c>
      <c r="AD133" s="5">
        <f t="shared" si="52"/>
        <v>0.10255161995958537</v>
      </c>
      <c r="AE133" s="5">
        <f t="shared" si="53"/>
        <v>0.46095254258820351</v>
      </c>
      <c r="AF133" s="20">
        <f>Table2[[#This Row],[filter kmers2]]/Table2[[#This Row],[bp]]*1000000</f>
        <v>1.3073125111256766E-2</v>
      </c>
      <c r="AG133" s="20">
        <f>Table2[[#This Row],[collapse kmers3]]/Table2[[#This Row],[bp]]*1000000</f>
        <v>11.279045285755371</v>
      </c>
      <c r="AH133" s="20">
        <f>Table2[[#This Row],[calculate distances4]]/Table2[[#This Row],[bp]]*1000000</f>
        <v>0.15342294495853145</v>
      </c>
      <c r="AI133" s="20">
        <f>Table2[[#This Row],[Find N A5]]/Table2[[#This Row],[bp]]*1000000</f>
        <v>6.8142817937431642E-3</v>
      </c>
      <c r="AJ133" s="20">
        <f>Table2[[#This Row],[Find N B6]]/Table2[[#This Row],[bp]]*1000000</f>
        <v>0.41309720623580576</v>
      </c>
      <c r="AK133" s="20">
        <f>Table2[[#This Row],[Find N C7]]/Table2[[#This Row],[bp]]*1000000</f>
        <v>3.522292776089906E-2</v>
      </c>
      <c r="AL133" s="20">
        <f>Table2[[#This Row],[Find N D8]]/Table2[[#This Row],[bp]]*1000000</f>
        <v>1.5349068135807168E-2</v>
      </c>
      <c r="AM133" s="20">
        <f>Table2[[#This Row],[identify kmers A9]]/Table2[[#This Row],[bp]]*1000000</f>
        <v>2.7995860348357975</v>
      </c>
      <c r="AN133" s="20">
        <f>Table2[[#This Row],[identify kmers B10]]/Table2[[#This Row],[bp]]*1000000</f>
        <v>12.583675435459256</v>
      </c>
    </row>
    <row r="134" spans="1:40" x14ac:dyDescent="0.25">
      <c r="A134" s="1" t="s">
        <v>144</v>
      </c>
      <c r="B134">
        <v>15399</v>
      </c>
      <c r="C134">
        <v>1709568537.62659</v>
      </c>
      <c r="D134">
        <v>1709568537.62692</v>
      </c>
      <c r="E134">
        <v>1709568537.81757</v>
      </c>
      <c r="F134">
        <v>1709568537.8204899</v>
      </c>
      <c r="G134">
        <v>1709568537.8206301</v>
      </c>
      <c r="H134">
        <v>1709568537.82687</v>
      </c>
      <c r="I134">
        <v>1709568537.8275199</v>
      </c>
      <c r="J134">
        <v>1709568537.8278699</v>
      </c>
      <c r="K134">
        <v>1709568537.87657</v>
      </c>
      <c r="L134">
        <v>1709568538.1070299</v>
      </c>
      <c r="M134" s="10">
        <f t="shared" si="36"/>
        <v>3.299713134765625E-4</v>
      </c>
      <c r="N134" s="10">
        <f t="shared" si="37"/>
        <v>0.19064998626708984</v>
      </c>
      <c r="O134" s="10">
        <f t="shared" si="38"/>
        <v>2.9199123382568359E-3</v>
      </c>
      <c r="P134" s="10">
        <f t="shared" si="39"/>
        <v>1.4019012451171875E-4</v>
      </c>
      <c r="Q134" s="10">
        <f t="shared" si="40"/>
        <v>6.2398910522460938E-3</v>
      </c>
      <c r="R134" s="10">
        <f t="shared" si="41"/>
        <v>6.4992904663085938E-4</v>
      </c>
      <c r="S134" s="10">
        <f t="shared" si="42"/>
        <v>3.4999847412109375E-4</v>
      </c>
      <c r="T134" s="10">
        <f t="shared" si="43"/>
        <v>4.8700094223022461E-2</v>
      </c>
      <c r="U134" s="10">
        <f t="shared" si="44"/>
        <v>0.23045992851257324</v>
      </c>
      <c r="V134" s="10">
        <f>SUM(Table2[[#This Row],[filter kmers2]:[identify kmers B10]])</f>
        <v>0.48043990135192871</v>
      </c>
      <c r="W134" s="5">
        <f t="shared" si="45"/>
        <v>6.8681080099309666E-4</v>
      </c>
      <c r="X134" s="5">
        <f t="shared" si="46"/>
        <v>0.39682379779575416</v>
      </c>
      <c r="Y134" s="5">
        <f t="shared" si="47"/>
        <v>6.0775808379786526E-3</v>
      </c>
      <c r="Z134" s="5">
        <f t="shared" si="48"/>
        <v>2.9179534030631565E-4</v>
      </c>
      <c r="AA134" s="5">
        <f t="shared" si="49"/>
        <v>1.2987870147103559E-2</v>
      </c>
      <c r="AB134" s="5">
        <f t="shared" si="50"/>
        <v>1.3527790776785994E-3</v>
      </c>
      <c r="AC134" s="5">
        <f t="shared" si="51"/>
        <v>7.2849584960828456E-4</v>
      </c>
      <c r="AD134" s="5">
        <f t="shared" si="52"/>
        <v>0.10136563196766828</v>
      </c>
      <c r="AE134" s="5">
        <f t="shared" si="53"/>
        <v>0.47968523818290904</v>
      </c>
      <c r="AF134" s="20">
        <f>Table2[[#This Row],[filter kmers2]]/Table2[[#This Row],[bp]]*1000000</f>
        <v>2.1428100102380835E-2</v>
      </c>
      <c r="AG134" s="20">
        <f>Table2[[#This Row],[collapse kmers3]]/Table2[[#This Row],[bp]]*1000000</f>
        <v>12.380673177939467</v>
      </c>
      <c r="AH134" s="20">
        <f>Table2[[#This Row],[calculate distances4]]/Table2[[#This Row],[bp]]*1000000</f>
        <v>0.18961701008226742</v>
      </c>
      <c r="AI134" s="20">
        <f>Table2[[#This Row],[Find N A5]]/Table2[[#This Row],[bp]]*1000000</f>
        <v>9.1038459972542854E-3</v>
      </c>
      <c r="AJ134" s="20">
        <f>Table2[[#This Row],[Find N B6]]/Table2[[#This Row],[bp]]*1000000</f>
        <v>0.40521404326554283</v>
      </c>
      <c r="AK134" s="20">
        <f>Table2[[#This Row],[Find N C7]]/Table2[[#This Row],[bp]]*1000000</f>
        <v>4.2205925490672078E-2</v>
      </c>
      <c r="AL134" s="20">
        <f>Table2[[#This Row],[Find N D8]]/Table2[[#This Row],[bp]]*1000000</f>
        <v>2.272864953056002E-2</v>
      </c>
      <c r="AM134" s="20">
        <f>Table2[[#This Row],[identify kmers A9]]/Table2[[#This Row],[bp]]*1000000</f>
        <v>3.1625491410495785</v>
      </c>
      <c r="AN134" s="20">
        <f>Table2[[#This Row],[identify kmers B10]]/Table2[[#This Row],[bp]]*1000000</f>
        <v>14.965902234727791</v>
      </c>
    </row>
    <row r="135" spans="1:40" x14ac:dyDescent="0.25">
      <c r="A135" s="1" t="s">
        <v>144</v>
      </c>
      <c r="B135">
        <v>12099</v>
      </c>
      <c r="C135">
        <v>1709568578.0130799</v>
      </c>
      <c r="D135">
        <v>1709568578.01336</v>
      </c>
      <c r="E135">
        <v>1709568578.2046599</v>
      </c>
      <c r="F135">
        <v>1709568578.2074699</v>
      </c>
      <c r="G135">
        <v>1709568578.2076099</v>
      </c>
      <c r="H135">
        <v>1709568578.21347</v>
      </c>
      <c r="I135">
        <v>1709568578.2142401</v>
      </c>
      <c r="J135">
        <v>1709568578.21457</v>
      </c>
      <c r="K135">
        <v>1709568578.24564</v>
      </c>
      <c r="L135">
        <v>1709568578.4925799</v>
      </c>
      <c r="M135" s="10">
        <f t="shared" si="36"/>
        <v>2.8014183044433594E-4</v>
      </c>
      <c r="N135" s="10">
        <f t="shared" si="37"/>
        <v>0.1912999153137207</v>
      </c>
      <c r="O135" s="10">
        <f t="shared" si="38"/>
        <v>2.8100013732910156E-3</v>
      </c>
      <c r="P135" s="10">
        <f t="shared" si="39"/>
        <v>1.3995170593261719E-4</v>
      </c>
      <c r="Q135" s="10">
        <f t="shared" si="40"/>
        <v>5.8600902557373047E-3</v>
      </c>
      <c r="R135" s="10">
        <f t="shared" si="41"/>
        <v>7.7009201049804688E-4</v>
      </c>
      <c r="S135" s="10">
        <f t="shared" si="42"/>
        <v>3.299713134765625E-4</v>
      </c>
      <c r="T135" s="10">
        <f t="shared" si="43"/>
        <v>3.106999397277832E-2</v>
      </c>
      <c r="U135" s="10">
        <f t="shared" si="44"/>
        <v>0.24693989753723145</v>
      </c>
      <c r="V135" s="10">
        <f>SUM(Table2[[#This Row],[filter kmers2]:[identify kmers B10]])</f>
        <v>0.47950005531311035</v>
      </c>
      <c r="W135" s="5">
        <f t="shared" si="45"/>
        <v>5.8423732664932687E-4</v>
      </c>
      <c r="X135" s="5">
        <f t="shared" si="46"/>
        <v>0.39895702449669818</v>
      </c>
      <c r="Y135" s="5">
        <f t="shared" si="47"/>
        <v>5.8602733037352904E-3</v>
      </c>
      <c r="Z135" s="5">
        <f t="shared" si="48"/>
        <v>2.9187005169630198E-4</v>
      </c>
      <c r="AA135" s="5">
        <f t="shared" si="49"/>
        <v>1.2221250426990472E-2</v>
      </c>
      <c r="AB135" s="5">
        <f t="shared" si="50"/>
        <v>1.6060311192147452E-3</v>
      </c>
      <c r="AC135" s="5">
        <f t="shared" si="51"/>
        <v>6.881569873043986E-4</v>
      </c>
      <c r="AD135" s="5">
        <f t="shared" si="52"/>
        <v>6.4796643146349212E-2</v>
      </c>
      <c r="AE135" s="5">
        <f t="shared" si="53"/>
        <v>0.51499451314136202</v>
      </c>
      <c r="AF135" s="20">
        <f>Table2[[#This Row],[filter kmers2]]/Table2[[#This Row],[bp]]*1000000</f>
        <v>2.3154130956635752E-2</v>
      </c>
      <c r="AG135" s="20">
        <f>Table2[[#This Row],[collapse kmers3]]/Table2[[#This Row],[bp]]*1000000</f>
        <v>15.811217068660278</v>
      </c>
      <c r="AH135" s="20">
        <f>Table2[[#This Row],[calculate distances4]]/Table2[[#This Row],[bp]]*1000000</f>
        <v>0.23225071272758208</v>
      </c>
      <c r="AI135" s="20">
        <f>Table2[[#This Row],[Find N A5]]/Table2[[#This Row],[bp]]*1000000</f>
        <v>1.15672126566342E-2</v>
      </c>
      <c r="AJ135" s="20">
        <f>Table2[[#This Row],[Find N B6]]/Table2[[#This Row],[bp]]*1000000</f>
        <v>0.48434500832608518</v>
      </c>
      <c r="AK135" s="20">
        <f>Table2[[#This Row],[Find N C7]]/Table2[[#This Row],[bp]]*1000000</f>
        <v>6.3649228076539124E-2</v>
      </c>
      <c r="AL135" s="20">
        <f>Table2[[#This Row],[Find N D8]]/Table2[[#This Row],[bp]]*1000000</f>
        <v>2.7272610420411809E-2</v>
      </c>
      <c r="AM135" s="20">
        <f>Table2[[#This Row],[identify kmers A9]]/Table2[[#This Row],[bp]]*1000000</f>
        <v>2.5679803267028944</v>
      </c>
      <c r="AN135" s="20">
        <f>Table2[[#This Row],[identify kmers B10]]/Table2[[#This Row],[bp]]*1000000</f>
        <v>20.409942766942017</v>
      </c>
    </row>
    <row r="136" spans="1:40" x14ac:dyDescent="0.25">
      <c r="A136" s="1" t="s">
        <v>144</v>
      </c>
      <c r="B136">
        <v>15099</v>
      </c>
      <c r="C136">
        <v>1709568543.16326</v>
      </c>
      <c r="D136">
        <v>1709568543.1635699</v>
      </c>
      <c r="E136">
        <v>1709568543.3850701</v>
      </c>
      <c r="F136">
        <v>1709568543.3887</v>
      </c>
      <c r="G136">
        <v>1709568543.38885</v>
      </c>
      <c r="H136">
        <v>1709568543.39433</v>
      </c>
      <c r="I136">
        <v>1709568543.39499</v>
      </c>
      <c r="J136">
        <v>1709568543.3952999</v>
      </c>
      <c r="K136">
        <v>1709568543.4284799</v>
      </c>
      <c r="L136">
        <v>1709568543.64273</v>
      </c>
      <c r="M136" s="10">
        <f t="shared" si="36"/>
        <v>3.0994415283203125E-4</v>
      </c>
      <c r="N136" s="10">
        <f t="shared" si="37"/>
        <v>0.22150015830993652</v>
      </c>
      <c r="O136" s="10">
        <f t="shared" si="38"/>
        <v>3.6299228668212891E-3</v>
      </c>
      <c r="P136" s="10">
        <f t="shared" si="39"/>
        <v>1.4996528625488281E-4</v>
      </c>
      <c r="Q136" s="10">
        <f t="shared" si="40"/>
        <v>5.4800510406494141E-3</v>
      </c>
      <c r="R136" s="10">
        <f t="shared" si="41"/>
        <v>6.59942626953125E-4</v>
      </c>
      <c r="S136" s="10">
        <f t="shared" si="42"/>
        <v>3.0994415283203125E-4</v>
      </c>
      <c r="T136" s="10">
        <f t="shared" si="43"/>
        <v>3.3179998397827148E-2</v>
      </c>
      <c r="U136" s="10">
        <f t="shared" si="44"/>
        <v>0.21425008773803711</v>
      </c>
      <c r="V136" s="10">
        <f>SUM(Table2[[#This Row],[filter kmers2]:[identify kmers B10]])</f>
        <v>0.47947001457214355</v>
      </c>
      <c r="W136" s="5">
        <f t="shared" si="45"/>
        <v>6.4643073270934538E-4</v>
      </c>
      <c r="X136" s="5">
        <f t="shared" si="46"/>
        <v>0.46196873960427498</v>
      </c>
      <c r="Y136" s="5">
        <f t="shared" si="47"/>
        <v>7.5706983888459865E-3</v>
      </c>
      <c r="Z136" s="5">
        <f t="shared" si="48"/>
        <v>3.1277302374936789E-4</v>
      </c>
      <c r="AA136" s="5">
        <f t="shared" si="49"/>
        <v>1.1429392608711002E-2</v>
      </c>
      <c r="AB136" s="5">
        <f t="shared" si="50"/>
        <v>1.3764002062611291E-3</v>
      </c>
      <c r="AC136" s="5">
        <f t="shared" si="51"/>
        <v>6.4643073270934538E-4</v>
      </c>
      <c r="AD136" s="5">
        <f t="shared" si="52"/>
        <v>6.9201404445354969E-2</v>
      </c>
      <c r="AE136" s="5">
        <f t="shared" si="53"/>
        <v>0.44684773025738384</v>
      </c>
      <c r="AF136" s="20">
        <f>Table2[[#This Row],[filter kmers2]]/Table2[[#This Row],[bp]]*1000000</f>
        <v>2.0527462271145856E-2</v>
      </c>
      <c r="AG136" s="20">
        <f>Table2[[#This Row],[collapse kmers3]]/Table2[[#This Row],[bp]]*1000000</f>
        <v>14.669856169940827</v>
      </c>
      <c r="AH136" s="20">
        <f>Table2[[#This Row],[calculate distances4]]/Table2[[#This Row],[bp]]*1000000</f>
        <v>0.24040816390630432</v>
      </c>
      <c r="AI136" s="20">
        <f>Table2[[#This Row],[Find N A5]]/Table2[[#This Row],[bp]]*1000000</f>
        <v>9.9321336681159542E-3</v>
      </c>
      <c r="AJ136" s="20">
        <f>Table2[[#This Row],[Find N B6]]/Table2[[#This Row],[bp]]*1000000</f>
        <v>0.36294132330945189</v>
      </c>
      <c r="AK136" s="20">
        <f>Table2[[#This Row],[Find N C7]]/Table2[[#This Row],[bp]]*1000000</f>
        <v>4.3707704281947479E-2</v>
      </c>
      <c r="AL136" s="20">
        <f>Table2[[#This Row],[Find N D8]]/Table2[[#This Row],[bp]]*1000000</f>
        <v>2.0527462271145856E-2</v>
      </c>
      <c r="AM136" s="20">
        <f>Table2[[#This Row],[identify kmers A9]]/Table2[[#This Row],[bp]]*1000000</f>
        <v>2.1974964168373501</v>
      </c>
      <c r="AN136" s="20">
        <f>Table2[[#This Row],[identify kmers B10]]/Table2[[#This Row],[bp]]*1000000</f>
        <v>14.189687246707537</v>
      </c>
    </row>
    <row r="137" spans="1:40" x14ac:dyDescent="0.25">
      <c r="A137" s="1" t="s">
        <v>144</v>
      </c>
      <c r="B137">
        <v>15399</v>
      </c>
      <c r="C137">
        <v>1709568583.9249101</v>
      </c>
      <c r="D137">
        <v>1709568583.92524</v>
      </c>
      <c r="E137">
        <v>1709568584.14342</v>
      </c>
      <c r="F137">
        <v>1709568584.1466</v>
      </c>
      <c r="G137">
        <v>1709568584.1467299</v>
      </c>
      <c r="H137">
        <v>1709568584.15342</v>
      </c>
      <c r="I137">
        <v>1709568584.1541901</v>
      </c>
      <c r="J137">
        <v>1709568584.15451</v>
      </c>
      <c r="K137">
        <v>1709568584.1894701</v>
      </c>
      <c r="L137">
        <v>1709568584.4007101</v>
      </c>
      <c r="M137" s="10">
        <f t="shared" si="36"/>
        <v>3.299713134765625E-4</v>
      </c>
      <c r="N137" s="10">
        <f t="shared" si="37"/>
        <v>0.21817994117736816</v>
      </c>
      <c r="O137" s="10">
        <f t="shared" si="38"/>
        <v>3.1800270080566406E-3</v>
      </c>
      <c r="P137" s="10">
        <f t="shared" si="39"/>
        <v>1.2993812561035156E-4</v>
      </c>
      <c r="Q137" s="10">
        <f t="shared" si="40"/>
        <v>6.6900253295898438E-3</v>
      </c>
      <c r="R137" s="10">
        <f t="shared" si="41"/>
        <v>7.7009201049804688E-4</v>
      </c>
      <c r="S137" s="10">
        <f t="shared" si="42"/>
        <v>3.1995773315429688E-4</v>
      </c>
      <c r="T137" s="10">
        <f t="shared" si="43"/>
        <v>3.4960031509399414E-2</v>
      </c>
      <c r="U137" s="10">
        <f t="shared" si="44"/>
        <v>0.21124005317687988</v>
      </c>
      <c r="V137" s="10">
        <f>SUM(Table2[[#This Row],[filter kmers2]:[identify kmers B10]])</f>
        <v>0.4758000373840332</v>
      </c>
      <c r="W137" s="5">
        <f t="shared" si="45"/>
        <v>6.9350838072808362E-4</v>
      </c>
      <c r="X137" s="5">
        <f t="shared" si="46"/>
        <v>0.45855385463382858</v>
      </c>
      <c r="Y137" s="5">
        <f t="shared" si="47"/>
        <v>6.6835366923057651E-3</v>
      </c>
      <c r="Z137" s="5">
        <f t="shared" si="48"/>
        <v>2.7309397940520632E-4</v>
      </c>
      <c r="AA137" s="5">
        <f t="shared" si="49"/>
        <v>1.4060581765339614E-2</v>
      </c>
      <c r="AB137" s="5">
        <f t="shared" si="50"/>
        <v>1.6185202816125072E-3</v>
      </c>
      <c r="AC137" s="5">
        <f t="shared" si="51"/>
        <v>6.7246260616841632E-4</v>
      </c>
      <c r="AD137" s="5">
        <f t="shared" si="52"/>
        <v>7.347631097637361E-2</v>
      </c>
      <c r="AE137" s="5">
        <f t="shared" si="53"/>
        <v>0.44396813068423824</v>
      </c>
      <c r="AF137" s="20">
        <f>Table2[[#This Row],[filter kmers2]]/Table2[[#This Row],[bp]]*1000000</f>
        <v>2.1428100102380835E-2</v>
      </c>
      <c r="AG137" s="20">
        <f>Table2[[#This Row],[collapse kmers3]]/Table2[[#This Row],[bp]]*1000000</f>
        <v>14.16844867701592</v>
      </c>
      <c r="AH137" s="20">
        <f>Table2[[#This Row],[calculate distances4]]/Table2[[#This Row],[bp]]*1000000</f>
        <v>0.20650866991730896</v>
      </c>
      <c r="AI137" s="20">
        <f>Table2[[#This Row],[Find N A5]]/Table2[[#This Row],[bp]]*1000000</f>
        <v>8.4380885518768461E-3</v>
      </c>
      <c r="AJ137" s="20">
        <f>Table2[[#This Row],[Find N B6]]/Table2[[#This Row],[bp]]*1000000</f>
        <v>0.43444543993699875</v>
      </c>
      <c r="AK137" s="20">
        <f>Table2[[#This Row],[Find N C7]]/Table2[[#This Row],[bp]]*1000000</f>
        <v>5.0009222059747185E-2</v>
      </c>
      <c r="AL137" s="20">
        <f>Table2[[#This Row],[Find N D8]]/Table2[[#This Row],[bp]]*1000000</f>
        <v>2.0777825388291246E-2</v>
      </c>
      <c r="AM137" s="20">
        <f>Table2[[#This Row],[identify kmers A9]]/Table2[[#This Row],[bp]]*1000000</f>
        <v>2.2702793369309315</v>
      </c>
      <c r="AN137" s="20">
        <f>Table2[[#This Row],[identify kmers B10]]/Table2[[#This Row],[bp]]*1000000</f>
        <v>13.717777334689258</v>
      </c>
    </row>
    <row r="138" spans="1:40" x14ac:dyDescent="0.25">
      <c r="A138" s="1" t="s">
        <v>144</v>
      </c>
      <c r="B138">
        <v>12099</v>
      </c>
      <c r="C138">
        <v>1709568569.1829801</v>
      </c>
      <c r="D138">
        <v>1709568569.1831601</v>
      </c>
      <c r="E138">
        <v>1709568569.4027901</v>
      </c>
      <c r="F138">
        <v>1709568569.41905</v>
      </c>
      <c r="G138">
        <v>1709568569.4191899</v>
      </c>
      <c r="H138">
        <v>1709568569.4221101</v>
      </c>
      <c r="I138">
        <v>1709568569.42257</v>
      </c>
      <c r="J138">
        <v>1709568569.4228001</v>
      </c>
      <c r="K138">
        <v>1709568569.45977</v>
      </c>
      <c r="L138">
        <v>1709568569.6577799</v>
      </c>
      <c r="M138" s="10">
        <f t="shared" si="36"/>
        <v>1.8000602722167969E-4</v>
      </c>
      <c r="N138" s="10">
        <f t="shared" si="37"/>
        <v>0.21963000297546387</v>
      </c>
      <c r="O138" s="10">
        <f t="shared" si="38"/>
        <v>1.6259908676147461E-2</v>
      </c>
      <c r="P138" s="10">
        <f t="shared" si="39"/>
        <v>1.3995170593261719E-4</v>
      </c>
      <c r="Q138" s="10">
        <f t="shared" si="40"/>
        <v>2.9201507568359375E-3</v>
      </c>
      <c r="R138" s="10">
        <f t="shared" si="41"/>
        <v>4.5990943908691406E-4</v>
      </c>
      <c r="S138" s="10">
        <f t="shared" si="42"/>
        <v>2.3007392883300781E-4</v>
      </c>
      <c r="T138" s="10">
        <f t="shared" si="43"/>
        <v>3.6969900131225586E-2</v>
      </c>
      <c r="U138" s="10">
        <f t="shared" si="44"/>
        <v>0.19800996780395508</v>
      </c>
      <c r="V138" s="10">
        <f>SUM(Table2[[#This Row],[filter kmers2]:[identify kmers B10]])</f>
        <v>0.47479987144470215</v>
      </c>
      <c r="W138" s="5">
        <f t="shared" si="45"/>
        <v>3.7911978929978333E-4</v>
      </c>
      <c r="X138" s="5">
        <f t="shared" si="46"/>
        <v>0.46257384676028329</v>
      </c>
      <c r="Y138" s="5">
        <f t="shared" si="47"/>
        <v>3.4245815245636982E-2</v>
      </c>
      <c r="Z138" s="5">
        <f t="shared" si="48"/>
        <v>2.947593593628779E-4</v>
      </c>
      <c r="AA138" s="5">
        <f t="shared" si="49"/>
        <v>6.1502770587334383E-3</v>
      </c>
      <c r="AB138" s="5">
        <f t="shared" si="50"/>
        <v>9.6863850802553914E-4</v>
      </c>
      <c r="AC138" s="5">
        <f t="shared" si="51"/>
        <v>4.8457032672091511E-4</v>
      </c>
      <c r="AD138" s="5">
        <f t="shared" si="52"/>
        <v>7.7864174686347418E-2</v>
      </c>
      <c r="AE138" s="5">
        <f t="shared" si="53"/>
        <v>0.41703879826558971</v>
      </c>
      <c r="AF138" s="20">
        <f>Table2[[#This Row],[filter kmers2]]/Table2[[#This Row],[bp]]*1000000</f>
        <v>1.4877760742348929E-2</v>
      </c>
      <c r="AG138" s="20">
        <f>Table2[[#This Row],[collapse kmers3]]/Table2[[#This Row],[bp]]*1000000</f>
        <v>18.152740141785589</v>
      </c>
      <c r="AH138" s="20">
        <f>Table2[[#This Row],[calculate distances4]]/Table2[[#This Row],[bp]]*1000000</f>
        <v>1.3439051720098736</v>
      </c>
      <c r="AI138" s="20">
        <f>Table2[[#This Row],[Find N A5]]/Table2[[#This Row],[bp]]*1000000</f>
        <v>1.15672126566342E-2</v>
      </c>
      <c r="AJ138" s="20">
        <f>Table2[[#This Row],[Find N B6]]/Table2[[#This Row],[bp]]*1000000</f>
        <v>0.24135471996329758</v>
      </c>
      <c r="AK138" s="20">
        <f>Table2[[#This Row],[Find N C7]]/Table2[[#This Row],[bp]]*1000000</f>
        <v>3.8012186055617334E-2</v>
      </c>
      <c r="AL138" s="20">
        <f>Table2[[#This Row],[Find N D8]]/Table2[[#This Row],[bp]]*1000000</f>
        <v>1.901594584949234E-2</v>
      </c>
      <c r="AM138" s="20">
        <f>Table2[[#This Row],[identify kmers A9]]/Table2[[#This Row],[bp]]*1000000</f>
        <v>3.0556161774713271</v>
      </c>
      <c r="AN138" s="20">
        <f>Table2[[#This Row],[identify kmers B10]]/Table2[[#This Row],[bp]]*1000000</f>
        <v>16.365812695590964</v>
      </c>
    </row>
    <row r="139" spans="1:40" x14ac:dyDescent="0.25">
      <c r="A139" s="1" t="s">
        <v>144</v>
      </c>
      <c r="B139">
        <v>12099</v>
      </c>
      <c r="C139">
        <v>1709568581.8487501</v>
      </c>
      <c r="D139">
        <v>1709568581.84903</v>
      </c>
      <c r="E139">
        <v>1709568582.0107</v>
      </c>
      <c r="F139">
        <v>1709568582.0137401</v>
      </c>
      <c r="G139">
        <v>1709568582.01388</v>
      </c>
      <c r="H139">
        <v>1709568582.0197699</v>
      </c>
      <c r="I139">
        <v>1709568582.02055</v>
      </c>
      <c r="J139">
        <v>1709568582.02089</v>
      </c>
      <c r="K139">
        <v>1709568582.0745699</v>
      </c>
      <c r="L139">
        <v>1709568582.31984</v>
      </c>
      <c r="M139" s="10">
        <f t="shared" si="36"/>
        <v>2.7990341186523438E-4</v>
      </c>
      <c r="N139" s="10">
        <f t="shared" si="37"/>
        <v>0.16166996955871582</v>
      </c>
      <c r="O139" s="10">
        <f t="shared" si="38"/>
        <v>3.0400753021240234E-3</v>
      </c>
      <c r="P139" s="10">
        <f t="shared" si="39"/>
        <v>1.3995170593261719E-4</v>
      </c>
      <c r="Q139" s="10">
        <f t="shared" si="40"/>
        <v>5.889892578125E-3</v>
      </c>
      <c r="R139" s="10">
        <f t="shared" si="41"/>
        <v>7.801055908203125E-4</v>
      </c>
      <c r="S139" s="10">
        <f t="shared" si="42"/>
        <v>3.3998489379882813E-4</v>
      </c>
      <c r="T139" s="10">
        <f t="shared" si="43"/>
        <v>5.3679943084716797E-2</v>
      </c>
      <c r="U139" s="10">
        <f t="shared" si="44"/>
        <v>0.2452700138092041</v>
      </c>
      <c r="V139" s="10">
        <f>SUM(Table2[[#This Row],[filter kmers2]:[identify kmers B10]])</f>
        <v>0.47108983993530273</v>
      </c>
      <c r="W139" s="5">
        <f t="shared" si="45"/>
        <v>5.9416142768792257E-4</v>
      </c>
      <c r="X139" s="5">
        <f t="shared" si="46"/>
        <v>0.34318288329232238</v>
      </c>
      <c r="Y139" s="5">
        <f t="shared" si="47"/>
        <v>6.4532814007229131E-3</v>
      </c>
      <c r="Z139" s="5">
        <f t="shared" si="48"/>
        <v>2.9708071384396129E-4</v>
      </c>
      <c r="AA139" s="5">
        <f t="shared" si="49"/>
        <v>1.2502694982625587E-2</v>
      </c>
      <c r="AB139" s="5">
        <f t="shared" si="50"/>
        <v>1.6559592771677022E-3</v>
      </c>
      <c r="AC139" s="5">
        <f t="shared" si="51"/>
        <v>7.2169863363115633E-4</v>
      </c>
      <c r="AD139" s="5">
        <f t="shared" si="52"/>
        <v>0.11394842030999638</v>
      </c>
      <c r="AE139" s="5">
        <f t="shared" si="53"/>
        <v>0.52064381996200204</v>
      </c>
      <c r="AF139" s="20">
        <f>Table2[[#This Row],[filter kmers2]]/Table2[[#This Row],[bp]]*1000000</f>
        <v>2.3134425313268401E-2</v>
      </c>
      <c r="AG139" s="20">
        <f>Table2[[#This Row],[collapse kmers3]]/Table2[[#This Row],[bp]]*1000000</f>
        <v>13.362258827896175</v>
      </c>
      <c r="AH139" s="20">
        <f>Table2[[#This Row],[calculate distances4]]/Table2[[#This Row],[bp]]*1000000</f>
        <v>0.25126665857707442</v>
      </c>
      <c r="AI139" s="20">
        <f>Table2[[#This Row],[Find N A5]]/Table2[[#This Row],[bp]]*1000000</f>
        <v>1.15672126566342E-2</v>
      </c>
      <c r="AJ139" s="20">
        <f>Table2[[#This Row],[Find N B6]]/Table2[[#This Row],[bp]]*1000000</f>
        <v>0.48680821374700384</v>
      </c>
      <c r="AK139" s="20">
        <f>Table2[[#This Row],[Find N C7]]/Table2[[#This Row],[bp]]*1000000</f>
        <v>6.4476865097967809E-2</v>
      </c>
      <c r="AL139" s="20">
        <f>Table2[[#This Row],[Find N D8]]/Table2[[#This Row],[bp]]*1000000</f>
        <v>2.8100247441840493E-2</v>
      </c>
      <c r="AM139" s="20">
        <f>Table2[[#This Row],[identify kmers A9]]/Table2[[#This Row],[bp]]*1000000</f>
        <v>4.4367256041587559</v>
      </c>
      <c r="AN139" s="20">
        <f>Table2[[#This Row],[identify kmers B10]]/Table2[[#This Row],[bp]]*1000000</f>
        <v>20.271924440797097</v>
      </c>
    </row>
    <row r="140" spans="1:40" x14ac:dyDescent="0.25">
      <c r="A140" s="1" t="s">
        <v>144</v>
      </c>
      <c r="B140">
        <v>13199</v>
      </c>
      <c r="C140">
        <v>1709568541.95557</v>
      </c>
      <c r="D140">
        <v>1709568541.9556501</v>
      </c>
      <c r="E140">
        <v>1709568542.02209</v>
      </c>
      <c r="F140">
        <v>1709568542.03002</v>
      </c>
      <c r="G140">
        <v>1709568542.03019</v>
      </c>
      <c r="H140">
        <v>1709568542.10659</v>
      </c>
      <c r="I140">
        <v>1709568542.1072199</v>
      </c>
      <c r="J140">
        <v>1709568542.10744</v>
      </c>
      <c r="K140">
        <v>1709568542.1498699</v>
      </c>
      <c r="L140">
        <v>1709568542.4244699</v>
      </c>
      <c r="M140" s="10">
        <f t="shared" si="36"/>
        <v>8.0108642578125E-5</v>
      </c>
      <c r="N140" s="10">
        <f t="shared" si="37"/>
        <v>6.643986701965332E-2</v>
      </c>
      <c r="O140" s="10">
        <f t="shared" si="38"/>
        <v>7.9300403594970703E-3</v>
      </c>
      <c r="P140" s="10">
        <f t="shared" si="39"/>
        <v>1.6999244689941406E-4</v>
      </c>
      <c r="Q140" s="10">
        <f t="shared" si="40"/>
        <v>7.6400041580200195E-2</v>
      </c>
      <c r="R140" s="10">
        <f t="shared" si="41"/>
        <v>6.2990188598632813E-4</v>
      </c>
      <c r="S140" s="10">
        <f t="shared" si="42"/>
        <v>2.2006034851074219E-4</v>
      </c>
      <c r="T140" s="10">
        <f t="shared" si="43"/>
        <v>4.2429924011230469E-2</v>
      </c>
      <c r="U140" s="10">
        <f t="shared" si="44"/>
        <v>0.27460002899169922</v>
      </c>
      <c r="V140" s="10">
        <f>SUM(Table2[[#This Row],[filter kmers2]:[identify kmers B10]])</f>
        <v>0.46889996528625488</v>
      </c>
      <c r="W140" s="5">
        <f t="shared" si="45"/>
        <v>1.7084378014235965E-4</v>
      </c>
      <c r="X140" s="5">
        <f t="shared" si="46"/>
        <v>0.14169305169193816</v>
      </c>
      <c r="Y140" s="5">
        <f t="shared" si="47"/>
        <v>1.6912008843199478E-2</v>
      </c>
      <c r="Z140" s="5">
        <f t="shared" si="48"/>
        <v>3.6253456917113819E-4</v>
      </c>
      <c r="AA140" s="5">
        <f t="shared" si="49"/>
        <v>0.16293462835630487</v>
      </c>
      <c r="AB140" s="5">
        <f t="shared" si="50"/>
        <v>1.3433609140955779E-3</v>
      </c>
      <c r="AC140" s="5">
        <f t="shared" si="51"/>
        <v>4.6931193176011295E-4</v>
      </c>
      <c r="AD140" s="5">
        <f t="shared" si="52"/>
        <v>9.0488221694210988E-2</v>
      </c>
      <c r="AE140" s="5">
        <f t="shared" si="53"/>
        <v>0.58562603821917736</v>
      </c>
      <c r="AF140" s="20">
        <f>Table2[[#This Row],[filter kmers2]]/Table2[[#This Row],[bp]]*1000000</f>
        <v>6.0692963541272068E-3</v>
      </c>
      <c r="AG140" s="20">
        <f>Table2[[#This Row],[collapse kmers3]]/Table2[[#This Row],[bp]]*1000000</f>
        <v>5.0337046003222454</v>
      </c>
      <c r="AH140" s="20">
        <f>Table2[[#This Row],[calculate distances4]]/Table2[[#This Row],[bp]]*1000000</f>
        <v>0.60080614891257444</v>
      </c>
      <c r="AI140" s="20">
        <f>Table2[[#This Row],[Find N A5]]/Table2[[#This Row],[bp]]*1000000</f>
        <v>1.2879191370513982E-2</v>
      </c>
      <c r="AJ140" s="20">
        <f>Table2[[#This Row],[Find N B6]]/Table2[[#This Row],[bp]]*1000000</f>
        <v>5.7883204470187284</v>
      </c>
      <c r="AK140" s="20">
        <f>Table2[[#This Row],[Find N C7]]/Table2[[#This Row],[bp]]*1000000</f>
        <v>4.7723455260726431E-2</v>
      </c>
      <c r="AL140" s="20">
        <f>Table2[[#This Row],[Find N D8]]/Table2[[#This Row],[bp]]*1000000</f>
        <v>1.6672501591843487E-2</v>
      </c>
      <c r="AM140" s="20">
        <f>Table2[[#This Row],[identify kmers A9]]/Table2[[#This Row],[bp]]*1000000</f>
        <v>3.2146317153746851</v>
      </c>
      <c r="AN140" s="20">
        <f>Table2[[#This Row],[identify kmers B10]]/Table2[[#This Row],[bp]]*1000000</f>
        <v>20.804608606083736</v>
      </c>
    </row>
    <row r="141" spans="1:40" x14ac:dyDescent="0.25">
      <c r="A141" s="1" t="s">
        <v>144</v>
      </c>
      <c r="B141">
        <v>13199</v>
      </c>
      <c r="C141">
        <v>1709568539.1062</v>
      </c>
      <c r="D141">
        <v>1709568539.1064799</v>
      </c>
      <c r="E141">
        <v>1709568539.2832501</v>
      </c>
      <c r="F141">
        <v>1709568539.2859199</v>
      </c>
      <c r="G141">
        <v>1709568539.2860601</v>
      </c>
      <c r="H141">
        <v>1709568539.2920699</v>
      </c>
      <c r="I141">
        <v>1709568539.29282</v>
      </c>
      <c r="J141">
        <v>1709568539.29317</v>
      </c>
      <c r="K141">
        <v>1709568539.34214</v>
      </c>
      <c r="L141">
        <v>1709568539.5743301</v>
      </c>
      <c r="M141" s="10">
        <f t="shared" si="36"/>
        <v>2.7990341186523438E-4</v>
      </c>
      <c r="N141" s="10">
        <f t="shared" si="37"/>
        <v>0.17677021026611328</v>
      </c>
      <c r="O141" s="10">
        <f t="shared" si="38"/>
        <v>2.6698112487792969E-3</v>
      </c>
      <c r="P141" s="10">
        <f t="shared" si="39"/>
        <v>1.4019012451171875E-4</v>
      </c>
      <c r="Q141" s="10">
        <f t="shared" si="40"/>
        <v>6.0098171234130859E-3</v>
      </c>
      <c r="R141" s="10">
        <f t="shared" si="41"/>
        <v>7.5006484985351563E-4</v>
      </c>
      <c r="S141" s="10">
        <f t="shared" si="42"/>
        <v>3.4999847412109375E-4</v>
      </c>
      <c r="T141" s="10">
        <f t="shared" si="43"/>
        <v>4.896998405456543E-2</v>
      </c>
      <c r="U141" s="10">
        <f t="shared" si="44"/>
        <v>0.23219013214111328</v>
      </c>
      <c r="V141" s="10">
        <f>SUM(Table2[[#This Row],[filter kmers2]:[identify kmers B10]])</f>
        <v>0.46813011169433594</v>
      </c>
      <c r="W141" s="5">
        <f t="shared" si="45"/>
        <v>5.9791798235785446E-4</v>
      </c>
      <c r="X141" s="5">
        <f t="shared" si="46"/>
        <v>0.37760914295027198</v>
      </c>
      <c r="Y141" s="5">
        <f t="shared" si="47"/>
        <v>5.7031393240572856E-3</v>
      </c>
      <c r="Z141" s="5">
        <f t="shared" si="48"/>
        <v>2.9946829099354209E-4</v>
      </c>
      <c r="AA141" s="5">
        <f t="shared" si="49"/>
        <v>1.2837920426996965E-2</v>
      </c>
      <c r="AB141" s="5">
        <f t="shared" si="50"/>
        <v>1.6022572167783732E-3</v>
      </c>
      <c r="AC141" s="5">
        <f t="shared" si="51"/>
        <v>7.4765212785462545E-4</v>
      </c>
      <c r="AD141" s="5">
        <f t="shared" si="52"/>
        <v>0.1046076354228207</v>
      </c>
      <c r="AE141" s="5">
        <f t="shared" si="53"/>
        <v>0.49599486625786871</v>
      </c>
      <c r="AF141" s="20">
        <f>Table2[[#This Row],[filter kmers2]]/Table2[[#This Row],[bp]]*1000000</f>
        <v>2.1206410475432563E-2</v>
      </c>
      <c r="AG141" s="20">
        <f>Table2[[#This Row],[collapse kmers3]]/Table2[[#This Row],[bp]]*1000000</f>
        <v>13.39269719418996</v>
      </c>
      <c r="AH141" s="20">
        <f>Table2[[#This Row],[calculate distances4]]/Table2[[#This Row],[bp]]*1000000</f>
        <v>0.20227375170689424</v>
      </c>
      <c r="AI141" s="20">
        <f>Table2[[#This Row],[Find N A5]]/Table2[[#This Row],[bp]]*1000000</f>
        <v>1.0621268619722611E-2</v>
      </c>
      <c r="AJ141" s="20">
        <f>Table2[[#This Row],[Find N B6]]/Table2[[#This Row],[bp]]*1000000</f>
        <v>0.45532367023358478</v>
      </c>
      <c r="AK141" s="20">
        <f>Table2[[#This Row],[Find N C7]]/Table2[[#This Row],[bp]]*1000000</f>
        <v>5.6827399791917234E-2</v>
      </c>
      <c r="AL141" s="20">
        <f>Table2[[#This Row],[Find N D8]]/Table2[[#This Row],[bp]]*1000000</f>
        <v>2.6517044785293868E-2</v>
      </c>
      <c r="AM141" s="20">
        <f>Table2[[#This Row],[identify kmers A9]]/Table2[[#This Row],[bp]]*1000000</f>
        <v>3.7101283471903503</v>
      </c>
      <c r="AN141" s="20">
        <f>Table2[[#This Row],[identify kmers B10]]/Table2[[#This Row],[bp]]*1000000</f>
        <v>17.591494214797581</v>
      </c>
    </row>
    <row r="142" spans="1:40" x14ac:dyDescent="0.25">
      <c r="A142" s="1" t="s">
        <v>144</v>
      </c>
      <c r="B142">
        <v>13549</v>
      </c>
      <c r="C142">
        <v>1709568568.8259499</v>
      </c>
      <c r="D142">
        <v>1709568568.82623</v>
      </c>
      <c r="E142">
        <v>1709568569.0015099</v>
      </c>
      <c r="F142">
        <v>1709568569.0042801</v>
      </c>
      <c r="G142">
        <v>1709568569.00442</v>
      </c>
      <c r="H142">
        <v>1709568569.01191</v>
      </c>
      <c r="I142">
        <v>1709568569.0127599</v>
      </c>
      <c r="J142">
        <v>1709568569.0130799</v>
      </c>
      <c r="K142">
        <v>1709568569.0611501</v>
      </c>
      <c r="L142">
        <v>1709568569.29301</v>
      </c>
      <c r="M142" s="10">
        <f t="shared" si="36"/>
        <v>2.8014183044433594E-4</v>
      </c>
      <c r="N142" s="10">
        <f t="shared" si="37"/>
        <v>0.17527985572814941</v>
      </c>
      <c r="O142" s="10">
        <f t="shared" si="38"/>
        <v>2.7701854705810547E-3</v>
      </c>
      <c r="P142" s="10">
        <f t="shared" si="39"/>
        <v>1.3995170593261719E-4</v>
      </c>
      <c r="Q142" s="10">
        <f t="shared" si="40"/>
        <v>7.4899196624755859E-3</v>
      </c>
      <c r="R142" s="10">
        <f t="shared" si="41"/>
        <v>8.4996223449707031E-4</v>
      </c>
      <c r="S142" s="10">
        <f t="shared" si="42"/>
        <v>3.1995773315429688E-4</v>
      </c>
      <c r="T142" s="10">
        <f t="shared" si="43"/>
        <v>4.8070192337036133E-2</v>
      </c>
      <c r="U142" s="10">
        <f t="shared" si="44"/>
        <v>0.23185992240905762</v>
      </c>
      <c r="V142" s="10">
        <f>SUM(Table2[[#This Row],[filter kmers2]:[identify kmers B10]])</f>
        <v>0.46706008911132813</v>
      </c>
      <c r="W142" s="5">
        <f t="shared" si="45"/>
        <v>5.9979826359678851E-4</v>
      </c>
      <c r="X142" s="5">
        <f t="shared" si="46"/>
        <v>0.37528330896706064</v>
      </c>
      <c r="Y142" s="5">
        <f t="shared" si="47"/>
        <v>5.9311115104094354E-3</v>
      </c>
      <c r="Z142" s="5">
        <f t="shared" si="48"/>
        <v>2.9964389849473607E-4</v>
      </c>
      <c r="AA142" s="5">
        <f t="shared" si="49"/>
        <v>1.6036308468845201E-2</v>
      </c>
      <c r="AB142" s="5">
        <f t="shared" si="50"/>
        <v>1.8198134550830223E-3</v>
      </c>
      <c r="AC142" s="5">
        <f t="shared" si="51"/>
        <v>6.8504618701862999E-4</v>
      </c>
      <c r="AD142" s="5">
        <f t="shared" si="52"/>
        <v>0.10292078783374307</v>
      </c>
      <c r="AE142" s="5">
        <f t="shared" si="53"/>
        <v>0.49642418141574851</v>
      </c>
      <c r="AF142" s="20">
        <f>Table2[[#This Row],[filter kmers2]]/Table2[[#This Row],[bp]]*1000000</f>
        <v>2.0676199752331238E-2</v>
      </c>
      <c r="AG142" s="20">
        <f>Table2[[#This Row],[collapse kmers3]]/Table2[[#This Row],[bp]]*1000000</f>
        <v>12.936737451335848</v>
      </c>
      <c r="AH142" s="20">
        <f>Table2[[#This Row],[calculate distances4]]/Table2[[#This Row],[bp]]*1000000</f>
        <v>0.2044568212104993</v>
      </c>
      <c r="AI142" s="20">
        <f>Table2[[#This Row],[Find N A5]]/Table2[[#This Row],[bp]]*1000000</f>
        <v>1.0329301493292286E-2</v>
      </c>
      <c r="AJ142" s="20">
        <f>Table2[[#This Row],[Find N B6]]/Table2[[#This Row],[bp]]*1000000</f>
        <v>0.55280239593147729</v>
      </c>
      <c r="AK142" s="20">
        <f>Table2[[#This Row],[Find N C7]]/Table2[[#This Row],[bp]]*1000000</f>
        <v>6.2732469886860306E-2</v>
      </c>
      <c r="AL142" s="20">
        <f>Table2[[#This Row],[Find N D8]]/Table2[[#This Row],[bp]]*1000000</f>
        <v>2.3614859632024272E-2</v>
      </c>
      <c r="AM142" s="20">
        <f>Table2[[#This Row],[identify kmers A9]]/Table2[[#This Row],[bp]]*1000000</f>
        <v>3.5478775066083204</v>
      </c>
      <c r="AN142" s="20">
        <f>Table2[[#This Row],[identify kmers B10]]/Table2[[#This Row],[bp]]*1000000</f>
        <v>17.112696317739879</v>
      </c>
    </row>
    <row r="143" spans="1:40" x14ac:dyDescent="0.25">
      <c r="A143" s="1" t="s">
        <v>144</v>
      </c>
      <c r="B143">
        <v>15499</v>
      </c>
      <c r="C143">
        <v>1709568562.96293</v>
      </c>
      <c r="D143">
        <v>1709568562.9631901</v>
      </c>
      <c r="E143">
        <v>1709568563.1709399</v>
      </c>
      <c r="F143">
        <v>1709568563.1745701</v>
      </c>
      <c r="G143">
        <v>1709568563.17472</v>
      </c>
      <c r="H143">
        <v>1709568563.1784301</v>
      </c>
      <c r="I143">
        <v>1709568563.1789999</v>
      </c>
      <c r="J143">
        <v>1709568563.1793399</v>
      </c>
      <c r="K143">
        <v>1709568563.21628</v>
      </c>
      <c r="L143">
        <v>1709568563.42998</v>
      </c>
      <c r="M143" s="10">
        <f t="shared" si="36"/>
        <v>2.6011466979980469E-4</v>
      </c>
      <c r="N143" s="10">
        <f t="shared" si="37"/>
        <v>0.20774984359741211</v>
      </c>
      <c r="O143" s="10">
        <f t="shared" si="38"/>
        <v>3.6301612854003906E-3</v>
      </c>
      <c r="P143" s="10">
        <f t="shared" si="39"/>
        <v>1.4996528625488281E-4</v>
      </c>
      <c r="Q143" s="10">
        <f t="shared" si="40"/>
        <v>3.7100315093994141E-3</v>
      </c>
      <c r="R143" s="10">
        <f t="shared" si="41"/>
        <v>5.6982040405273438E-4</v>
      </c>
      <c r="S143" s="10">
        <f t="shared" si="42"/>
        <v>3.3998489379882813E-4</v>
      </c>
      <c r="T143" s="10">
        <f t="shared" si="43"/>
        <v>3.6940097808837891E-2</v>
      </c>
      <c r="U143" s="10">
        <f t="shared" si="44"/>
        <v>0.2137000560760498</v>
      </c>
      <c r="V143" s="10">
        <f>SUM(Table2[[#This Row],[filter kmers2]:[identify kmers B10]])</f>
        <v>0.46705007553100586</v>
      </c>
      <c r="W143" s="5">
        <f t="shared" si="45"/>
        <v>5.5693100895888104E-4</v>
      </c>
      <c r="X143" s="5">
        <f t="shared" si="46"/>
        <v>0.44481278235789579</v>
      </c>
      <c r="Y143" s="5">
        <f t="shared" si="47"/>
        <v>7.7725312029403503E-3</v>
      </c>
      <c r="Z143" s="5">
        <f t="shared" si="48"/>
        <v>3.2109038005053727E-4</v>
      </c>
      <c r="AA143" s="5">
        <f t="shared" si="49"/>
        <v>7.9435411827764868E-3</v>
      </c>
      <c r="AB143" s="5">
        <f t="shared" si="50"/>
        <v>1.2200413486816916E-3</v>
      </c>
      <c r="AC143" s="5">
        <f t="shared" si="51"/>
        <v>7.2794098879501771E-4</v>
      </c>
      <c r="AD143" s="5">
        <f t="shared" si="52"/>
        <v>7.9092370912989096E-2</v>
      </c>
      <c r="AE143" s="5">
        <f t="shared" si="53"/>
        <v>0.45755277061691213</v>
      </c>
      <c r="AF143" s="20">
        <f>Table2[[#This Row],[filter kmers2]]/Table2[[#This Row],[bp]]*1000000</f>
        <v>1.6782674353171472E-2</v>
      </c>
      <c r="AG143" s="20">
        <f>Table2[[#This Row],[collapse kmers3]]/Table2[[#This Row],[bp]]*1000000</f>
        <v>13.404080495348868</v>
      </c>
      <c r="AH143" s="20">
        <f>Table2[[#This Row],[calculate distances4]]/Table2[[#This Row],[bp]]*1000000</f>
        <v>0.23421906480420612</v>
      </c>
      <c r="AI143" s="20">
        <f>Table2[[#This Row],[Find N A5]]/Table2[[#This Row],[bp]]*1000000</f>
        <v>9.675804003799136E-3</v>
      </c>
      <c r="AJ143" s="20">
        <f>Table2[[#This Row],[Find N B6]]/Table2[[#This Row],[bp]]*1000000</f>
        <v>0.23937231494931374</v>
      </c>
      <c r="AK143" s="20">
        <f>Table2[[#This Row],[Find N C7]]/Table2[[#This Row],[bp]]*1000000</f>
        <v>3.6764978647185906E-2</v>
      </c>
      <c r="AL143" s="20">
        <f>Table2[[#This Row],[Find N D8]]/Table2[[#This Row],[bp]]*1000000</f>
        <v>2.1935924498279122E-2</v>
      </c>
      <c r="AM143" s="20">
        <f>Table2[[#This Row],[identify kmers A9]]/Table2[[#This Row],[bp]]*1000000</f>
        <v>2.3833858835304143</v>
      </c>
      <c r="AN143" s="20">
        <f>Table2[[#This Row],[identify kmers B10]]/Table2[[#This Row],[bp]]*1000000</f>
        <v>13.787989939741262</v>
      </c>
    </row>
    <row r="144" spans="1:40" x14ac:dyDescent="0.25">
      <c r="A144" s="1" t="s">
        <v>144</v>
      </c>
      <c r="B144">
        <v>16499</v>
      </c>
      <c r="C144">
        <v>1709568605.42644</v>
      </c>
      <c r="D144">
        <v>1709568605.42677</v>
      </c>
      <c r="E144">
        <v>1709568605.65487</v>
      </c>
      <c r="F144">
        <v>1709568605.65747</v>
      </c>
      <c r="G144">
        <v>1709568605.6575799</v>
      </c>
      <c r="H144">
        <v>1709568605.6633201</v>
      </c>
      <c r="I144">
        <v>1709568605.6637599</v>
      </c>
      <c r="J144">
        <v>1709568605.66397</v>
      </c>
      <c r="K144">
        <v>1709568605.70086</v>
      </c>
      <c r="L144">
        <v>1709568605.8920901</v>
      </c>
      <c r="M144" s="10">
        <f t="shared" si="36"/>
        <v>3.299713134765625E-4</v>
      </c>
      <c r="N144" s="10">
        <f t="shared" si="37"/>
        <v>0.22810006141662598</v>
      </c>
      <c r="O144" s="10">
        <f t="shared" si="38"/>
        <v>2.5999546051025391E-3</v>
      </c>
      <c r="P144" s="10">
        <f t="shared" si="39"/>
        <v>1.0991096496582031E-4</v>
      </c>
      <c r="Q144" s="10">
        <f t="shared" si="40"/>
        <v>5.7401657104492188E-3</v>
      </c>
      <c r="R144" s="10">
        <f t="shared" si="41"/>
        <v>4.3988227844238281E-4</v>
      </c>
      <c r="S144" s="10">
        <f t="shared" si="42"/>
        <v>2.1004676818847656E-4</v>
      </c>
      <c r="T144" s="10">
        <f t="shared" si="43"/>
        <v>3.6890029907226563E-2</v>
      </c>
      <c r="U144" s="10">
        <f t="shared" si="44"/>
        <v>0.19123005867004395</v>
      </c>
      <c r="V144" s="10">
        <f>SUM(Table2[[#This Row],[filter kmers2]:[identify kmers B10]])</f>
        <v>0.46565008163452148</v>
      </c>
      <c r="W144" s="5">
        <f t="shared" si="45"/>
        <v>7.086250523532598E-4</v>
      </c>
      <c r="X144" s="5">
        <f t="shared" si="46"/>
        <v>0.48985293982114386</v>
      </c>
      <c r="Y144" s="5">
        <f t="shared" si="47"/>
        <v>5.5834943612083085E-3</v>
      </c>
      <c r="Z144" s="5">
        <f t="shared" si="48"/>
        <v>2.3603768001073178E-4</v>
      </c>
      <c r="AA144" s="5">
        <f t="shared" si="49"/>
        <v>1.2327208641948759E-2</v>
      </c>
      <c r="AB144" s="5">
        <f t="shared" si="50"/>
        <v>9.4466273236399158E-4</v>
      </c>
      <c r="AC144" s="5">
        <f t="shared" si="51"/>
        <v>4.510828548578193E-4</v>
      </c>
      <c r="AD144" s="5">
        <f t="shared" si="52"/>
        <v>7.9222642413667041E-2</v>
      </c>
      <c r="AE144" s="5">
        <f t="shared" si="53"/>
        <v>0.41067330644244621</v>
      </c>
      <c r="AF144" s="20">
        <f>Table2[[#This Row],[filter kmers2]]/Table2[[#This Row],[bp]]*1000000</f>
        <v>1.9999473512125738E-2</v>
      </c>
      <c r="AG144" s="20">
        <f>Table2[[#This Row],[collapse kmers3]]/Table2[[#This Row],[bp]]*1000000</f>
        <v>13.825084030342808</v>
      </c>
      <c r="AH144" s="20">
        <f>Table2[[#This Row],[calculate distances4]]/Table2[[#This Row],[bp]]*1000000</f>
        <v>0.15758255682784042</v>
      </c>
      <c r="AI144" s="20">
        <f>Table2[[#This Row],[Find N A5]]/Table2[[#This Row],[bp]]*1000000</f>
        <v>6.6616743418280088E-3</v>
      </c>
      <c r="AJ144" s="20">
        <f>Table2[[#This Row],[Find N B6]]/Table2[[#This Row],[bp]]*1000000</f>
        <v>0.34790991638579422</v>
      </c>
      <c r="AK144" s="20">
        <f>Table2[[#This Row],[Find N C7]]/Table2[[#This Row],[bp]]*1000000</f>
        <v>2.6661147853953744E-2</v>
      </c>
      <c r="AL144" s="20">
        <f>Table2[[#This Row],[Find N D8]]/Table2[[#This Row],[bp]]*1000000</f>
        <v>1.2730878731345934E-2</v>
      </c>
      <c r="AM144" s="20">
        <f>Table2[[#This Row],[identify kmers A9]]/Table2[[#This Row],[bp]]*1000000</f>
        <v>2.2358948970984036</v>
      </c>
      <c r="AN144" s="20">
        <f>Table2[[#This Row],[identify kmers B10]]/Table2[[#This Row],[bp]]*1000000</f>
        <v>11.590402974122307</v>
      </c>
    </row>
    <row r="145" spans="1:40" x14ac:dyDescent="0.25">
      <c r="A145" s="1" t="s">
        <v>144</v>
      </c>
      <c r="B145">
        <v>16499</v>
      </c>
      <c r="C145">
        <v>1709568563.1809599</v>
      </c>
      <c r="D145">
        <v>1709568563.18121</v>
      </c>
      <c r="E145">
        <v>1709568563.3778601</v>
      </c>
      <c r="F145">
        <v>1709568563.38063</v>
      </c>
      <c r="G145">
        <v>1709568563.38078</v>
      </c>
      <c r="H145">
        <v>1709568563.3912699</v>
      </c>
      <c r="I145">
        <v>1709568563.3921399</v>
      </c>
      <c r="J145">
        <v>1709568563.3924699</v>
      </c>
      <c r="K145">
        <v>1709568563.4188499</v>
      </c>
      <c r="L145">
        <v>1709568563.6463399</v>
      </c>
      <c r="M145" s="10">
        <f t="shared" si="36"/>
        <v>2.5010108947753906E-4</v>
      </c>
      <c r="N145" s="10">
        <f t="shared" si="37"/>
        <v>0.19665002822875977</v>
      </c>
      <c r="O145" s="10">
        <f t="shared" si="38"/>
        <v>2.7699470520019531E-3</v>
      </c>
      <c r="P145" s="10">
        <f t="shared" si="39"/>
        <v>1.4996528625488281E-4</v>
      </c>
      <c r="Q145" s="10">
        <f t="shared" si="40"/>
        <v>1.0489940643310547E-2</v>
      </c>
      <c r="R145" s="10">
        <f t="shared" si="41"/>
        <v>8.6998939514160156E-4</v>
      </c>
      <c r="S145" s="10">
        <f t="shared" si="42"/>
        <v>3.299713134765625E-4</v>
      </c>
      <c r="T145" s="10">
        <f t="shared" si="43"/>
        <v>2.6380062103271484E-2</v>
      </c>
      <c r="U145" s="10">
        <f t="shared" si="44"/>
        <v>0.22748994827270508</v>
      </c>
      <c r="V145" s="10">
        <f>SUM(Table2[[#This Row],[filter kmers2]:[identify kmers B10]])</f>
        <v>0.46537995338439941</v>
      </c>
      <c r="W145" s="5">
        <f t="shared" si="45"/>
        <v>5.3741268324671032E-4</v>
      </c>
      <c r="X145" s="5">
        <f t="shared" si="46"/>
        <v>0.42255801264892195</v>
      </c>
      <c r="Y145" s="5">
        <f t="shared" si="47"/>
        <v>5.9520119675503151E-3</v>
      </c>
      <c r="Z145" s="5">
        <f t="shared" si="48"/>
        <v>3.2224268614125908E-4</v>
      </c>
      <c r="AA145" s="5">
        <f t="shared" si="49"/>
        <v>2.2540594125346768E-2</v>
      </c>
      <c r="AB145" s="5">
        <f t="shared" si="50"/>
        <v>1.869417427232837E-3</v>
      </c>
      <c r="AC145" s="5">
        <f t="shared" si="51"/>
        <v>7.0903637141415358E-4</v>
      </c>
      <c r="AD145" s="5">
        <f t="shared" si="52"/>
        <v>5.6684998808880373E-2</v>
      </c>
      <c r="AE145" s="5">
        <f t="shared" si="53"/>
        <v>0.4888262732812656</v>
      </c>
      <c r="AF145" s="20">
        <f>Table2[[#This Row],[filter kmers2]]/Table2[[#This Row],[bp]]*1000000</f>
        <v>1.5158560487153106E-2</v>
      </c>
      <c r="AG145" s="20">
        <f>Table2[[#This Row],[collapse kmers3]]/Table2[[#This Row],[bp]]*1000000</f>
        <v>11.918905886948286</v>
      </c>
      <c r="AH145" s="20">
        <f>Table2[[#This Row],[calculate distances4]]/Table2[[#This Row],[bp]]*1000000</f>
        <v>0.16788575380337917</v>
      </c>
      <c r="AI145" s="20">
        <f>Table2[[#This Row],[Find N A5]]/Table2[[#This Row],[bp]]*1000000</f>
        <v>9.0893560976351793E-3</v>
      </c>
      <c r="AJ145" s="20">
        <f>Table2[[#This Row],[Find N B6]]/Table2[[#This Row],[bp]]*1000000</f>
        <v>0.63579251126192782</v>
      </c>
      <c r="AK145" s="20">
        <f>Table2[[#This Row],[Find N C7]]/Table2[[#This Row],[bp]]*1000000</f>
        <v>5.2729825755597405E-2</v>
      </c>
      <c r="AL145" s="20">
        <f>Table2[[#This Row],[Find N D8]]/Table2[[#This Row],[bp]]*1000000</f>
        <v>1.9999473512125738E-2</v>
      </c>
      <c r="AM145" s="20">
        <f>Table2[[#This Row],[identify kmers A9]]/Table2[[#This Row],[bp]]*1000000</f>
        <v>1.5988885449585724</v>
      </c>
      <c r="AN145" s="20">
        <f>Table2[[#This Row],[identify kmers B10]]/Table2[[#This Row],[bp]]*1000000</f>
        <v>13.788105235026674</v>
      </c>
    </row>
    <row r="146" spans="1:40" x14ac:dyDescent="0.25">
      <c r="A146" s="1" t="s">
        <v>144</v>
      </c>
      <c r="B146">
        <v>14299</v>
      </c>
      <c r="C146">
        <v>1709568565.1666901</v>
      </c>
      <c r="D146">
        <v>1709568565.1670001</v>
      </c>
      <c r="E146">
        <v>1709568565.3454499</v>
      </c>
      <c r="F146">
        <v>1709568565.3476901</v>
      </c>
      <c r="G146">
        <v>1709568565.34779</v>
      </c>
      <c r="H146">
        <v>1709568565.35373</v>
      </c>
      <c r="I146">
        <v>1709568565.3545101</v>
      </c>
      <c r="J146">
        <v>1709568565.3548801</v>
      </c>
      <c r="K146">
        <v>1709568565.4039199</v>
      </c>
      <c r="L146">
        <v>1709568565.6319301</v>
      </c>
      <c r="M146" s="10">
        <f t="shared" si="36"/>
        <v>3.0994415283203125E-4</v>
      </c>
      <c r="N146" s="10">
        <f t="shared" si="37"/>
        <v>0.17844986915588379</v>
      </c>
      <c r="O146" s="10">
        <f t="shared" si="38"/>
        <v>2.2401809692382813E-3</v>
      </c>
      <c r="P146" s="10">
        <f t="shared" si="39"/>
        <v>9.9897384643554688E-5</v>
      </c>
      <c r="Q146" s="10">
        <f t="shared" si="40"/>
        <v>5.9399604797363281E-3</v>
      </c>
      <c r="R146" s="10">
        <f t="shared" si="41"/>
        <v>7.801055908203125E-4</v>
      </c>
      <c r="S146" s="10">
        <f t="shared" si="42"/>
        <v>3.70025634765625E-4</v>
      </c>
      <c r="T146" s="10">
        <f t="shared" si="43"/>
        <v>4.9039840698242188E-2</v>
      </c>
      <c r="U146" s="10">
        <f t="shared" si="44"/>
        <v>0.22801017761230469</v>
      </c>
      <c r="V146" s="10">
        <f>SUM(Table2[[#This Row],[filter kmers2]:[identify kmers B10]])</f>
        <v>0.4652400016784668</v>
      </c>
      <c r="W146" s="5">
        <f t="shared" si="45"/>
        <v>6.6620271626221324E-4</v>
      </c>
      <c r="X146" s="5">
        <f t="shared" si="46"/>
        <v>0.38356518896071351</v>
      </c>
      <c r="Y146" s="5">
        <f t="shared" si="47"/>
        <v>4.8151082476921197E-3</v>
      </c>
      <c r="Z146" s="5">
        <f t="shared" si="48"/>
        <v>2.1472226008759028E-4</v>
      </c>
      <c r="AA146" s="5">
        <f t="shared" si="49"/>
        <v>1.2767518825351371E-2</v>
      </c>
      <c r="AB146" s="5">
        <f t="shared" si="50"/>
        <v>1.6767809904692013E-3</v>
      </c>
      <c r="AC146" s="5">
        <f t="shared" si="51"/>
        <v>7.9534355049150384E-4</v>
      </c>
      <c r="AD146" s="5">
        <f t="shared" si="52"/>
        <v>0.10540761869426317</v>
      </c>
      <c r="AE146" s="5">
        <f t="shared" si="53"/>
        <v>0.4900915157546693</v>
      </c>
      <c r="AF146" s="20">
        <f>Table2[[#This Row],[filter kmers2]]/Table2[[#This Row],[bp]]*1000000</f>
        <v>2.1675932081406481E-2</v>
      </c>
      <c r="AG146" s="20">
        <f>Table2[[#This Row],[collapse kmers3]]/Table2[[#This Row],[bp]]*1000000</f>
        <v>12.479884548281964</v>
      </c>
      <c r="AH146" s="20">
        <f>Table2[[#This Row],[calculate distances4]]/Table2[[#This Row],[bp]]*1000000</f>
        <v>0.15666696756684251</v>
      </c>
      <c r="AI146" s="20">
        <f>Table2[[#This Row],[Find N A5]]/Table2[[#This Row],[bp]]*1000000</f>
        <v>6.9863196477763963E-3</v>
      </c>
      <c r="AJ146" s="20">
        <f>Table2[[#This Row],[Find N B6]]/Table2[[#This Row],[bp]]*1000000</f>
        <v>0.41541090144320081</v>
      </c>
      <c r="AK146" s="20">
        <f>Table2[[#This Row],[Find N C7]]/Table2[[#This Row],[bp]]*1000000</f>
        <v>5.4556653669509229E-2</v>
      </c>
      <c r="AL146" s="20">
        <f>Table2[[#This Row],[Find N D8]]/Table2[[#This Row],[bp]]*1000000</f>
        <v>2.5877728146417582E-2</v>
      </c>
      <c r="AM146" s="20">
        <f>Table2[[#This Row],[identify kmers A9]]/Table2[[#This Row],[bp]]*1000000</f>
        <v>3.4295993215079505</v>
      </c>
      <c r="AN146" s="20">
        <f>Table2[[#This Row],[identify kmers B10]]/Table2[[#This Row],[bp]]*1000000</f>
        <v>15.945882761892767</v>
      </c>
    </row>
    <row r="147" spans="1:40" x14ac:dyDescent="0.25">
      <c r="A147" s="1" t="s">
        <v>144</v>
      </c>
      <c r="B147">
        <v>20749</v>
      </c>
      <c r="C147">
        <v>1709568594.74647</v>
      </c>
      <c r="D147">
        <v>1709568594.74686</v>
      </c>
      <c r="E147">
        <v>1709568594.9718101</v>
      </c>
      <c r="F147">
        <v>1709568594.97491</v>
      </c>
      <c r="G147">
        <v>1709568594.97506</v>
      </c>
      <c r="H147">
        <v>1709568594.98248</v>
      </c>
      <c r="I147">
        <v>1709568594.98329</v>
      </c>
      <c r="J147">
        <v>1709568594.9836299</v>
      </c>
      <c r="K147">
        <v>1709568595.0155301</v>
      </c>
      <c r="L147">
        <v>1709568595.2089701</v>
      </c>
      <c r="M147" s="10">
        <f t="shared" si="36"/>
        <v>3.9005279541015625E-4</v>
      </c>
      <c r="N147" s="10">
        <f t="shared" si="37"/>
        <v>0.22495007514953613</v>
      </c>
      <c r="O147" s="10">
        <f t="shared" si="38"/>
        <v>3.0999183654785156E-3</v>
      </c>
      <c r="P147" s="10">
        <f t="shared" si="39"/>
        <v>1.4996528625488281E-4</v>
      </c>
      <c r="Q147" s="10">
        <f t="shared" si="40"/>
        <v>7.4200630187988281E-3</v>
      </c>
      <c r="R147" s="10">
        <f t="shared" si="41"/>
        <v>8.0990791320800781E-4</v>
      </c>
      <c r="S147" s="10">
        <f t="shared" si="42"/>
        <v>3.3998489379882813E-4</v>
      </c>
      <c r="T147" s="10">
        <f t="shared" si="43"/>
        <v>3.1900167465209961E-2</v>
      </c>
      <c r="U147" s="10">
        <f t="shared" si="44"/>
        <v>0.19343996047973633</v>
      </c>
      <c r="V147" s="10">
        <f>SUM(Table2[[#This Row],[filter kmers2]:[identify kmers B10]])</f>
        <v>0.46250009536743164</v>
      </c>
      <c r="W147" s="5">
        <f t="shared" si="45"/>
        <v>8.4335722158128444E-4</v>
      </c>
      <c r="X147" s="5">
        <f t="shared" si="46"/>
        <v>0.48637844057269936</v>
      </c>
      <c r="Y147" s="5">
        <f t="shared" si="47"/>
        <v>6.7025248135695967E-3</v>
      </c>
      <c r="Z147" s="5">
        <f t="shared" si="48"/>
        <v>3.2424920071798773E-4</v>
      </c>
      <c r="AA147" s="5">
        <f t="shared" si="49"/>
        <v>1.6043376191963776E-2</v>
      </c>
      <c r="AB147" s="5">
        <f t="shared" si="50"/>
        <v>1.7511518836868113E-3</v>
      </c>
      <c r="AC147" s="5">
        <f t="shared" si="51"/>
        <v>7.3510232150055725E-4</v>
      </c>
      <c r="AD147" s="5">
        <f t="shared" si="52"/>
        <v>6.8973320837624863E-2</v>
      </c>
      <c r="AE147" s="5">
        <f t="shared" si="53"/>
        <v>0.41824847695665579</v>
      </c>
      <c r="AF147" s="20">
        <f>Table2[[#This Row],[filter kmers2]]/Table2[[#This Row],[bp]]*1000000</f>
        <v>1.879863103812985E-2</v>
      </c>
      <c r="AG147" s="20">
        <f>Table2[[#This Row],[collapse kmers3]]/Table2[[#This Row],[bp]]*1000000</f>
        <v>10.841489958529865</v>
      </c>
      <c r="AH147" s="20">
        <f>Table2[[#This Row],[calculate distances4]]/Table2[[#This Row],[bp]]*1000000</f>
        <v>0.14940085620890239</v>
      </c>
      <c r="AI147" s="20">
        <f>Table2[[#This Row],[Find N A5]]/Table2[[#This Row],[bp]]*1000000</f>
        <v>7.2275910287186275E-3</v>
      </c>
      <c r="AJ147" s="20">
        <f>Table2[[#This Row],[Find N B6]]/Table2[[#This Row],[bp]]*1000000</f>
        <v>0.3576106327436902</v>
      </c>
      <c r="AK147" s="20">
        <f>Table2[[#This Row],[Find N C7]]/Table2[[#This Row],[bp]]*1000000</f>
        <v>3.9033587797388199E-2</v>
      </c>
      <c r="AL147" s="20">
        <f>Table2[[#This Row],[Find N D8]]/Table2[[#This Row],[bp]]*1000000</f>
        <v>1.6385603826633965E-2</v>
      </c>
      <c r="AM147" s="20">
        <f>Table2[[#This Row],[identify kmers A9]]/Table2[[#This Row],[bp]]*1000000</f>
        <v>1.5374315612901808</v>
      </c>
      <c r="AN147" s="20">
        <f>Table2[[#This Row],[identify kmers B10]]/Table2[[#This Row],[bp]]*1000000</f>
        <v>9.3228570282778129</v>
      </c>
    </row>
    <row r="148" spans="1:40" x14ac:dyDescent="0.25">
      <c r="A148" s="1" t="s">
        <v>144</v>
      </c>
      <c r="B148">
        <v>14999</v>
      </c>
      <c r="C148">
        <v>1709568515.1651001</v>
      </c>
      <c r="D148">
        <v>1709568515.16537</v>
      </c>
      <c r="E148">
        <v>1709568515.34743</v>
      </c>
      <c r="F148">
        <v>1709568515.3499</v>
      </c>
      <c r="G148">
        <v>1709568515.3500299</v>
      </c>
      <c r="H148">
        <v>1709568515.3664999</v>
      </c>
      <c r="I148">
        <v>1709568515.36744</v>
      </c>
      <c r="J148">
        <v>1709568515.3678501</v>
      </c>
      <c r="K148">
        <v>1709568515.39713</v>
      </c>
      <c r="L148">
        <v>1709568515.6269801</v>
      </c>
      <c r="M148" s="10">
        <f t="shared" si="36"/>
        <v>2.6988983154296875E-4</v>
      </c>
      <c r="N148" s="10">
        <f t="shared" si="37"/>
        <v>0.18206000328063965</v>
      </c>
      <c r="O148" s="10">
        <f t="shared" si="38"/>
        <v>2.4700164794921875E-3</v>
      </c>
      <c r="P148" s="10">
        <f t="shared" si="39"/>
        <v>1.2993812561035156E-4</v>
      </c>
      <c r="Q148" s="10">
        <f t="shared" si="40"/>
        <v>1.6469955444335938E-2</v>
      </c>
      <c r="R148" s="10">
        <f t="shared" si="41"/>
        <v>9.4008445739746094E-4</v>
      </c>
      <c r="S148" s="10">
        <f t="shared" si="42"/>
        <v>4.100799560546875E-4</v>
      </c>
      <c r="T148" s="10">
        <f t="shared" si="43"/>
        <v>2.9279947280883789E-2</v>
      </c>
      <c r="U148" s="10">
        <f t="shared" si="44"/>
        <v>0.22985005378723145</v>
      </c>
      <c r="V148" s="10">
        <f>SUM(Table2[[#This Row],[filter kmers2]:[identify kmers B10]])</f>
        <v>0.46187996864318848</v>
      </c>
      <c r="W148" s="5">
        <f t="shared" si="45"/>
        <v>5.8432893796150757E-4</v>
      </c>
      <c r="X148" s="5">
        <f t="shared" si="46"/>
        <v>0.39417168017798287</v>
      </c>
      <c r="Y148" s="5">
        <f t="shared" si="47"/>
        <v>5.3477454039586739E-3</v>
      </c>
      <c r="Z148" s="5">
        <f t="shared" si="48"/>
        <v>2.8132444451327E-4</v>
      </c>
      <c r="AA148" s="5">
        <f t="shared" si="49"/>
        <v>3.5658518581608609E-2</v>
      </c>
      <c r="AB148" s="5">
        <f t="shared" si="50"/>
        <v>2.0353436416804104E-3</v>
      </c>
      <c r="AC148" s="5">
        <f t="shared" si="51"/>
        <v>8.8784962305105391E-4</v>
      </c>
      <c r="AD148" s="5">
        <f t="shared" si="52"/>
        <v>6.3392979277486564E-2</v>
      </c>
      <c r="AE148" s="5">
        <f t="shared" si="53"/>
        <v>0.49764022991175705</v>
      </c>
      <c r="AF148" s="20">
        <f>Table2[[#This Row],[filter kmers2]]/Table2[[#This Row],[bp]]*1000000</f>
        <v>1.7993855026533018E-2</v>
      </c>
      <c r="AG148" s="20">
        <f>Table2[[#This Row],[collapse kmers3]]/Table2[[#This Row],[bp]]*1000000</f>
        <v>12.138142761560081</v>
      </c>
      <c r="AH148" s="20">
        <f>Table2[[#This Row],[calculate distances4]]/Table2[[#This Row],[bp]]*1000000</f>
        <v>0.16467874388240467</v>
      </c>
      <c r="AI148" s="20">
        <f>Table2[[#This Row],[Find N A5]]/Table2[[#This Row],[bp]]*1000000</f>
        <v>8.6631192486400135E-3</v>
      </c>
      <c r="AJ148" s="20">
        <f>Table2[[#This Row],[Find N B6]]/Table2[[#This Row],[bp]]*1000000</f>
        <v>1.0980702343046829</v>
      </c>
      <c r="AK148" s="20">
        <f>Table2[[#This Row],[Find N C7]]/Table2[[#This Row],[bp]]*1000000</f>
        <v>6.2676475591536829E-2</v>
      </c>
      <c r="AL148" s="20">
        <f>Table2[[#This Row],[Find N D8]]/Table2[[#This Row],[bp]]*1000000</f>
        <v>2.7340486436074906E-2</v>
      </c>
      <c r="AM148" s="20">
        <f>Table2[[#This Row],[identify kmers A9]]/Table2[[#This Row],[bp]]*1000000</f>
        <v>1.9521266271673972</v>
      </c>
      <c r="AN148" s="20">
        <f>Table2[[#This Row],[identify kmers B10]]/Table2[[#This Row],[bp]]*1000000</f>
        <v>15.324358543051634</v>
      </c>
    </row>
    <row r="149" spans="1:40" x14ac:dyDescent="0.25">
      <c r="A149" s="1" t="s">
        <v>144</v>
      </c>
      <c r="B149">
        <v>10999</v>
      </c>
      <c r="C149">
        <v>1709568610.08391</v>
      </c>
      <c r="D149">
        <v>1709568610.0841701</v>
      </c>
      <c r="E149">
        <v>1709568610.26139</v>
      </c>
      <c r="F149">
        <v>1709568610.26423</v>
      </c>
      <c r="G149">
        <v>1709568610.2643399</v>
      </c>
      <c r="H149">
        <v>1709568610.26985</v>
      </c>
      <c r="I149">
        <v>1709568610.2706699</v>
      </c>
      <c r="J149">
        <v>1709568610.2710199</v>
      </c>
      <c r="K149">
        <v>1709568610.32391</v>
      </c>
      <c r="L149">
        <v>1709568610.5453801</v>
      </c>
      <c r="M149" s="10">
        <f t="shared" si="36"/>
        <v>2.6011466979980469E-4</v>
      </c>
      <c r="N149" s="10">
        <f t="shared" si="37"/>
        <v>0.17721986770629883</v>
      </c>
      <c r="O149" s="10">
        <f t="shared" si="38"/>
        <v>2.8400421142578125E-3</v>
      </c>
      <c r="P149" s="10">
        <f t="shared" si="39"/>
        <v>1.0991096496582031E-4</v>
      </c>
      <c r="Q149" s="10">
        <f t="shared" si="40"/>
        <v>5.5100917816162109E-3</v>
      </c>
      <c r="R149" s="10">
        <f t="shared" si="41"/>
        <v>8.1992149353027344E-4</v>
      </c>
      <c r="S149" s="10">
        <f t="shared" si="42"/>
        <v>3.4999847412109375E-4</v>
      </c>
      <c r="T149" s="10">
        <f t="shared" si="43"/>
        <v>5.289006233215332E-2</v>
      </c>
      <c r="U149" s="10">
        <f t="shared" si="44"/>
        <v>0.22147011756896973</v>
      </c>
      <c r="V149" s="10">
        <f>SUM(Table2[[#This Row],[filter kmers2]:[identify kmers B10]])</f>
        <v>0.46147012710571289</v>
      </c>
      <c r="W149" s="5">
        <f t="shared" si="45"/>
        <v>5.6366523967913969E-4</v>
      </c>
      <c r="X149" s="5">
        <f t="shared" si="46"/>
        <v>0.38403323919968835</v>
      </c>
      <c r="Y149" s="5">
        <f t="shared" si="47"/>
        <v>6.1543357791548226E-3</v>
      </c>
      <c r="Z149" s="5">
        <f t="shared" si="48"/>
        <v>2.3817568789375195E-4</v>
      </c>
      <c r="AA149" s="5">
        <f t="shared" si="49"/>
        <v>1.1940300049701738E-2</v>
      </c>
      <c r="AB149" s="5">
        <f t="shared" si="50"/>
        <v>1.7767596326824576E-3</v>
      </c>
      <c r="AC149" s="5">
        <f t="shared" si="51"/>
        <v>7.5844232066817324E-4</v>
      </c>
      <c r="AD149" s="5">
        <f t="shared" si="52"/>
        <v>0.1146121042847858</v>
      </c>
      <c r="AE149" s="5">
        <f t="shared" si="53"/>
        <v>0.47992297780574578</v>
      </c>
      <c r="AF149" s="20">
        <f>Table2[[#This Row],[filter kmers2]]/Table2[[#This Row],[bp]]*1000000</f>
        <v>2.364893806707925E-2</v>
      </c>
      <c r="AG149" s="20">
        <f>Table2[[#This Row],[collapse kmers3]]/Table2[[#This Row],[bp]]*1000000</f>
        <v>16.112361824374837</v>
      </c>
      <c r="AH149" s="20">
        <f>Table2[[#This Row],[calculate distances4]]/Table2[[#This Row],[bp]]*1000000</f>
        <v>0.25820912030710175</v>
      </c>
      <c r="AI149" s="20">
        <f>Table2[[#This Row],[Find N A5]]/Table2[[#This Row],[bp]]*1000000</f>
        <v>9.9928143436512698E-3</v>
      </c>
      <c r="AJ149" s="20">
        <f>Table2[[#This Row],[Find N B6]]/Table2[[#This Row],[bp]]*1000000</f>
        <v>0.50096297678118107</v>
      </c>
      <c r="AK149" s="20">
        <f>Table2[[#This Row],[Find N C7]]/Table2[[#This Row],[bp]]*1000000</f>
        <v>7.4545094420426714E-2</v>
      </c>
      <c r="AL149" s="20">
        <f>Table2[[#This Row],[Find N D8]]/Table2[[#This Row],[bp]]*1000000</f>
        <v>3.182093591427345E-2</v>
      </c>
      <c r="AM149" s="20">
        <f>Table2[[#This Row],[identify kmers A9]]/Table2[[#This Row],[bp]]*1000000</f>
        <v>4.8086246324350688</v>
      </c>
      <c r="AN149" s="20">
        <f>Table2[[#This Row],[identify kmers B10]]/Table2[[#This Row],[bp]]*1000000</f>
        <v>20.135477549683586</v>
      </c>
    </row>
    <row r="150" spans="1:40" x14ac:dyDescent="0.25">
      <c r="A150" s="1" t="s">
        <v>144</v>
      </c>
      <c r="B150">
        <v>15399</v>
      </c>
      <c r="C150">
        <v>1709568525.4941299</v>
      </c>
      <c r="D150">
        <v>1709568525.4944301</v>
      </c>
      <c r="E150">
        <v>1709568525.6677699</v>
      </c>
      <c r="F150">
        <v>1709568525.6698401</v>
      </c>
      <c r="G150">
        <v>1709568525.66994</v>
      </c>
      <c r="H150">
        <v>1709568525.67889</v>
      </c>
      <c r="I150">
        <v>1709568525.6795001</v>
      </c>
      <c r="J150">
        <v>1709568525.67978</v>
      </c>
      <c r="K150">
        <v>1709568525.7074101</v>
      </c>
      <c r="L150">
        <v>1709568525.9520299</v>
      </c>
      <c r="M150" s="10">
        <f t="shared" si="36"/>
        <v>3.0016899108886719E-4</v>
      </c>
      <c r="N150" s="10">
        <f t="shared" si="37"/>
        <v>0.17333984375</v>
      </c>
      <c r="O150" s="10">
        <f t="shared" si="38"/>
        <v>2.0701885223388672E-3</v>
      </c>
      <c r="P150" s="10">
        <f t="shared" si="39"/>
        <v>9.9897384643554688E-5</v>
      </c>
      <c r="Q150" s="10">
        <f t="shared" si="40"/>
        <v>8.9499950408935547E-3</v>
      </c>
      <c r="R150" s="10">
        <f t="shared" si="41"/>
        <v>6.1011314392089844E-4</v>
      </c>
      <c r="S150" s="10">
        <f t="shared" si="42"/>
        <v>2.7990341186523438E-4</v>
      </c>
      <c r="T150" s="10">
        <f t="shared" si="43"/>
        <v>2.7630090713500977E-2</v>
      </c>
      <c r="U150" s="10">
        <f t="shared" si="44"/>
        <v>0.24461984634399414</v>
      </c>
      <c r="V150" s="10">
        <f>SUM(Table2[[#This Row],[filter kmers2]:[identify kmers B10]])</f>
        <v>0.45790004730224609</v>
      </c>
      <c r="W150" s="5">
        <f t="shared" si="45"/>
        <v>6.5553387220057362E-4</v>
      </c>
      <c r="X150" s="5">
        <f t="shared" si="46"/>
        <v>0.37855388915385624</v>
      </c>
      <c r="Y150" s="5">
        <f t="shared" si="47"/>
        <v>4.5210489375040351E-3</v>
      </c>
      <c r="Z150" s="5">
        <f t="shared" si="48"/>
        <v>2.1816417192378103E-4</v>
      </c>
      <c r="AA150" s="5">
        <f t="shared" si="49"/>
        <v>1.954573949844109E-2</v>
      </c>
      <c r="AB150" s="5">
        <f t="shared" si="50"/>
        <v>1.3324155512003716E-3</v>
      </c>
      <c r="AC150" s="5">
        <f t="shared" si="51"/>
        <v>6.1127622395827912E-4</v>
      </c>
      <c r="AD150" s="5">
        <f t="shared" si="52"/>
        <v>6.03408776135443E-2</v>
      </c>
      <c r="AE150" s="5">
        <f t="shared" si="53"/>
        <v>0.53422105497737138</v>
      </c>
      <c r="AF150" s="20">
        <f>Table2[[#This Row],[filter kmers2]]/Table2[[#This Row],[bp]]*1000000</f>
        <v>1.9492758691399908E-2</v>
      </c>
      <c r="AG150" s="20">
        <f>Table2[[#This Row],[collapse kmers3]]/Table2[[#This Row],[bp]]*1000000</f>
        <v>11.256564955516591</v>
      </c>
      <c r="AH150" s="20">
        <f>Table2[[#This Row],[calculate distances4]]/Table2[[#This Row],[bp]]*1000000</f>
        <v>0.1344365557723792</v>
      </c>
      <c r="AI150" s="20">
        <f>Table2[[#This Row],[Find N A5]]/Table2[[#This Row],[bp]]*1000000</f>
        <v>6.487264409608071E-3</v>
      </c>
      <c r="AJ150" s="20">
        <f>Table2[[#This Row],[Find N B6]]/Table2[[#This Row],[bp]]*1000000</f>
        <v>0.58120624981450453</v>
      </c>
      <c r="AK150" s="20">
        <f>Table2[[#This Row],[Find N C7]]/Table2[[#This Row],[bp]]*1000000</f>
        <v>3.9620309365601555E-2</v>
      </c>
      <c r="AL150" s="20">
        <f>Table2[[#This Row],[Find N D8]]/Table2[[#This Row],[bp]]*1000000</f>
        <v>1.8176726531932877E-2</v>
      </c>
      <c r="AM150" s="20">
        <f>Table2[[#This Row],[identify kmers A9]]/Table2[[#This Row],[bp]]*1000000</f>
        <v>1.7942782462173503</v>
      </c>
      <c r="AN150" s="20">
        <f>Table2[[#This Row],[identify kmers B10]]/Table2[[#This Row],[bp]]*1000000</f>
        <v>15.885437128644339</v>
      </c>
    </row>
    <row r="151" spans="1:40" x14ac:dyDescent="0.25">
      <c r="A151" s="1" t="s">
        <v>144</v>
      </c>
      <c r="B151">
        <v>12549</v>
      </c>
      <c r="C151">
        <v>1709568607.58149</v>
      </c>
      <c r="D151">
        <v>1709568607.5817399</v>
      </c>
      <c r="E151">
        <v>1709568607.75986</v>
      </c>
      <c r="F151">
        <v>1709568607.76212</v>
      </c>
      <c r="G151">
        <v>1709568607.7622299</v>
      </c>
      <c r="H151">
        <v>1709568607.7666099</v>
      </c>
      <c r="I151">
        <v>1709568607.7674301</v>
      </c>
      <c r="J151">
        <v>1709568607.7676699</v>
      </c>
      <c r="K151">
        <v>1709568607.8011999</v>
      </c>
      <c r="L151">
        <v>1709568608.0385499</v>
      </c>
      <c r="M151" s="10">
        <f t="shared" si="36"/>
        <v>2.498626708984375E-4</v>
      </c>
      <c r="N151" s="10">
        <f t="shared" si="37"/>
        <v>0.17812013626098633</v>
      </c>
      <c r="O151" s="10">
        <f t="shared" si="38"/>
        <v>2.2599697113037109E-3</v>
      </c>
      <c r="P151" s="10">
        <f t="shared" si="39"/>
        <v>1.0991096496582031E-4</v>
      </c>
      <c r="Q151" s="10">
        <f t="shared" si="40"/>
        <v>4.3799877166748047E-3</v>
      </c>
      <c r="R151" s="10">
        <f t="shared" si="41"/>
        <v>8.20159912109375E-4</v>
      </c>
      <c r="S151" s="10">
        <f t="shared" si="42"/>
        <v>2.3984909057617188E-4</v>
      </c>
      <c r="T151" s="10">
        <f t="shared" si="43"/>
        <v>3.3529996871948242E-2</v>
      </c>
      <c r="U151" s="10">
        <f t="shared" si="44"/>
        <v>0.2373499870300293</v>
      </c>
      <c r="V151" s="10">
        <f>SUM(Table2[[#This Row],[filter kmers2]:[identify kmers B10]])</f>
        <v>0.45705986022949219</v>
      </c>
      <c r="W151" s="5">
        <f t="shared" si="45"/>
        <v>5.4667384436905071E-4</v>
      </c>
      <c r="X151" s="5">
        <f t="shared" si="46"/>
        <v>0.38970855189854403</v>
      </c>
      <c r="Y151" s="5">
        <f t="shared" si="47"/>
        <v>4.9445814606624353E-3</v>
      </c>
      <c r="Z151" s="5">
        <f t="shared" si="48"/>
        <v>2.404738952806607E-4</v>
      </c>
      <c r="AA151" s="5">
        <f t="shared" si="49"/>
        <v>9.582962972236481E-3</v>
      </c>
      <c r="AB151" s="5">
        <f t="shared" si="50"/>
        <v>1.7944255960205483E-3</v>
      </c>
      <c r="AC151" s="5">
        <f t="shared" si="51"/>
        <v>5.2476515976647431E-4</v>
      </c>
      <c r="AD151" s="5">
        <f t="shared" si="52"/>
        <v>7.3360187121031914E-2</v>
      </c>
      <c r="AE151" s="5">
        <f t="shared" si="53"/>
        <v>0.51929737805208842</v>
      </c>
      <c r="AF151" s="20">
        <f>Table2[[#This Row],[filter kmers2]]/Table2[[#This Row],[bp]]*1000000</f>
        <v>1.9910962698098451E-2</v>
      </c>
      <c r="AG151" s="20">
        <f>Table2[[#This Row],[collapse kmers3]]/Table2[[#This Row],[bp]]*1000000</f>
        <v>14.193970536376311</v>
      </c>
      <c r="AH151" s="20">
        <f>Table2[[#This Row],[calculate distances4]]/Table2[[#This Row],[bp]]*1000000</f>
        <v>0.18009161776266724</v>
      </c>
      <c r="AI151" s="20">
        <f>Table2[[#This Row],[Find N A5]]/Table2[[#This Row],[bp]]*1000000</f>
        <v>8.7585437059383466E-3</v>
      </c>
      <c r="AJ151" s="20">
        <f>Table2[[#This Row],[Find N B6]]/Table2[[#This Row],[bp]]*1000000</f>
        <v>0.34903081653317436</v>
      </c>
      <c r="AK151" s="20">
        <f>Table2[[#This Row],[Find N C7]]/Table2[[#This Row],[bp]]*1000000</f>
        <v>6.5356595115895685E-2</v>
      </c>
      <c r="AL151" s="20">
        <f>Table2[[#This Row],[Find N D8]]/Table2[[#This Row],[bp]]*1000000</f>
        <v>1.9113004269357869E-2</v>
      </c>
      <c r="AM151" s="20">
        <f>Table2[[#This Row],[identify kmers A9]]/Table2[[#This Row],[bp]]*1000000</f>
        <v>2.6719258006174389</v>
      </c>
      <c r="AN151" s="20">
        <f>Table2[[#This Row],[identify kmers B10]]/Table2[[#This Row],[bp]]*1000000</f>
        <v>18.913856644356468</v>
      </c>
    </row>
    <row r="152" spans="1:40" x14ac:dyDescent="0.25">
      <c r="A152" s="1" t="s">
        <v>144</v>
      </c>
      <c r="B152">
        <v>10999</v>
      </c>
      <c r="C152">
        <v>1709568633.5813899</v>
      </c>
      <c r="D152">
        <v>1709568633.58147</v>
      </c>
      <c r="E152">
        <v>1709568633.68923</v>
      </c>
      <c r="F152">
        <v>1709568633.6948199</v>
      </c>
      <c r="G152">
        <v>1709568633.6949601</v>
      </c>
      <c r="H152">
        <v>1709568633.74471</v>
      </c>
      <c r="I152">
        <v>1709568633.74614</v>
      </c>
      <c r="J152">
        <v>1709568633.7463801</v>
      </c>
      <c r="K152">
        <v>1709568633.7802601</v>
      </c>
      <c r="L152">
        <v>1709568634.0378301</v>
      </c>
      <c r="M152" s="10">
        <f t="shared" si="36"/>
        <v>8.0108642578125E-5</v>
      </c>
      <c r="N152" s="10">
        <f t="shared" si="37"/>
        <v>0.10775995254516602</v>
      </c>
      <c r="O152" s="10">
        <f t="shared" si="38"/>
        <v>5.5899620056152344E-3</v>
      </c>
      <c r="P152" s="10">
        <f t="shared" si="39"/>
        <v>1.4019012451171875E-4</v>
      </c>
      <c r="Q152" s="10">
        <f t="shared" si="40"/>
        <v>4.9749851226806641E-2</v>
      </c>
      <c r="R152" s="10">
        <f t="shared" si="41"/>
        <v>1.4300346374511719E-3</v>
      </c>
      <c r="S152" s="10">
        <f t="shared" si="42"/>
        <v>2.4008750915527344E-4</v>
      </c>
      <c r="T152" s="10">
        <f t="shared" si="43"/>
        <v>3.3879995346069336E-2</v>
      </c>
      <c r="U152" s="10">
        <f t="shared" si="44"/>
        <v>0.25757002830505371</v>
      </c>
      <c r="V152" s="10">
        <f>SUM(Table2[[#This Row],[filter kmers2]:[identify kmers B10]])</f>
        <v>0.45644021034240723</v>
      </c>
      <c r="W152" s="5">
        <f t="shared" si="45"/>
        <v>1.7550741753893679E-4</v>
      </c>
      <c r="X152" s="5">
        <f t="shared" si="46"/>
        <v>0.23608777251313565</v>
      </c>
      <c r="Y152" s="5">
        <f t="shared" si="47"/>
        <v>1.2246865808386643E-2</v>
      </c>
      <c r="Z152" s="5">
        <f t="shared" si="48"/>
        <v>3.071379806931394E-4</v>
      </c>
      <c r="AA152" s="5">
        <f t="shared" si="49"/>
        <v>0.10899532972672554</v>
      </c>
      <c r="AB152" s="5">
        <f t="shared" si="50"/>
        <v>3.1330163404718536E-3</v>
      </c>
      <c r="AC152" s="5">
        <f t="shared" si="51"/>
        <v>5.2599990911223024E-4</v>
      </c>
      <c r="AD152" s="5">
        <f t="shared" si="52"/>
        <v>7.4226579031355752E-2</v>
      </c>
      <c r="AE152" s="5">
        <f t="shared" si="53"/>
        <v>0.56430179127258029</v>
      </c>
      <c r="AF152" s="20">
        <f>Table2[[#This Row],[filter kmers2]]/Table2[[#This Row],[bp]]*1000000</f>
        <v>7.2832659858282573E-3</v>
      </c>
      <c r="AG152" s="20">
        <f>Table2[[#This Row],[collapse kmers3]]/Table2[[#This Row],[bp]]*1000000</f>
        <v>9.7972499813770355</v>
      </c>
      <c r="AH152" s="20">
        <f>Table2[[#This Row],[calculate distances4]]/Table2[[#This Row],[bp]]*1000000</f>
        <v>0.50822456638014679</v>
      </c>
      <c r="AI152" s="20">
        <f>Table2[[#This Row],[Find N A5]]/Table2[[#This Row],[bp]]*1000000</f>
        <v>1.274571547519945E-2</v>
      </c>
      <c r="AJ152" s="20">
        <f>Table2[[#This Row],[Find N B6]]/Table2[[#This Row],[bp]]*1000000</f>
        <v>4.523124941067973</v>
      </c>
      <c r="AK152" s="20">
        <f>Table2[[#This Row],[Find N C7]]/Table2[[#This Row],[bp]]*1000000</f>
        <v>0.13001496840177942</v>
      </c>
      <c r="AL152" s="20">
        <f>Table2[[#This Row],[Find N D8]]/Table2[[#This Row],[bp]]*1000000</f>
        <v>2.1828121570622187E-2</v>
      </c>
      <c r="AM152" s="20">
        <f>Table2[[#This Row],[identify kmers A9]]/Table2[[#This Row],[bp]]*1000000</f>
        <v>3.0802796023337882</v>
      </c>
      <c r="AN152" s="20">
        <f>Table2[[#This Row],[identify kmers B10]]/Table2[[#This Row],[bp]]*1000000</f>
        <v>23.417585990094892</v>
      </c>
    </row>
    <row r="153" spans="1:40" x14ac:dyDescent="0.25">
      <c r="A153" s="1" t="s">
        <v>144</v>
      </c>
      <c r="B153">
        <v>10999</v>
      </c>
      <c r="C153">
        <v>1709568582.4056101</v>
      </c>
      <c r="D153">
        <v>1709568582.40587</v>
      </c>
      <c r="E153">
        <v>1709568582.5878999</v>
      </c>
      <c r="F153">
        <v>1709568582.5906701</v>
      </c>
      <c r="G153">
        <v>1709568582.5908</v>
      </c>
      <c r="H153">
        <v>1709568582.5945899</v>
      </c>
      <c r="I153">
        <v>1709568582.5952899</v>
      </c>
      <c r="J153">
        <v>1709568582.5955901</v>
      </c>
      <c r="K153">
        <v>1709568582.62288</v>
      </c>
      <c r="L153">
        <v>1709568582.86127</v>
      </c>
      <c r="M153" s="10">
        <f t="shared" si="36"/>
        <v>2.5987625122070313E-4</v>
      </c>
      <c r="N153" s="10">
        <f t="shared" si="37"/>
        <v>0.18202996253967285</v>
      </c>
      <c r="O153" s="10">
        <f t="shared" si="38"/>
        <v>2.7701854705810547E-3</v>
      </c>
      <c r="P153" s="10">
        <f t="shared" si="39"/>
        <v>1.2993812561035156E-4</v>
      </c>
      <c r="Q153" s="10">
        <f t="shared" si="40"/>
        <v>3.7899017333984375E-3</v>
      </c>
      <c r="R153" s="10">
        <f t="shared" si="41"/>
        <v>6.999969482421875E-4</v>
      </c>
      <c r="S153" s="10">
        <f t="shared" si="42"/>
        <v>3.0016899108886719E-4</v>
      </c>
      <c r="T153" s="10">
        <f t="shared" si="43"/>
        <v>2.7289867401123047E-2</v>
      </c>
      <c r="U153" s="10">
        <f t="shared" si="44"/>
        <v>0.23838996887207031</v>
      </c>
      <c r="V153" s="10">
        <f>SUM(Table2[[#This Row],[filter kmers2]:[identify kmers B10]])</f>
        <v>0.45565986633300781</v>
      </c>
      <c r="W153" s="5">
        <f t="shared" si="45"/>
        <v>5.7032947253418838E-4</v>
      </c>
      <c r="X153" s="5">
        <f t="shared" si="46"/>
        <v>0.39948649417949994</v>
      </c>
      <c r="Y153" s="5">
        <f t="shared" si="47"/>
        <v>6.0795028819951693E-3</v>
      </c>
      <c r="Z153" s="5">
        <f t="shared" si="48"/>
        <v>2.8516473626709419E-4</v>
      </c>
      <c r="AA153" s="5">
        <f t="shared" si="49"/>
        <v>8.3173920141316124E-3</v>
      </c>
      <c r="AB153" s="5">
        <f t="shared" si="50"/>
        <v>1.5362269095049331E-3</v>
      </c>
      <c r="AC153" s="5">
        <f t="shared" si="51"/>
        <v>6.5875670267939745E-4</v>
      </c>
      <c r="AD153" s="5">
        <f t="shared" si="52"/>
        <v>5.9890873472668138E-2</v>
      </c>
      <c r="AE153" s="5">
        <f t="shared" si="53"/>
        <v>0.52317525963071954</v>
      </c>
      <c r="AF153" s="20">
        <f>Table2[[#This Row],[filter kmers2]]/Table2[[#This Row],[bp]]*1000000</f>
        <v>2.3627261680216668E-2</v>
      </c>
      <c r="AG153" s="20">
        <f>Table2[[#This Row],[collapse kmers3]]/Table2[[#This Row],[bp]]*1000000</f>
        <v>16.549682929327471</v>
      </c>
      <c r="AH153" s="20">
        <f>Table2[[#This Row],[calculate distances4]]/Table2[[#This Row],[bp]]*1000000</f>
        <v>0.25185793895636466</v>
      </c>
      <c r="AI153" s="20">
        <f>Table2[[#This Row],[Find N A5]]/Table2[[#This Row],[bp]]*1000000</f>
        <v>1.1813630840108334E-2</v>
      </c>
      <c r="AJ153" s="20">
        <f>Table2[[#This Row],[Find N B6]]/Table2[[#This Row],[bp]]*1000000</f>
        <v>0.34456784556763687</v>
      </c>
      <c r="AK153" s="20">
        <f>Table2[[#This Row],[Find N C7]]/Table2[[#This Row],[bp]]*1000000</f>
        <v>6.36418718285469E-2</v>
      </c>
      <c r="AL153" s="20">
        <f>Table2[[#This Row],[Find N D8]]/Table2[[#This Row],[bp]]*1000000</f>
        <v>2.7290571059993381E-2</v>
      </c>
      <c r="AM153" s="20">
        <f>Table2[[#This Row],[identify kmers A9]]/Table2[[#This Row],[bp]]*1000000</f>
        <v>2.4811225930651011</v>
      </c>
      <c r="AN153" s="20">
        <f>Table2[[#This Row],[identify kmers B10]]/Table2[[#This Row],[bp]]*1000000</f>
        <v>21.673785696160589</v>
      </c>
    </row>
    <row r="154" spans="1:40" x14ac:dyDescent="0.25">
      <c r="A154" s="1" t="s">
        <v>144</v>
      </c>
      <c r="B154">
        <v>12099</v>
      </c>
      <c r="C154">
        <v>1709568567.86854</v>
      </c>
      <c r="D154">
        <v>1709568567.8687799</v>
      </c>
      <c r="E154">
        <v>1709568568.0181</v>
      </c>
      <c r="F154">
        <v>1709568568.0204999</v>
      </c>
      <c r="G154">
        <v>1709568568.0206399</v>
      </c>
      <c r="H154">
        <v>1709568568.0243001</v>
      </c>
      <c r="I154">
        <v>1709568568.0249901</v>
      </c>
      <c r="J154">
        <v>1709568568.0253501</v>
      </c>
      <c r="K154">
        <v>1709568568.0485101</v>
      </c>
      <c r="L154">
        <v>1709568568.3222101</v>
      </c>
      <c r="M154" s="10">
        <f t="shared" si="36"/>
        <v>2.3984909057617188E-4</v>
      </c>
      <c r="N154" s="10">
        <f t="shared" si="37"/>
        <v>0.14932012557983398</v>
      </c>
      <c r="O154" s="10">
        <f t="shared" si="38"/>
        <v>2.3999214172363281E-3</v>
      </c>
      <c r="P154" s="10">
        <f t="shared" si="39"/>
        <v>1.3995170593261719E-4</v>
      </c>
      <c r="Q154" s="10">
        <f t="shared" si="40"/>
        <v>3.6602020263671875E-3</v>
      </c>
      <c r="R154" s="10">
        <f t="shared" si="41"/>
        <v>6.8998336791992188E-4</v>
      </c>
      <c r="S154" s="10">
        <f t="shared" si="42"/>
        <v>3.6001205444335938E-4</v>
      </c>
      <c r="T154" s="10">
        <f t="shared" si="43"/>
        <v>2.3159980773925781E-2</v>
      </c>
      <c r="U154" s="10">
        <f t="shared" si="44"/>
        <v>0.27369999885559082</v>
      </c>
      <c r="V154" s="10">
        <f>SUM(Table2[[#This Row],[filter kmers2]:[identify kmers B10]])</f>
        <v>0.45367002487182617</v>
      </c>
      <c r="W154" s="5">
        <f t="shared" si="45"/>
        <v>5.2868621999863357E-4</v>
      </c>
      <c r="X154" s="5">
        <f t="shared" si="46"/>
        <v>0.32913817839743958</v>
      </c>
      <c r="Y154" s="5">
        <f t="shared" si="47"/>
        <v>5.290015398117541E-3</v>
      </c>
      <c r="Z154" s="5">
        <f t="shared" si="48"/>
        <v>3.0848788383618087E-4</v>
      </c>
      <c r="AA154" s="5">
        <f t="shared" si="49"/>
        <v>8.0679829517087704E-3</v>
      </c>
      <c r="AB154" s="5">
        <f t="shared" si="50"/>
        <v>1.5208925652843396E-3</v>
      </c>
      <c r="AC154" s="5">
        <f t="shared" si="51"/>
        <v>7.9355486301981785E-4</v>
      </c>
      <c r="AD154" s="5">
        <f t="shared" si="52"/>
        <v>5.1050277744202059E-2</v>
      </c>
      <c r="AE154" s="5">
        <f t="shared" si="53"/>
        <v>0.60330192397639304</v>
      </c>
      <c r="AF154" s="20">
        <f>Table2[[#This Row],[filter kmers2]]/Table2[[#This Row],[bp]]*1000000</f>
        <v>1.9823877227553671E-2</v>
      </c>
      <c r="AG154" s="20">
        <f>Table2[[#This Row],[collapse kmers3]]/Table2[[#This Row],[bp]]*1000000</f>
        <v>12.341526207110835</v>
      </c>
      <c r="AH154" s="20">
        <f>Table2[[#This Row],[calculate distances4]]/Table2[[#This Row],[bp]]*1000000</f>
        <v>0.19835700613574081</v>
      </c>
      <c r="AI154" s="20">
        <f>Table2[[#This Row],[Find N A5]]/Table2[[#This Row],[bp]]*1000000</f>
        <v>1.15672126566342E-2</v>
      </c>
      <c r="AJ154" s="20">
        <f>Table2[[#This Row],[Find N B6]]/Table2[[#This Row],[bp]]*1000000</f>
        <v>0.30252103697555066</v>
      </c>
      <c r="AK154" s="20">
        <f>Table2[[#This Row],[Find N C7]]/Table2[[#This Row],[bp]]*1000000</f>
        <v>5.7028131905109664E-2</v>
      </c>
      <c r="AL154" s="20">
        <f>Table2[[#This Row],[Find N D8]]/Table2[[#This Row],[bp]]*1000000</f>
        <v>2.9755521484697858E-2</v>
      </c>
      <c r="AM154" s="20">
        <f>Table2[[#This Row],[identify kmers A9]]/Table2[[#This Row],[bp]]*1000000</f>
        <v>1.9142061967043378</v>
      </c>
      <c r="AN154" s="20">
        <f>Table2[[#This Row],[identify kmers B10]]/Table2[[#This Row],[bp]]*1000000</f>
        <v>22.621704178493331</v>
      </c>
    </row>
    <row r="155" spans="1:40" x14ac:dyDescent="0.25">
      <c r="A155" s="1" t="s">
        <v>144</v>
      </c>
      <c r="B155">
        <v>15399</v>
      </c>
      <c r="C155">
        <v>1709568565.91661</v>
      </c>
      <c r="D155">
        <v>1709568565.9168701</v>
      </c>
      <c r="E155">
        <v>1709568566.0964799</v>
      </c>
      <c r="F155">
        <v>1709568566.0992301</v>
      </c>
      <c r="G155">
        <v>1709568566.09938</v>
      </c>
      <c r="H155">
        <v>1709568566.1049299</v>
      </c>
      <c r="I155">
        <v>1709568566.1057601</v>
      </c>
      <c r="J155">
        <v>1709568566.1060901</v>
      </c>
      <c r="K155">
        <v>1709568566.13906</v>
      </c>
      <c r="L155">
        <v>1709568566.36972</v>
      </c>
      <c r="M155" s="10">
        <f t="shared" si="36"/>
        <v>2.6011466979980469E-4</v>
      </c>
      <c r="N155" s="10">
        <f t="shared" si="37"/>
        <v>0.17960977554321289</v>
      </c>
      <c r="O155" s="10">
        <f t="shared" si="38"/>
        <v>2.7501583099365234E-3</v>
      </c>
      <c r="P155" s="10">
        <f t="shared" si="39"/>
        <v>1.4996528625488281E-4</v>
      </c>
      <c r="Q155" s="10">
        <f t="shared" si="40"/>
        <v>5.5499076843261719E-3</v>
      </c>
      <c r="R155" s="10">
        <f t="shared" si="41"/>
        <v>8.3017349243164063E-4</v>
      </c>
      <c r="S155" s="10">
        <f t="shared" si="42"/>
        <v>3.299713134765625E-4</v>
      </c>
      <c r="T155" s="10">
        <f t="shared" si="43"/>
        <v>3.2969951629638672E-2</v>
      </c>
      <c r="U155" s="10">
        <f t="shared" si="44"/>
        <v>0.23065996170043945</v>
      </c>
      <c r="V155" s="10">
        <f>SUM(Table2[[#This Row],[filter kmers2]:[identify kmers B10]])</f>
        <v>0.4531099796295166</v>
      </c>
      <c r="W155" s="5">
        <f t="shared" si="45"/>
        <v>5.7406519717902995E-4</v>
      </c>
      <c r="X155" s="5">
        <f t="shared" si="46"/>
        <v>0.39639333410857569</v>
      </c>
      <c r="Y155" s="5">
        <f t="shared" si="47"/>
        <v>6.0695160856646295E-3</v>
      </c>
      <c r="Z155" s="5">
        <f t="shared" si="48"/>
        <v>3.3096884420312543E-4</v>
      </c>
      <c r="AA155" s="5">
        <f t="shared" si="49"/>
        <v>1.2248478148426636E-2</v>
      </c>
      <c r="AB155" s="5">
        <f t="shared" si="50"/>
        <v>1.8321677512166657E-3</v>
      </c>
      <c r="AC155" s="5">
        <f t="shared" si="51"/>
        <v>7.2823669376331573E-4</v>
      </c>
      <c r="AD155" s="5">
        <f t="shared" si="52"/>
        <v>7.276368456196089E-2</v>
      </c>
      <c r="AE155" s="5">
        <f t="shared" si="53"/>
        <v>0.50905954860901004</v>
      </c>
      <c r="AF155" s="20">
        <f>Table2[[#This Row],[filter kmers2]]/Table2[[#This Row],[bp]]*1000000</f>
        <v>1.6891659835041543E-2</v>
      </c>
      <c r="AG155" s="20">
        <f>Table2[[#This Row],[collapse kmers3]]/Table2[[#This Row],[bp]]*1000000</f>
        <v>11.663729822924402</v>
      </c>
      <c r="AH155" s="20">
        <f>Table2[[#This Row],[calculate distances4]]/Table2[[#This Row],[bp]]*1000000</f>
        <v>0.17859330540532004</v>
      </c>
      <c r="AI155" s="20">
        <f>Table2[[#This Row],[Find N A5]]/Table2[[#This Row],[bp]]*1000000</f>
        <v>9.7386379800560308E-3</v>
      </c>
      <c r="AJ155" s="20">
        <f>Table2[[#This Row],[Find N B6]]/Table2[[#This Row],[bp]]*1000000</f>
        <v>0.3604070189185124</v>
      </c>
      <c r="AK155" s="20">
        <f>Table2[[#This Row],[Find N C7]]/Table2[[#This Row],[bp]]*1000000</f>
        <v>5.3910870344284739E-2</v>
      </c>
      <c r="AL155" s="20">
        <f>Table2[[#This Row],[Find N D8]]/Table2[[#This Row],[bp]]*1000000</f>
        <v>2.1428100102380835E-2</v>
      </c>
      <c r="AM155" s="20">
        <f>Table2[[#This Row],[identify kmers A9]]/Table2[[#This Row],[bp]]*1000000</f>
        <v>2.1410449788712689</v>
      </c>
      <c r="AN155" s="20">
        <f>Table2[[#This Row],[identify kmers B10]]/Table2[[#This Row],[bp]]*1000000</f>
        <v>14.978892246278294</v>
      </c>
    </row>
    <row r="156" spans="1:40" x14ac:dyDescent="0.25">
      <c r="A156" s="1" t="s">
        <v>144</v>
      </c>
      <c r="B156">
        <v>14299</v>
      </c>
      <c r="C156">
        <v>1709568583.2184501</v>
      </c>
      <c r="D156">
        <v>1709568583.21873</v>
      </c>
      <c r="E156">
        <v>1709568583.40677</v>
      </c>
      <c r="F156">
        <v>1709568583.4094901</v>
      </c>
      <c r="G156">
        <v>1709568583.40962</v>
      </c>
      <c r="H156">
        <v>1709568583.41487</v>
      </c>
      <c r="I156">
        <v>1709568583.4154201</v>
      </c>
      <c r="J156">
        <v>1709568583.41571</v>
      </c>
      <c r="K156">
        <v>1709568583.4556401</v>
      </c>
      <c r="L156">
        <v>1709568583.67119</v>
      </c>
      <c r="M156" s="10">
        <f t="shared" si="36"/>
        <v>2.7990341186523438E-4</v>
      </c>
      <c r="N156" s="10">
        <f t="shared" si="37"/>
        <v>0.18804001808166504</v>
      </c>
      <c r="O156" s="10">
        <f t="shared" si="38"/>
        <v>2.7201175689697266E-3</v>
      </c>
      <c r="P156" s="10">
        <f t="shared" si="39"/>
        <v>1.2993812561035156E-4</v>
      </c>
      <c r="Q156" s="10">
        <f t="shared" si="40"/>
        <v>5.2499771118164063E-3</v>
      </c>
      <c r="R156" s="10">
        <f t="shared" si="41"/>
        <v>5.5003166198730469E-4</v>
      </c>
      <c r="S156" s="10">
        <f t="shared" si="42"/>
        <v>2.899169921875E-4</v>
      </c>
      <c r="T156" s="10">
        <f t="shared" si="43"/>
        <v>3.9930105209350586E-2</v>
      </c>
      <c r="U156" s="10">
        <f t="shared" si="44"/>
        <v>0.21554994583129883</v>
      </c>
      <c r="V156" s="10">
        <f>SUM(Table2[[#This Row],[filter kmers2]:[identify kmers B10]])</f>
        <v>0.45273995399475098</v>
      </c>
      <c r="W156" s="5">
        <f t="shared" si="45"/>
        <v>6.1824323078956615E-4</v>
      </c>
      <c r="X156" s="5">
        <f t="shared" si="46"/>
        <v>0.41533780357243477</v>
      </c>
      <c r="Y156" s="5">
        <f t="shared" si="47"/>
        <v>6.0081235264720272E-3</v>
      </c>
      <c r="Z156" s="5">
        <f t="shared" si="48"/>
        <v>2.8700388482139142E-4</v>
      </c>
      <c r="AA156" s="5">
        <f t="shared" si="49"/>
        <v>1.1596010172049613E-2</v>
      </c>
      <c r="AB156" s="5">
        <f t="shared" si="50"/>
        <v>1.2148953436384403E-3</v>
      </c>
      <c r="AC156" s="5">
        <f t="shared" si="51"/>
        <v>6.4036096136295775E-4</v>
      </c>
      <c r="AD156" s="5">
        <f t="shared" si="52"/>
        <v>8.8196557111929932E-2</v>
      </c>
      <c r="AE156" s="5">
        <f t="shared" si="53"/>
        <v>0.47610100219650131</v>
      </c>
      <c r="AF156" s="20">
        <f>Table2[[#This Row],[filter kmers2]]/Table2[[#This Row],[bp]]*1000000</f>
        <v>1.957503404890093E-2</v>
      </c>
      <c r="AG156" s="20">
        <f>Table2[[#This Row],[collapse kmers3]]/Table2[[#This Row],[bp]]*1000000</f>
        <v>13.150571234468497</v>
      </c>
      <c r="AH156" s="20">
        <f>Table2[[#This Row],[calculate distances4]]/Table2[[#This Row],[bp]]*1000000</f>
        <v>0.19023131470520502</v>
      </c>
      <c r="AI156" s="20">
        <f>Table2[[#This Row],[Find N A5]]/Table2[[#This Row],[bp]]*1000000</f>
        <v>9.087217680281947E-3</v>
      </c>
      <c r="AJ156" s="20">
        <f>Table2[[#This Row],[Find N B6]]/Table2[[#This Row],[bp]]*1000000</f>
        <v>0.36715694187120818</v>
      </c>
      <c r="AK156" s="20">
        <f>Table2[[#This Row],[Find N C7]]/Table2[[#This Row],[bp]]*1000000</f>
        <v>3.8466442547542112E-2</v>
      </c>
      <c r="AL156" s="20">
        <f>Table2[[#This Row],[Find N D8]]/Table2[[#This Row],[bp]]*1000000</f>
        <v>2.0275333393069445E-2</v>
      </c>
      <c r="AM156" s="20">
        <f>Table2[[#This Row],[identify kmers A9]]/Table2[[#This Row],[bp]]*1000000</f>
        <v>2.7925103300475969</v>
      </c>
      <c r="AN156" s="20">
        <f>Table2[[#This Row],[identify kmers B10]]/Table2[[#This Row],[bp]]*1000000</f>
        <v>15.07447694463241</v>
      </c>
    </row>
    <row r="157" spans="1:40" x14ac:dyDescent="0.25">
      <c r="A157" s="1" t="s">
        <v>144</v>
      </c>
      <c r="B157">
        <v>16499</v>
      </c>
      <c r="C157">
        <v>1709568528.5320499</v>
      </c>
      <c r="D157">
        <v>1709568528.5322599</v>
      </c>
      <c r="E157">
        <v>1709568528.7151799</v>
      </c>
      <c r="F157">
        <v>1709568528.71802</v>
      </c>
      <c r="G157">
        <v>1709568528.7181699</v>
      </c>
      <c r="H157">
        <v>1709568528.72931</v>
      </c>
      <c r="I157">
        <v>1709568528.7302001</v>
      </c>
      <c r="J157">
        <v>1709568528.7305601</v>
      </c>
      <c r="K157">
        <v>1709568528.7674401</v>
      </c>
      <c r="L157">
        <v>1709568528.9846301</v>
      </c>
      <c r="M157" s="10">
        <f t="shared" si="36"/>
        <v>2.1004676818847656E-4</v>
      </c>
      <c r="N157" s="10">
        <f t="shared" si="37"/>
        <v>0.18291997909545898</v>
      </c>
      <c r="O157" s="10">
        <f t="shared" si="38"/>
        <v>2.8400421142578125E-3</v>
      </c>
      <c r="P157" s="10">
        <f t="shared" si="39"/>
        <v>1.4996528625488281E-4</v>
      </c>
      <c r="Q157" s="10">
        <f t="shared" si="40"/>
        <v>1.1140108108520508E-2</v>
      </c>
      <c r="R157" s="10">
        <f t="shared" si="41"/>
        <v>8.9001655578613281E-4</v>
      </c>
      <c r="S157" s="10">
        <f t="shared" si="42"/>
        <v>3.6001205444335938E-4</v>
      </c>
      <c r="T157" s="10">
        <f t="shared" si="43"/>
        <v>3.6880016326904297E-2</v>
      </c>
      <c r="U157" s="10">
        <f t="shared" si="44"/>
        <v>0.21719002723693848</v>
      </c>
      <c r="V157" s="10">
        <f>SUM(Table2[[#This Row],[filter kmers2]:[identify kmers B10]])</f>
        <v>0.45258021354675293</v>
      </c>
      <c r="W157" s="5">
        <f t="shared" si="45"/>
        <v>4.6410948137214151E-4</v>
      </c>
      <c r="X157" s="5">
        <f t="shared" si="46"/>
        <v>0.40417140126821471</v>
      </c>
      <c r="Y157" s="5">
        <f t="shared" si="47"/>
        <v>6.2752237708342219E-3</v>
      </c>
      <c r="Z157" s="5">
        <f t="shared" si="48"/>
        <v>3.3135625855059818E-4</v>
      </c>
      <c r="AA157" s="5">
        <f t="shared" si="49"/>
        <v>2.4614660064827824E-2</v>
      </c>
      <c r="AB157" s="5">
        <f t="shared" si="50"/>
        <v>1.9665388126699256E-3</v>
      </c>
      <c r="AC157" s="5">
        <f t="shared" si="51"/>
        <v>7.954657399227397E-4</v>
      </c>
      <c r="AD157" s="5">
        <f t="shared" si="52"/>
        <v>8.1488353275290679E-2</v>
      </c>
      <c r="AE157" s="5">
        <f t="shared" si="53"/>
        <v>0.47989289132831714</v>
      </c>
      <c r="AF157" s="20">
        <f>Table2[[#This Row],[filter kmers2]]/Table2[[#This Row],[bp]]*1000000</f>
        <v>1.2730878731345934E-2</v>
      </c>
      <c r="AG157" s="20">
        <f>Table2[[#This Row],[collapse kmers3]]/Table2[[#This Row],[bp]]*1000000</f>
        <v>11.086731262225529</v>
      </c>
      <c r="AH157" s="20">
        <f>Table2[[#This Row],[calculate distances4]]/Table2[[#This Row],[bp]]*1000000</f>
        <v>0.17213419687604173</v>
      </c>
      <c r="AI157" s="20">
        <f>Table2[[#This Row],[Find N A5]]/Table2[[#This Row],[bp]]*1000000</f>
        <v>9.0893560976351793E-3</v>
      </c>
      <c r="AJ157" s="20">
        <f>Table2[[#This Row],[Find N B6]]/Table2[[#This Row],[bp]]*1000000</f>
        <v>0.67519898833386915</v>
      </c>
      <c r="AK157" s="20">
        <f>Table2[[#This Row],[Find N C7]]/Table2[[#This Row],[bp]]*1000000</f>
        <v>5.3943666633500989E-2</v>
      </c>
      <c r="AL157" s="20">
        <f>Table2[[#This Row],[Find N D8]]/Table2[[#This Row],[bp]]*1000000</f>
        <v>2.182023482898111E-2</v>
      </c>
      <c r="AM157" s="20">
        <f>Table2[[#This Row],[identify kmers A9]]/Table2[[#This Row],[bp]]*1000000</f>
        <v>2.235287976659452</v>
      </c>
      <c r="AN157" s="20">
        <f>Table2[[#This Row],[identify kmers B10]]/Table2[[#This Row],[bp]]*1000000</f>
        <v>13.163829761618187</v>
      </c>
    </row>
    <row r="158" spans="1:40" x14ac:dyDescent="0.25">
      <c r="A158" s="1" t="s">
        <v>144</v>
      </c>
      <c r="B158">
        <v>16499</v>
      </c>
      <c r="C158">
        <v>1709568600.27332</v>
      </c>
      <c r="D158">
        <v>1709568600.2736299</v>
      </c>
      <c r="E158">
        <v>1709568600.44135</v>
      </c>
      <c r="F158">
        <v>1709568600.4442301</v>
      </c>
      <c r="G158">
        <v>1709568600.44438</v>
      </c>
      <c r="H158">
        <v>1709568600.44841</v>
      </c>
      <c r="I158">
        <v>1709568600.4489901</v>
      </c>
      <c r="J158">
        <v>1709568600.4492199</v>
      </c>
      <c r="K158">
        <v>1709568600.4951501</v>
      </c>
      <c r="L158">
        <v>1709568600.7221501</v>
      </c>
      <c r="M158" s="10">
        <f t="shared" si="36"/>
        <v>3.0994415283203125E-4</v>
      </c>
      <c r="N158" s="10">
        <f t="shared" si="37"/>
        <v>0.16772007942199707</v>
      </c>
      <c r="O158" s="10">
        <f t="shared" si="38"/>
        <v>2.880096435546875E-3</v>
      </c>
      <c r="P158" s="10">
        <f t="shared" si="39"/>
        <v>1.4996528625488281E-4</v>
      </c>
      <c r="Q158" s="10">
        <f t="shared" si="40"/>
        <v>4.0299892425537109E-3</v>
      </c>
      <c r="R158" s="10">
        <f t="shared" si="41"/>
        <v>5.8007240295410156E-4</v>
      </c>
      <c r="S158" s="10">
        <f t="shared" si="42"/>
        <v>2.2983551025390625E-4</v>
      </c>
      <c r="T158" s="10">
        <f t="shared" si="43"/>
        <v>4.5930147171020508E-2</v>
      </c>
      <c r="U158" s="10">
        <f t="shared" si="44"/>
        <v>0.22699999809265137</v>
      </c>
      <c r="V158" s="10">
        <f>SUM(Table2[[#This Row],[filter kmers2]:[identify kmers B10]])</f>
        <v>0.44883012771606445</v>
      </c>
      <c r="W158" s="5">
        <f t="shared" si="45"/>
        <v>6.9056004419584284E-4</v>
      </c>
      <c r="X158" s="5">
        <f t="shared" si="46"/>
        <v>0.37368275671569645</v>
      </c>
      <c r="Y158" s="5">
        <f t="shared" si="47"/>
        <v>6.41689641068137E-3</v>
      </c>
      <c r="Z158" s="5">
        <f t="shared" si="48"/>
        <v>3.3412482138398859E-4</v>
      </c>
      <c r="AA158" s="5">
        <f t="shared" si="49"/>
        <v>8.9788741746479467E-3</v>
      </c>
      <c r="AB158" s="5">
        <f t="shared" si="50"/>
        <v>1.2924096827142198E-3</v>
      </c>
      <c r="AC158" s="5">
        <f t="shared" si="51"/>
        <v>5.1207683277291734E-4</v>
      </c>
      <c r="AD158" s="5">
        <f t="shared" si="52"/>
        <v>0.10233303054931396</v>
      </c>
      <c r="AE158" s="5">
        <f t="shared" si="53"/>
        <v>0.50575927076859328</v>
      </c>
      <c r="AF158" s="20">
        <f>Table2[[#This Row],[filter kmers2]]/Table2[[#This Row],[bp]]*1000000</f>
        <v>1.8785632634222147E-2</v>
      </c>
      <c r="AG158" s="20">
        <f>Table2[[#This Row],[collapse kmers3]]/Table2[[#This Row],[bp]]*1000000</f>
        <v>10.165469387356632</v>
      </c>
      <c r="AH158" s="20">
        <f>Table2[[#This Row],[calculate distances4]]/Table2[[#This Row],[bp]]*1000000</f>
        <v>0.17456187863184888</v>
      </c>
      <c r="AI158" s="20">
        <f>Table2[[#This Row],[Find N A5]]/Table2[[#This Row],[bp]]*1000000</f>
        <v>9.0893560976351793E-3</v>
      </c>
      <c r="AJ158" s="20">
        <f>Table2[[#This Row],[Find N B6]]/Table2[[#This Row],[bp]]*1000000</f>
        <v>0.24425657570481304</v>
      </c>
      <c r="AK158" s="20">
        <f>Table2[[#This Row],[Find N C7]]/Table2[[#This Row],[bp]]*1000000</f>
        <v>3.5158033999278838E-2</v>
      </c>
      <c r="AL158" s="20">
        <f>Table2[[#This Row],[Find N D8]]/Table2[[#This Row],[bp]]*1000000</f>
        <v>1.393026912260781E-2</v>
      </c>
      <c r="AM158" s="20">
        <f>Table2[[#This Row],[identify kmers A9]]/Table2[[#This Row],[bp]]*1000000</f>
        <v>2.7838139990920969</v>
      </c>
      <c r="AN158" s="20">
        <f>Table2[[#This Row],[identify kmers B10]]/Table2[[#This Row],[bp]]*1000000</f>
        <v>13.75840948497796</v>
      </c>
    </row>
    <row r="159" spans="1:40" x14ac:dyDescent="0.25">
      <c r="A159" s="1" t="s">
        <v>144</v>
      </c>
      <c r="B159">
        <v>15399</v>
      </c>
      <c r="C159">
        <v>1709568528.3013201</v>
      </c>
      <c r="D159">
        <v>1709568528.30164</v>
      </c>
      <c r="E159">
        <v>1709568528.46732</v>
      </c>
      <c r="F159">
        <v>1709568528.4702401</v>
      </c>
      <c r="G159">
        <v>1709568528.4703801</v>
      </c>
      <c r="H159">
        <v>1709568528.47611</v>
      </c>
      <c r="I159">
        <v>1709568528.4765401</v>
      </c>
      <c r="J159">
        <v>1709568528.4767599</v>
      </c>
      <c r="K159">
        <v>1709568528.5058701</v>
      </c>
      <c r="L159">
        <v>1709568528.74948</v>
      </c>
      <c r="M159" s="10">
        <f t="shared" si="36"/>
        <v>3.1995773315429688E-4</v>
      </c>
      <c r="N159" s="10">
        <f t="shared" si="37"/>
        <v>0.165679931640625</v>
      </c>
      <c r="O159" s="10">
        <f t="shared" si="38"/>
        <v>2.9201507568359375E-3</v>
      </c>
      <c r="P159" s="10">
        <f t="shared" si="39"/>
        <v>1.3995170593261719E-4</v>
      </c>
      <c r="Q159" s="10">
        <f t="shared" si="40"/>
        <v>5.7299137115478516E-3</v>
      </c>
      <c r="R159" s="10">
        <f t="shared" si="41"/>
        <v>4.3010711669921875E-4</v>
      </c>
      <c r="S159" s="10">
        <f t="shared" si="42"/>
        <v>2.1982192993164063E-4</v>
      </c>
      <c r="T159" s="10">
        <f t="shared" si="43"/>
        <v>2.9110193252563477E-2</v>
      </c>
      <c r="U159" s="10">
        <f t="shared" si="44"/>
        <v>0.24360990524291992</v>
      </c>
      <c r="V159" s="10">
        <f>SUM(Table2[[#This Row],[filter kmers2]:[identify kmers B10]])</f>
        <v>0.44815993309020996</v>
      </c>
      <c r="W159" s="5">
        <f t="shared" si="45"/>
        <v>7.1393649795527953E-4</v>
      </c>
      <c r="X159" s="5">
        <f t="shared" si="46"/>
        <v>0.3696892993048429</v>
      </c>
      <c r="Y159" s="5">
        <f t="shared" si="47"/>
        <v>6.5158675312639814E-3</v>
      </c>
      <c r="Z159" s="5">
        <f t="shared" si="48"/>
        <v>3.1228071855420942E-4</v>
      </c>
      <c r="AA159" s="5">
        <f t="shared" si="49"/>
        <v>1.2785421650789294E-2</v>
      </c>
      <c r="AB159" s="5">
        <f t="shared" si="50"/>
        <v>9.5971791528414623E-4</v>
      </c>
      <c r="AC159" s="5">
        <f t="shared" si="51"/>
        <v>4.9049884583812796E-4</v>
      </c>
      <c r="AD159" s="5">
        <f t="shared" si="52"/>
        <v>6.4954921453685366E-2</v>
      </c>
      <c r="AE159" s="5">
        <f t="shared" si="53"/>
        <v>0.54357805608178666</v>
      </c>
      <c r="AF159" s="20">
        <f>Table2[[#This Row],[filter kmers2]]/Table2[[#This Row],[bp]]*1000000</f>
        <v>2.0777825388291246E-2</v>
      </c>
      <c r="AG159" s="20">
        <f>Table2[[#This Row],[collapse kmers3]]/Table2[[#This Row],[bp]]*1000000</f>
        <v>10.75913576470063</v>
      </c>
      <c r="AH159" s="20">
        <f>Table2[[#This Row],[calculate distances4]]/Table2[[#This Row],[bp]]*1000000</f>
        <v>0.18963249281355526</v>
      </c>
      <c r="AI159" s="20">
        <f>Table2[[#This Row],[Find N A5]]/Table2[[#This Row],[bp]]*1000000</f>
        <v>9.0883632659664385E-3</v>
      </c>
      <c r="AJ159" s="20">
        <f>Table2[[#This Row],[Find N B6]]/Table2[[#This Row],[bp]]*1000000</f>
        <v>0.37209648104083715</v>
      </c>
      <c r="AK159" s="20">
        <f>Table2[[#This Row],[Find N C7]]/Table2[[#This Row],[bp]]*1000000</f>
        <v>2.7930847243276755E-2</v>
      </c>
      <c r="AL159" s="20">
        <f>Table2[[#This Row],[Find N D8]]/Table2[[#This Row],[bp]]*1000000</f>
        <v>1.4275078247395325E-2</v>
      </c>
      <c r="AM159" s="20">
        <f>Table2[[#This Row],[identify kmers A9]]/Table2[[#This Row],[bp]]*1000000</f>
        <v>1.890395042052307</v>
      </c>
      <c r="AN159" s="20">
        <f>Table2[[#This Row],[identify kmers B10]]/Table2[[#This Row],[bp]]*1000000</f>
        <v>15.819852278909016</v>
      </c>
    </row>
    <row r="160" spans="1:40" x14ac:dyDescent="0.25">
      <c r="A160" s="1" t="s">
        <v>144</v>
      </c>
      <c r="B160">
        <v>17599</v>
      </c>
      <c r="C160">
        <v>1709568601.1141801</v>
      </c>
      <c r="D160">
        <v>1709568601.1145</v>
      </c>
      <c r="E160">
        <v>1709568601.2840099</v>
      </c>
      <c r="F160">
        <v>1709568601.2867401</v>
      </c>
      <c r="G160">
        <v>1709568601.28688</v>
      </c>
      <c r="H160">
        <v>1709568601.30777</v>
      </c>
      <c r="I160">
        <v>1709568601.30848</v>
      </c>
      <c r="J160">
        <v>1709568601.3087699</v>
      </c>
      <c r="K160">
        <v>1709568601.33425</v>
      </c>
      <c r="L160">
        <v>1709568601.5616701</v>
      </c>
      <c r="M160" s="10">
        <f t="shared" si="36"/>
        <v>3.1995773315429688E-4</v>
      </c>
      <c r="N160" s="10">
        <f t="shared" si="37"/>
        <v>0.1695098876953125</v>
      </c>
      <c r="O160" s="10">
        <f t="shared" si="38"/>
        <v>2.7301311492919922E-3</v>
      </c>
      <c r="P160" s="10">
        <f t="shared" si="39"/>
        <v>1.3995170593261719E-4</v>
      </c>
      <c r="Q160" s="10">
        <f t="shared" si="40"/>
        <v>2.0889997482299805E-2</v>
      </c>
      <c r="R160" s="10">
        <f t="shared" si="41"/>
        <v>7.1001052856445313E-4</v>
      </c>
      <c r="S160" s="10">
        <f t="shared" si="42"/>
        <v>2.899169921875E-4</v>
      </c>
      <c r="T160" s="10">
        <f t="shared" si="43"/>
        <v>2.5480031967163086E-2</v>
      </c>
      <c r="U160" s="10">
        <f t="shared" si="44"/>
        <v>0.22742009162902832</v>
      </c>
      <c r="V160" s="10">
        <f>SUM(Table2[[#This Row],[filter kmers2]:[identify kmers B10]])</f>
        <v>0.44748997688293457</v>
      </c>
      <c r="W160" s="5">
        <f t="shared" si="45"/>
        <v>7.1500536254021909E-4</v>
      </c>
      <c r="X160" s="5">
        <f t="shared" si="46"/>
        <v>0.37880152953606167</v>
      </c>
      <c r="Y160" s="5">
        <f t="shared" si="47"/>
        <v>6.1009883803636727E-3</v>
      </c>
      <c r="Z160" s="5">
        <f t="shared" si="48"/>
        <v>3.1274824725119864E-4</v>
      </c>
      <c r="AA160" s="5">
        <f t="shared" si="49"/>
        <v>4.668260421789229E-2</v>
      </c>
      <c r="AB160" s="5">
        <f t="shared" si="50"/>
        <v>1.5866512441466262E-3</v>
      </c>
      <c r="AC160" s="5">
        <f t="shared" si="51"/>
        <v>6.4787371151185278E-4</v>
      </c>
      <c r="AD160" s="5">
        <f t="shared" si="52"/>
        <v>5.6939894262321725E-2</v>
      </c>
      <c r="AE160" s="5">
        <f t="shared" si="53"/>
        <v>0.50821270503791072</v>
      </c>
      <c r="AF160" s="20">
        <f>Table2[[#This Row],[filter kmers2]]/Table2[[#This Row],[bp]]*1000000</f>
        <v>1.8180449636587128E-2</v>
      </c>
      <c r="AG160" s="20">
        <f>Table2[[#This Row],[collapse kmers3]]/Table2[[#This Row],[bp]]*1000000</f>
        <v>9.6317908798972951</v>
      </c>
      <c r="AH160" s="20">
        <f>Table2[[#This Row],[calculate distances4]]/Table2[[#This Row],[bp]]*1000000</f>
        <v>0.15512990222694426</v>
      </c>
      <c r="AI160" s="20">
        <f>Table2[[#This Row],[Find N A5]]/Table2[[#This Row],[bp]]*1000000</f>
        <v>7.9522533060183646E-3</v>
      </c>
      <c r="AJ160" s="20">
        <f>Table2[[#This Row],[Find N B6]]/Table2[[#This Row],[bp]]*1000000</f>
        <v>1.1869991182623902</v>
      </c>
      <c r="AK160" s="20">
        <f>Table2[[#This Row],[Find N C7]]/Table2[[#This Row],[bp]]*1000000</f>
        <v>4.0343799566137456E-2</v>
      </c>
      <c r="AL160" s="20">
        <f>Table2[[#This Row],[Find N D8]]/Table2[[#This Row],[bp]]*1000000</f>
        <v>1.6473492368174327E-2</v>
      </c>
      <c r="AM160" s="20">
        <f>Table2[[#This Row],[identify kmers A9]]/Table2[[#This Row],[bp]]*1000000</f>
        <v>1.4478113510519395</v>
      </c>
      <c r="AN160" s="20">
        <f>Table2[[#This Row],[identify kmers B10]]/Table2[[#This Row],[bp]]*1000000</f>
        <v>12.922330338600393</v>
      </c>
    </row>
    <row r="161" spans="1:40" x14ac:dyDescent="0.25">
      <c r="A161" s="1" t="s">
        <v>144</v>
      </c>
      <c r="B161">
        <v>10599</v>
      </c>
      <c r="C161">
        <v>1709568581.65675</v>
      </c>
      <c r="D161">
        <v>1709568581.6569901</v>
      </c>
      <c r="E161">
        <v>1709568581.80391</v>
      </c>
      <c r="F161">
        <v>1709568581.80709</v>
      </c>
      <c r="G161">
        <v>1709568581.80725</v>
      </c>
      <c r="H161">
        <v>1709568581.8148701</v>
      </c>
      <c r="I161">
        <v>1709568581.81548</v>
      </c>
      <c r="J161">
        <v>1709568581.81584</v>
      </c>
      <c r="K161">
        <v>1709568581.8664801</v>
      </c>
      <c r="L161">
        <v>1709568582.10308</v>
      </c>
      <c r="M161" s="10">
        <f t="shared" si="36"/>
        <v>2.4008750915527344E-4</v>
      </c>
      <c r="N161" s="10">
        <f t="shared" si="37"/>
        <v>0.14691996574401855</v>
      </c>
      <c r="O161" s="10">
        <f t="shared" si="38"/>
        <v>3.1800270080566406E-3</v>
      </c>
      <c r="P161" s="10">
        <f t="shared" si="39"/>
        <v>1.5997886657714844E-4</v>
      </c>
      <c r="Q161" s="10">
        <f t="shared" si="40"/>
        <v>7.6200962066650391E-3</v>
      </c>
      <c r="R161" s="10">
        <f t="shared" si="41"/>
        <v>6.0987472534179688E-4</v>
      </c>
      <c r="S161" s="10">
        <f t="shared" si="42"/>
        <v>3.6001205444335938E-4</v>
      </c>
      <c r="T161" s="10">
        <f t="shared" si="43"/>
        <v>5.0640106201171875E-2</v>
      </c>
      <c r="U161" s="10">
        <f t="shared" si="44"/>
        <v>0.23659992218017578</v>
      </c>
      <c r="V161" s="10">
        <f>SUM(Table2[[#This Row],[filter kmers2]:[identify kmers B10]])</f>
        <v>0.44633007049560547</v>
      </c>
      <c r="W161" s="5">
        <f t="shared" si="45"/>
        <v>5.3791470713295203E-4</v>
      </c>
      <c r="X161" s="5">
        <f t="shared" si="46"/>
        <v>0.32917335276307608</v>
      </c>
      <c r="Y161" s="5">
        <f t="shared" si="47"/>
        <v>7.1248325359874022E-3</v>
      </c>
      <c r="Z161" s="5">
        <f t="shared" si="48"/>
        <v>3.584317462623742E-4</v>
      </c>
      <c r="AA161" s="5">
        <f t="shared" si="49"/>
        <v>1.7072782477334934E-2</v>
      </c>
      <c r="AB161" s="5">
        <f t="shared" si="50"/>
        <v>1.36642087472303E-3</v>
      </c>
      <c r="AC161" s="5">
        <f t="shared" si="51"/>
        <v>8.0660497296003724E-4</v>
      </c>
      <c r="AD161" s="5">
        <f t="shared" si="52"/>
        <v>0.11345887169318671</v>
      </c>
      <c r="AE161" s="5">
        <f t="shared" si="53"/>
        <v>0.53010078822933648</v>
      </c>
      <c r="AF161" s="20">
        <f>Table2[[#This Row],[filter kmers2]]/Table2[[#This Row],[bp]]*1000000</f>
        <v>2.2651901986533957E-2</v>
      </c>
      <c r="AG161" s="20">
        <f>Table2[[#This Row],[collapse kmers3]]/Table2[[#This Row],[bp]]*1000000</f>
        <v>13.86168183262747</v>
      </c>
      <c r="AH161" s="20">
        <f>Table2[[#This Row],[calculate distances4]]/Table2[[#This Row],[bp]]*1000000</f>
        <v>0.30003085272729885</v>
      </c>
      <c r="AI161" s="20">
        <f>Table2[[#This Row],[Find N A5]]/Table2[[#This Row],[bp]]*1000000</f>
        <v>1.5093769844055896E-2</v>
      </c>
      <c r="AJ161" s="20">
        <f>Table2[[#This Row],[Find N B6]]/Table2[[#This Row],[bp]]*1000000</f>
        <v>0.71894482561232564</v>
      </c>
      <c r="AK161" s="20">
        <f>Table2[[#This Row],[Find N C7]]/Table2[[#This Row],[bp]]*1000000</f>
        <v>5.7540779822794312E-2</v>
      </c>
      <c r="AL161" s="20">
        <f>Table2[[#This Row],[Find N D8]]/Table2[[#This Row],[bp]]*1000000</f>
        <v>3.3966605759350822E-2</v>
      </c>
      <c r="AM161" s="20">
        <f>Table2[[#This Row],[identify kmers A9]]/Table2[[#This Row],[bp]]*1000000</f>
        <v>4.7778192472093481</v>
      </c>
      <c r="AN161" s="20">
        <f>Table2[[#This Row],[identify kmers B10]]/Table2[[#This Row],[bp]]*1000000</f>
        <v>22.32285330504536</v>
      </c>
    </row>
    <row r="162" spans="1:40" x14ac:dyDescent="0.25">
      <c r="A162" s="1" t="s">
        <v>144</v>
      </c>
      <c r="B162">
        <v>11549</v>
      </c>
      <c r="C162">
        <v>1709568584.6732199</v>
      </c>
      <c r="D162">
        <v>1709568584.67347</v>
      </c>
      <c r="E162">
        <v>1709568584.8205199</v>
      </c>
      <c r="F162">
        <v>1709568584.8235099</v>
      </c>
      <c r="G162">
        <v>1709568584.8236499</v>
      </c>
      <c r="H162">
        <v>1709568584.8285401</v>
      </c>
      <c r="I162">
        <v>1709568584.8292401</v>
      </c>
      <c r="J162">
        <v>1709568584.8295901</v>
      </c>
      <c r="K162">
        <v>1709568584.8837299</v>
      </c>
      <c r="L162">
        <v>1709568585.1166201</v>
      </c>
      <c r="M162" s="10">
        <f t="shared" si="36"/>
        <v>2.5010108947753906E-4</v>
      </c>
      <c r="N162" s="10">
        <f t="shared" si="37"/>
        <v>0.14704990386962891</v>
      </c>
      <c r="O162" s="10">
        <f t="shared" si="38"/>
        <v>2.9900074005126953E-3</v>
      </c>
      <c r="P162" s="10">
        <f t="shared" si="39"/>
        <v>1.3995170593261719E-4</v>
      </c>
      <c r="Q162" s="10">
        <f t="shared" si="40"/>
        <v>4.8902034759521484E-3</v>
      </c>
      <c r="R162" s="10">
        <f t="shared" si="41"/>
        <v>6.999969482421875E-4</v>
      </c>
      <c r="S162" s="10">
        <f t="shared" si="42"/>
        <v>3.4999847412109375E-4</v>
      </c>
      <c r="T162" s="10">
        <f t="shared" si="43"/>
        <v>5.4139852523803711E-2</v>
      </c>
      <c r="U162" s="10">
        <f t="shared" si="44"/>
        <v>0.23289012908935547</v>
      </c>
      <c r="V162" s="10">
        <f>SUM(Table2[[#This Row],[filter kmers2]:[identify kmers B10]])</f>
        <v>0.44340014457702637</v>
      </c>
      <c r="W162" s="5">
        <f t="shared" si="45"/>
        <v>5.6405279190000835E-4</v>
      </c>
      <c r="X162" s="5">
        <f t="shared" si="46"/>
        <v>0.33164153342779024</v>
      </c>
      <c r="Y162" s="5">
        <f t="shared" si="47"/>
        <v>6.74336135673785E-3</v>
      </c>
      <c r="Z162" s="5">
        <f t="shared" si="48"/>
        <v>3.1563297316044317E-4</v>
      </c>
      <c r="AA162" s="5">
        <f t="shared" si="49"/>
        <v>1.1028872082613033E-2</v>
      </c>
      <c r="AB162" s="5">
        <f t="shared" si="50"/>
        <v>1.5787025710375829E-3</v>
      </c>
      <c r="AC162" s="5">
        <f t="shared" si="51"/>
        <v>7.8935128551879143E-4</v>
      </c>
      <c r="AD162" s="5">
        <f t="shared" si="52"/>
        <v>0.12210156714190848</v>
      </c>
      <c r="AE162" s="5">
        <f t="shared" si="53"/>
        <v>0.52523692636933361</v>
      </c>
      <c r="AF162" s="20">
        <f>Table2[[#This Row],[filter kmers2]]/Table2[[#This Row],[bp]]*1000000</f>
        <v>2.1655648928698507E-2</v>
      </c>
      <c r="AG162" s="20">
        <f>Table2[[#This Row],[collapse kmers3]]/Table2[[#This Row],[bp]]*1000000</f>
        <v>12.732695806531208</v>
      </c>
      <c r="AH162" s="20">
        <f>Table2[[#This Row],[calculate distances4]]/Table2[[#This Row],[bp]]*1000000</f>
        <v>0.2588975149807512</v>
      </c>
      <c r="AI162" s="20">
        <f>Table2[[#This Row],[Find N A5]]/Table2[[#This Row],[bp]]*1000000</f>
        <v>1.2118080001092492E-2</v>
      </c>
      <c r="AJ162" s="20">
        <f>Table2[[#This Row],[Find N B6]]/Table2[[#This Row],[bp]]*1000000</f>
        <v>0.42343090102624886</v>
      </c>
      <c r="AK162" s="20">
        <f>Table2[[#This Row],[Find N C7]]/Table2[[#This Row],[bp]]*1000000</f>
        <v>6.0611044094050354E-2</v>
      </c>
      <c r="AL162" s="20">
        <f>Table2[[#This Row],[Find N D8]]/Table2[[#This Row],[bp]]*1000000</f>
        <v>3.0305522047025177E-2</v>
      </c>
      <c r="AM162" s="20">
        <f>Table2[[#This Row],[identify kmers A9]]/Table2[[#This Row],[bp]]*1000000</f>
        <v>4.6878389924498842</v>
      </c>
      <c r="AN162" s="20">
        <f>Table2[[#This Row],[identify kmers B10]]/Table2[[#This Row],[bp]]*1000000</f>
        <v>20.165393461715777</v>
      </c>
    </row>
    <row r="163" spans="1:40" x14ac:dyDescent="0.25">
      <c r="A163" s="1" t="s">
        <v>144</v>
      </c>
      <c r="B163">
        <v>15399</v>
      </c>
      <c r="C163">
        <v>1709568569.7819099</v>
      </c>
      <c r="D163">
        <v>1709568569.7822101</v>
      </c>
      <c r="E163">
        <v>1709568569.9533601</v>
      </c>
      <c r="F163">
        <v>1709568569.95609</v>
      </c>
      <c r="G163">
        <v>1709568569.9561999</v>
      </c>
      <c r="H163">
        <v>1709568569.9611101</v>
      </c>
      <c r="I163">
        <v>1709568569.9618399</v>
      </c>
      <c r="J163">
        <v>1709568569.96208</v>
      </c>
      <c r="K163">
        <v>1709568569.98824</v>
      </c>
      <c r="L163">
        <v>1709568570.2249601</v>
      </c>
      <c r="M163" s="10">
        <f t="shared" si="36"/>
        <v>3.0016899108886719E-4</v>
      </c>
      <c r="N163" s="10">
        <f t="shared" si="37"/>
        <v>0.17114996910095215</v>
      </c>
      <c r="O163" s="10">
        <f t="shared" si="38"/>
        <v>2.7298927307128906E-3</v>
      </c>
      <c r="P163" s="10">
        <f t="shared" si="39"/>
        <v>1.0991096496582031E-4</v>
      </c>
      <c r="Q163" s="10">
        <f t="shared" si="40"/>
        <v>4.9102306365966797E-3</v>
      </c>
      <c r="R163" s="10">
        <f t="shared" si="41"/>
        <v>7.2979927062988281E-4</v>
      </c>
      <c r="S163" s="10">
        <f t="shared" si="42"/>
        <v>2.4008750915527344E-4</v>
      </c>
      <c r="T163" s="10">
        <f t="shared" si="43"/>
        <v>2.6160001754760742E-2</v>
      </c>
      <c r="U163" s="10">
        <f t="shared" si="44"/>
        <v>0.23672008514404297</v>
      </c>
      <c r="V163" s="10">
        <f>SUM(Table2[[#This Row],[filter kmers2]:[identify kmers B10]])</f>
        <v>0.44305014610290527</v>
      </c>
      <c r="W163" s="5">
        <f t="shared" si="45"/>
        <v>6.7750568130756984E-4</v>
      </c>
      <c r="X163" s="5">
        <f t="shared" si="46"/>
        <v>0.3862993175973356</v>
      </c>
      <c r="Y163" s="5">
        <f t="shared" si="47"/>
        <v>6.161588602836914E-3</v>
      </c>
      <c r="Z163" s="5">
        <f t="shared" si="48"/>
        <v>2.480779341404207E-4</v>
      </c>
      <c r="AA163" s="5">
        <f t="shared" si="49"/>
        <v>1.1082787534971723E-2</v>
      </c>
      <c r="AB163" s="5">
        <f t="shared" si="50"/>
        <v>1.6472159574920343E-3</v>
      </c>
      <c r="AC163" s="5">
        <f t="shared" si="51"/>
        <v>5.4189691904425958E-4</v>
      </c>
      <c r="AD163" s="5">
        <f t="shared" si="52"/>
        <v>5.9045238975465042E-2</v>
      </c>
      <c r="AE163" s="5">
        <f t="shared" si="53"/>
        <v>0.53429637079740644</v>
      </c>
      <c r="AF163" s="20">
        <f>Table2[[#This Row],[filter kmers2]]/Table2[[#This Row],[bp]]*1000000</f>
        <v>1.9492758691399908E-2</v>
      </c>
      <c r="AG163" s="20">
        <f>Table2[[#This Row],[collapse kmers3]]/Table2[[#This Row],[bp]]*1000000</f>
        <v>11.114356068637713</v>
      </c>
      <c r="AH163" s="20">
        <f>Table2[[#This Row],[calculate distances4]]/Table2[[#This Row],[bp]]*1000000</f>
        <v>0.17727727324585302</v>
      </c>
      <c r="AI163" s="20">
        <f>Table2[[#This Row],[Find N A5]]/Table2[[#This Row],[bp]]*1000000</f>
        <v>7.1375391236976624E-3</v>
      </c>
      <c r="AJ163" s="20">
        <f>Table2[[#This Row],[Find N B6]]/Table2[[#This Row],[bp]]*1000000</f>
        <v>0.3188668508732177</v>
      </c>
      <c r="AK163" s="20">
        <f>Table2[[#This Row],[Find N C7]]/Table2[[#This Row],[bp]]*1000000</f>
        <v>4.7392640472100969E-2</v>
      </c>
      <c r="AL163" s="20">
        <f>Table2[[#This Row],[Find N D8]]/Table2[[#This Row],[bp]]*1000000</f>
        <v>1.5591110406862356E-2</v>
      </c>
      <c r="AM163" s="20">
        <f>Table2[[#This Row],[identify kmers A9]]/Table2[[#This Row],[bp]]*1000000</f>
        <v>1.6988117250964829</v>
      </c>
      <c r="AN163" s="20">
        <f>Table2[[#This Row],[identify kmers B10]]/Table2[[#This Row],[bp]]*1000000</f>
        <v>15.372432310152799</v>
      </c>
    </row>
    <row r="164" spans="1:40" x14ac:dyDescent="0.25">
      <c r="A164" s="1" t="s">
        <v>144</v>
      </c>
      <c r="B164">
        <v>18699</v>
      </c>
      <c r="C164">
        <v>1709568515.6296</v>
      </c>
      <c r="D164">
        <v>1709568515.6298599</v>
      </c>
      <c r="E164">
        <v>1709568515.79161</v>
      </c>
      <c r="F164">
        <v>1709568515.7936101</v>
      </c>
      <c r="G164">
        <v>1709568515.79375</v>
      </c>
      <c r="H164">
        <v>1709568515.79827</v>
      </c>
      <c r="I164">
        <v>1709568515.79881</v>
      </c>
      <c r="J164">
        <v>1709568515.7990301</v>
      </c>
      <c r="K164">
        <v>1709568515.8401501</v>
      </c>
      <c r="L164">
        <v>1709568516.0687201</v>
      </c>
      <c r="M164" s="10">
        <f t="shared" si="36"/>
        <v>2.5987625122070313E-4</v>
      </c>
      <c r="N164" s="10">
        <f t="shared" si="37"/>
        <v>0.16175007820129395</v>
      </c>
      <c r="O164" s="10">
        <f t="shared" si="38"/>
        <v>2.0000934600830078E-3</v>
      </c>
      <c r="P164" s="10">
        <f t="shared" si="39"/>
        <v>1.3995170593261719E-4</v>
      </c>
      <c r="Q164" s="10">
        <f t="shared" si="40"/>
        <v>4.5199394226074219E-3</v>
      </c>
      <c r="R164" s="10">
        <f t="shared" si="41"/>
        <v>5.4001808166503906E-4</v>
      </c>
      <c r="S164" s="10">
        <f t="shared" si="42"/>
        <v>2.2006034851074219E-4</v>
      </c>
      <c r="T164" s="10">
        <f t="shared" si="43"/>
        <v>4.1120052337646484E-2</v>
      </c>
      <c r="U164" s="10">
        <f t="shared" si="44"/>
        <v>0.22856998443603516</v>
      </c>
      <c r="V164" s="10">
        <f>SUM(Table2[[#This Row],[filter kmers2]:[identify kmers B10]])</f>
        <v>0.43912005424499512</v>
      </c>
      <c r="W164" s="5">
        <f t="shared" si="45"/>
        <v>5.9181139350951211E-4</v>
      </c>
      <c r="X164" s="5">
        <f t="shared" si="46"/>
        <v>0.36835046962134388</v>
      </c>
      <c r="Y164" s="5">
        <f t="shared" si="47"/>
        <v>4.5547759450929332E-3</v>
      </c>
      <c r="Z164" s="5">
        <f t="shared" si="48"/>
        <v>3.1870943852301253E-4</v>
      </c>
      <c r="AA164" s="5">
        <f t="shared" si="49"/>
        <v>1.0293174677204892E-2</v>
      </c>
      <c r="AB164" s="5">
        <f t="shared" si="50"/>
        <v>1.2297732167881148E-3</v>
      </c>
      <c r="AC164" s="5">
        <f t="shared" si="51"/>
        <v>5.0113937266906396E-4</v>
      </c>
      <c r="AD164" s="5">
        <f t="shared" si="52"/>
        <v>9.3641936732647299E-2</v>
      </c>
      <c r="AE164" s="5">
        <f t="shared" si="53"/>
        <v>0.52051820960222128</v>
      </c>
      <c r="AF164" s="20">
        <f>Table2[[#This Row],[filter kmers2]]/Table2[[#This Row],[bp]]*1000000</f>
        <v>1.389786893527478E-2</v>
      </c>
      <c r="AG164" s="20">
        <f>Table2[[#This Row],[collapse kmers3]]/Table2[[#This Row],[bp]]*1000000</f>
        <v>8.6501993797151702</v>
      </c>
      <c r="AH164" s="20">
        <f>Table2[[#This Row],[calculate distances4]]/Table2[[#This Row],[bp]]*1000000</f>
        <v>0.1069625894477249</v>
      </c>
      <c r="AI164" s="20">
        <f>Table2[[#This Row],[Find N A5]]/Table2[[#This Row],[bp]]*1000000</f>
        <v>7.4844486834920142E-3</v>
      </c>
      <c r="AJ164" s="20">
        <f>Table2[[#This Row],[Find N B6]]/Table2[[#This Row],[bp]]*1000000</f>
        <v>0.24172091676599933</v>
      </c>
      <c r="AK164" s="20">
        <f>Table2[[#This Row],[Find N C7]]/Table2[[#This Row],[bp]]*1000000</f>
        <v>2.8879516640731542E-2</v>
      </c>
      <c r="AL164" s="20">
        <f>Table2[[#This Row],[Find N D8]]/Table2[[#This Row],[bp]]*1000000</f>
        <v>1.1768562410329012E-2</v>
      </c>
      <c r="AM164" s="20">
        <f>Table2[[#This Row],[identify kmers A9]]/Table2[[#This Row],[bp]]*1000000</f>
        <v>2.1990508763915977</v>
      </c>
      <c r="AN164" s="20">
        <f>Table2[[#This Row],[identify kmers B10]]/Table2[[#This Row],[bp]]*1000000</f>
        <v>12.223647491097662</v>
      </c>
    </row>
    <row r="165" spans="1:40" x14ac:dyDescent="0.25">
      <c r="A165" s="1" t="s">
        <v>144</v>
      </c>
      <c r="B165">
        <v>15399</v>
      </c>
      <c r="C165">
        <v>1709568587.4657099</v>
      </c>
      <c r="D165">
        <v>1709568587.4660599</v>
      </c>
      <c r="E165">
        <v>1709568587.6489501</v>
      </c>
      <c r="F165">
        <v>1709568587.65132</v>
      </c>
      <c r="G165">
        <v>1709568587.6514299</v>
      </c>
      <c r="H165">
        <v>1709568587.6584101</v>
      </c>
      <c r="I165">
        <v>1709568587.6593101</v>
      </c>
      <c r="J165">
        <v>1709568587.6596401</v>
      </c>
      <c r="K165">
        <v>1709568587.6905</v>
      </c>
      <c r="L165">
        <v>1709568587.9038899</v>
      </c>
      <c r="M165" s="10">
        <f t="shared" si="36"/>
        <v>3.4999847412109375E-4</v>
      </c>
      <c r="N165" s="10">
        <f t="shared" si="37"/>
        <v>0.18289017677307129</v>
      </c>
      <c r="O165" s="10">
        <f t="shared" si="38"/>
        <v>2.3698806762695313E-3</v>
      </c>
      <c r="P165" s="10">
        <f t="shared" si="39"/>
        <v>1.0991096496582031E-4</v>
      </c>
      <c r="Q165" s="10">
        <f t="shared" si="40"/>
        <v>6.9801807403564453E-3</v>
      </c>
      <c r="R165" s="10">
        <f t="shared" si="41"/>
        <v>9.0003013610839844E-4</v>
      </c>
      <c r="S165" s="10">
        <f t="shared" si="42"/>
        <v>3.299713134765625E-4</v>
      </c>
      <c r="T165" s="10">
        <f t="shared" si="43"/>
        <v>3.0859947204589844E-2</v>
      </c>
      <c r="U165" s="10">
        <f t="shared" si="44"/>
        <v>0.21338987350463867</v>
      </c>
      <c r="V165" s="10">
        <f>SUM(Table2[[#This Row],[filter kmers2]:[identify kmers B10]])</f>
        <v>0.43817996978759766</v>
      </c>
      <c r="W165" s="5">
        <f t="shared" si="45"/>
        <v>7.9875507383587432E-4</v>
      </c>
      <c r="X165" s="5">
        <f t="shared" si="46"/>
        <v>0.41738598152198753</v>
      </c>
      <c r="Y165" s="5">
        <f t="shared" si="47"/>
        <v>5.4084641920494492E-3</v>
      </c>
      <c r="Z165" s="5">
        <f t="shared" si="48"/>
        <v>2.5083521051657908E-4</v>
      </c>
      <c r="AA165" s="5">
        <f t="shared" si="49"/>
        <v>1.5929940256602788E-2</v>
      </c>
      <c r="AB165" s="5">
        <f t="shared" si="50"/>
        <v>2.0540193485902082E-3</v>
      </c>
      <c r="AC165" s="5">
        <f t="shared" si="51"/>
        <v>7.5304974263545649E-4</v>
      </c>
      <c r="AD165" s="5">
        <f t="shared" si="52"/>
        <v>7.0427562491158197E-2</v>
      </c>
      <c r="AE165" s="5">
        <f t="shared" si="53"/>
        <v>0.48699139216262394</v>
      </c>
      <c r="AF165" s="20">
        <f>Table2[[#This Row],[filter kmers2]]/Table2[[#This Row],[bp]]*1000000</f>
        <v>2.272864953056002E-2</v>
      </c>
      <c r="AG165" s="20">
        <f>Table2[[#This Row],[collapse kmers3]]/Table2[[#This Row],[bp]]*1000000</f>
        <v>11.876756722713896</v>
      </c>
      <c r="AH165" s="20">
        <f>Table2[[#This Row],[calculate distances4]]/Table2[[#This Row],[bp]]*1000000</f>
        <v>0.15389834900120342</v>
      </c>
      <c r="AI165" s="20">
        <f>Table2[[#This Row],[Find N A5]]/Table2[[#This Row],[bp]]*1000000</f>
        <v>7.1375391236976624E-3</v>
      </c>
      <c r="AJ165" s="20">
        <f>Table2[[#This Row],[Find N B6]]/Table2[[#This Row],[bp]]*1000000</f>
        <v>0.45328792391430905</v>
      </c>
      <c r="AK165" s="20">
        <f>Table2[[#This Row],[Find N C7]]/Table2[[#This Row],[bp]]*1000000</f>
        <v>5.8447310611624032E-2</v>
      </c>
      <c r="AL165" s="20">
        <f>Table2[[#This Row],[Find N D8]]/Table2[[#This Row],[bp]]*1000000</f>
        <v>2.1428100102380835E-2</v>
      </c>
      <c r="AM165" s="20">
        <f>Table2[[#This Row],[identify kmers A9]]/Table2[[#This Row],[bp]]*1000000</f>
        <v>2.0040228069738197</v>
      </c>
      <c r="AN165" s="20">
        <f>Table2[[#This Row],[identify kmers B10]]/Table2[[#This Row],[bp]]*1000000</f>
        <v>13.857385122711779</v>
      </c>
    </row>
    <row r="166" spans="1:40" x14ac:dyDescent="0.25">
      <c r="A166" s="1" t="s">
        <v>144</v>
      </c>
      <c r="B166">
        <v>10299</v>
      </c>
      <c r="C166">
        <v>1709568534.8050799</v>
      </c>
      <c r="D166">
        <v>1709568534.8053501</v>
      </c>
      <c r="E166">
        <v>1709568534.96295</v>
      </c>
      <c r="F166">
        <v>1709568534.9657099</v>
      </c>
      <c r="G166">
        <v>1709568534.9658501</v>
      </c>
      <c r="H166">
        <v>1709568534.9710701</v>
      </c>
      <c r="I166">
        <v>1709568534.9718001</v>
      </c>
      <c r="J166">
        <v>1709568534.9721501</v>
      </c>
      <c r="K166">
        <v>1709568535.0005</v>
      </c>
      <c r="L166">
        <v>1709568535.24301</v>
      </c>
      <c r="M166" s="10">
        <f t="shared" si="36"/>
        <v>2.7012825012207031E-4</v>
      </c>
      <c r="N166" s="10">
        <f t="shared" si="37"/>
        <v>0.15759992599487305</v>
      </c>
      <c r="O166" s="10">
        <f t="shared" si="38"/>
        <v>2.7599334716796875E-3</v>
      </c>
      <c r="P166" s="10">
        <f t="shared" si="39"/>
        <v>1.4019012451171875E-4</v>
      </c>
      <c r="Q166" s="10">
        <f t="shared" si="40"/>
        <v>5.2199363708496094E-3</v>
      </c>
      <c r="R166" s="10">
        <f t="shared" si="41"/>
        <v>7.3003768920898438E-4</v>
      </c>
      <c r="S166" s="10">
        <f t="shared" si="42"/>
        <v>3.4999847412109375E-4</v>
      </c>
      <c r="T166" s="10">
        <f t="shared" si="43"/>
        <v>2.8349876403808594E-2</v>
      </c>
      <c r="U166" s="10">
        <f t="shared" si="44"/>
        <v>0.24251008033752441</v>
      </c>
      <c r="V166" s="10">
        <f>SUM(Table2[[#This Row],[filter kmers2]:[identify kmers B10]])</f>
        <v>0.43793010711669922</v>
      </c>
      <c r="W166" s="5">
        <f t="shared" si="45"/>
        <v>6.1682959388331519E-4</v>
      </c>
      <c r="X166" s="5">
        <f t="shared" si="46"/>
        <v>0.35987460883313044</v>
      </c>
      <c r="Y166" s="5">
        <f t="shared" si="47"/>
        <v>6.3022236352985499E-3</v>
      </c>
      <c r="Z166" s="5">
        <f t="shared" si="48"/>
        <v>3.2011985984412125E-4</v>
      </c>
      <c r="AA166" s="5">
        <f t="shared" si="49"/>
        <v>1.1919564985420392E-2</v>
      </c>
      <c r="AB166" s="5">
        <f t="shared" si="50"/>
        <v>1.6670187259229577E-3</v>
      </c>
      <c r="AC166" s="5">
        <f t="shared" si="51"/>
        <v>7.9921080654960874E-4</v>
      </c>
      <c r="AD166" s="5">
        <f t="shared" si="52"/>
        <v>6.4736075330518311E-2</v>
      </c>
      <c r="AE166" s="5">
        <f t="shared" si="53"/>
        <v>0.55376434822943232</v>
      </c>
      <c r="AF166" s="20">
        <f>Table2[[#This Row],[filter kmers2]]/Table2[[#This Row],[bp]]*1000000</f>
        <v>2.6228590166236555E-2</v>
      </c>
      <c r="AG166" s="20">
        <f>Table2[[#This Row],[collapse kmers3]]/Table2[[#This Row],[bp]]*1000000</f>
        <v>15.302449363518113</v>
      </c>
      <c r="AH166" s="20">
        <f>Table2[[#This Row],[calculate distances4]]/Table2[[#This Row],[bp]]*1000000</f>
        <v>0.26798072353429336</v>
      </c>
      <c r="AI166" s="20">
        <f>Table2[[#This Row],[Find N A5]]/Table2[[#This Row],[bp]]*1000000</f>
        <v>1.3612013254851806E-2</v>
      </c>
      <c r="AJ166" s="20">
        <f>Table2[[#This Row],[Find N B6]]/Table2[[#This Row],[bp]]*1000000</f>
        <v>0.50683914660157392</v>
      </c>
      <c r="AK166" s="20">
        <f>Table2[[#This Row],[Find N C7]]/Table2[[#This Row],[bp]]*1000000</f>
        <v>7.0884327527816718E-2</v>
      </c>
      <c r="AL166" s="20">
        <f>Table2[[#This Row],[Find N D8]]/Table2[[#This Row],[bp]]*1000000</f>
        <v>3.3983733772317094E-2</v>
      </c>
      <c r="AM166" s="20">
        <f>Table2[[#This Row],[identify kmers A9]]/Table2[[#This Row],[bp]]*1000000</f>
        <v>2.7526824355576847</v>
      </c>
      <c r="AN166" s="20">
        <f>Table2[[#This Row],[identify kmers B10]]/Table2[[#This Row],[bp]]*1000000</f>
        <v>23.546954105983534</v>
      </c>
    </row>
    <row r="167" spans="1:40" x14ac:dyDescent="0.25">
      <c r="A167" s="1" t="s">
        <v>144</v>
      </c>
      <c r="B167">
        <v>13199</v>
      </c>
      <c r="C167">
        <v>1709568533.3820601</v>
      </c>
      <c r="D167">
        <v>1709568533.3822601</v>
      </c>
      <c r="E167">
        <v>1709568533.53157</v>
      </c>
      <c r="F167">
        <v>1709568533.53422</v>
      </c>
      <c r="G167">
        <v>1709568533.5343699</v>
      </c>
      <c r="H167">
        <v>1709568533.54037</v>
      </c>
      <c r="I167">
        <v>1709568533.54123</v>
      </c>
      <c r="J167">
        <v>1709568533.5416801</v>
      </c>
      <c r="K167">
        <v>1709568533.5829699</v>
      </c>
      <c r="L167">
        <v>1709568533.8195</v>
      </c>
      <c r="M167" s="10">
        <f t="shared" si="36"/>
        <v>2.0003318786621094E-4</v>
      </c>
      <c r="N167" s="10">
        <f t="shared" si="37"/>
        <v>0.14930987358093262</v>
      </c>
      <c r="O167" s="10">
        <f t="shared" si="38"/>
        <v>2.6500225067138672E-3</v>
      </c>
      <c r="P167" s="10">
        <f t="shared" si="39"/>
        <v>1.4996528625488281E-4</v>
      </c>
      <c r="Q167" s="10">
        <f t="shared" si="40"/>
        <v>6.0000419616699219E-3</v>
      </c>
      <c r="R167" s="10">
        <f t="shared" si="41"/>
        <v>8.5997581481933594E-4</v>
      </c>
      <c r="S167" s="10">
        <f t="shared" si="42"/>
        <v>4.5013427734375E-4</v>
      </c>
      <c r="T167" s="10">
        <f t="shared" si="43"/>
        <v>4.1289806365966797E-2</v>
      </c>
      <c r="U167" s="10">
        <f t="shared" si="44"/>
        <v>0.23653006553649902</v>
      </c>
      <c r="V167" s="10">
        <f>SUM(Table2[[#This Row],[filter kmers2]:[identify kmers B10]])</f>
        <v>0.43743991851806641</v>
      </c>
      <c r="W167" s="5">
        <f t="shared" si="45"/>
        <v>4.5728151318213429E-4</v>
      </c>
      <c r="X167" s="5">
        <f t="shared" si="46"/>
        <v>0.34132658511540498</v>
      </c>
      <c r="Y167" s="5">
        <f t="shared" si="47"/>
        <v>6.0580262443616483E-3</v>
      </c>
      <c r="Z167" s="5">
        <f t="shared" si="48"/>
        <v>3.4282487698636768E-4</v>
      </c>
      <c r="AA167" s="5">
        <f t="shared" si="49"/>
        <v>1.37162652690603E-2</v>
      </c>
      <c r="AB167" s="5">
        <f t="shared" si="50"/>
        <v>1.9659289845625249E-3</v>
      </c>
      <c r="AC167" s="5">
        <f t="shared" si="51"/>
        <v>1.0290196625600352E-3</v>
      </c>
      <c r="AD167" s="5">
        <f t="shared" si="52"/>
        <v>9.4389662712644082E-2</v>
      </c>
      <c r="AE167" s="5">
        <f t="shared" si="53"/>
        <v>0.54071440562123796</v>
      </c>
      <c r="AF167" s="20">
        <f>Table2[[#This Row],[filter kmers2]]/Table2[[#This Row],[bp]]*1000000</f>
        <v>1.5155177503311685E-2</v>
      </c>
      <c r="AG167" s="20">
        <f>Table2[[#This Row],[collapse kmers3]]/Table2[[#This Row],[bp]]*1000000</f>
        <v>11.312211044846778</v>
      </c>
      <c r="AH167" s="20">
        <f>Table2[[#This Row],[calculate distances4]]/Table2[[#This Row],[bp]]*1000000</f>
        <v>0.20077449100036876</v>
      </c>
      <c r="AI167" s="20">
        <f>Table2[[#This Row],[Find N A5]]/Table2[[#This Row],[bp]]*1000000</f>
        <v>1.1361867281982182E-2</v>
      </c>
      <c r="AJ167" s="20">
        <f>Table2[[#This Row],[Find N B6]]/Table2[[#This Row],[bp]]*1000000</f>
        <v>0.45458307157132527</v>
      </c>
      <c r="AK167" s="20">
        <f>Table2[[#This Row],[Find N C7]]/Table2[[#This Row],[bp]]*1000000</f>
        <v>6.5154618896835825E-2</v>
      </c>
      <c r="AL167" s="20">
        <f>Table2[[#This Row],[Find N D8]]/Table2[[#This Row],[bp]]*1000000</f>
        <v>3.410366522795287E-2</v>
      </c>
      <c r="AM167" s="20">
        <f>Table2[[#This Row],[identify kmers A9]]/Table2[[#This Row],[bp]]*1000000</f>
        <v>3.1282526226204106</v>
      </c>
      <c r="AN167" s="20">
        <f>Table2[[#This Row],[identify kmers B10]]/Table2[[#This Row],[bp]]*1000000</f>
        <v>17.920301957458825</v>
      </c>
    </row>
    <row r="168" spans="1:40" x14ac:dyDescent="0.25">
      <c r="A168" s="1" t="s">
        <v>144</v>
      </c>
      <c r="B168">
        <v>13199</v>
      </c>
      <c r="C168">
        <v>1709568538.9915299</v>
      </c>
      <c r="D168">
        <v>1709568538.9918101</v>
      </c>
      <c r="E168">
        <v>1709568539.1524501</v>
      </c>
      <c r="F168">
        <v>1709568539.15538</v>
      </c>
      <c r="G168">
        <v>1709568539.15552</v>
      </c>
      <c r="H168">
        <v>1709568539.1604199</v>
      </c>
      <c r="I168">
        <v>1709568539.16115</v>
      </c>
      <c r="J168">
        <v>1709568539.16152</v>
      </c>
      <c r="K168">
        <v>1709568539.2151401</v>
      </c>
      <c r="L168">
        <v>1709568539.4286301</v>
      </c>
      <c r="M168" s="10">
        <f t="shared" si="36"/>
        <v>2.8014183044433594E-4</v>
      </c>
      <c r="N168" s="10">
        <f t="shared" si="37"/>
        <v>0.16064000129699707</v>
      </c>
      <c r="O168" s="10">
        <f t="shared" si="38"/>
        <v>2.9299259185791016E-3</v>
      </c>
      <c r="P168" s="10">
        <f t="shared" si="39"/>
        <v>1.3995170593261719E-4</v>
      </c>
      <c r="Q168" s="10">
        <f t="shared" si="40"/>
        <v>4.8999786376953125E-3</v>
      </c>
      <c r="R168" s="10">
        <f t="shared" si="41"/>
        <v>7.3003768920898438E-4</v>
      </c>
      <c r="S168" s="10">
        <f t="shared" si="42"/>
        <v>3.70025634765625E-4</v>
      </c>
      <c r="T168" s="10">
        <f t="shared" si="43"/>
        <v>5.3620100021362305E-2</v>
      </c>
      <c r="U168" s="10">
        <f t="shared" si="44"/>
        <v>0.21349000930786133</v>
      </c>
      <c r="V168" s="10">
        <f>SUM(Table2[[#This Row],[filter kmers2]:[identify kmers B10]])</f>
        <v>0.43710017204284668</v>
      </c>
      <c r="W168" s="5">
        <f t="shared" si="45"/>
        <v>6.4090990661260839E-4</v>
      </c>
      <c r="X168" s="5">
        <f t="shared" si="46"/>
        <v>0.36751301319838042</v>
      </c>
      <c r="Y168" s="5">
        <f t="shared" si="47"/>
        <v>6.7030994403083789E-3</v>
      </c>
      <c r="Z168" s="5">
        <f t="shared" si="48"/>
        <v>3.2018222568646904E-4</v>
      </c>
      <c r="AA168" s="5">
        <f t="shared" si="49"/>
        <v>1.1210196085704109E-2</v>
      </c>
      <c r="AB168" s="5">
        <f t="shared" si="50"/>
        <v>1.670183943870474E-3</v>
      </c>
      <c r="AC168" s="5">
        <f t="shared" si="51"/>
        <v>8.4654653196831336E-4</v>
      </c>
      <c r="AD168" s="5">
        <f t="shared" si="52"/>
        <v>0.12267233794661193</v>
      </c>
      <c r="AE168" s="5">
        <f t="shared" si="53"/>
        <v>0.48842353072085726</v>
      </c>
      <c r="AF168" s="20">
        <f>Table2[[#This Row],[filter kmers2]]/Table2[[#This Row],[bp]]*1000000</f>
        <v>2.1224473857438895E-2</v>
      </c>
      <c r="AG168" s="20">
        <f>Table2[[#This Row],[collapse kmers3]]/Table2[[#This Row],[bp]]*1000000</f>
        <v>12.170619084551639</v>
      </c>
      <c r="AH168" s="20">
        <f>Table2[[#This Row],[calculate distances4]]/Table2[[#This Row],[bp]]*1000000</f>
        <v>0.22198090147580132</v>
      </c>
      <c r="AI168" s="20">
        <f>Table2[[#This Row],[Find N A5]]/Table2[[#This Row],[bp]]*1000000</f>
        <v>1.0603205237716282E-2</v>
      </c>
      <c r="AJ168" s="20">
        <f>Table2[[#This Row],[Find N B6]]/Table2[[#This Row],[bp]]*1000000</f>
        <v>0.37123862699411414</v>
      </c>
      <c r="AK168" s="20">
        <f>Table2[[#This Row],[Find N C7]]/Table2[[#This Row],[bp]]*1000000</f>
        <v>5.5310075703385433E-2</v>
      </c>
      <c r="AL168" s="20">
        <f>Table2[[#This Row],[Find N D8]]/Table2[[#This Row],[bp]]*1000000</f>
        <v>2.8034368873825669E-2</v>
      </c>
      <c r="AM168" s="20">
        <f>Table2[[#This Row],[identify kmers A9]]/Table2[[#This Row],[bp]]*1000000</f>
        <v>4.0624365498418298</v>
      </c>
      <c r="AN168" s="20">
        <f>Table2[[#This Row],[identify kmers B10]]/Table2[[#This Row],[bp]]*1000000</f>
        <v>16.174710910513017</v>
      </c>
    </row>
    <row r="169" spans="1:40" x14ac:dyDescent="0.25">
      <c r="A169" s="1" t="s">
        <v>144</v>
      </c>
      <c r="B169">
        <v>11749</v>
      </c>
      <c r="C169">
        <v>1709568580.7518301</v>
      </c>
      <c r="D169">
        <v>1709568580.7521</v>
      </c>
      <c r="E169">
        <v>1709568580.91488</v>
      </c>
      <c r="F169">
        <v>1709568580.91751</v>
      </c>
      <c r="G169">
        <v>1709568580.91765</v>
      </c>
      <c r="H169">
        <v>1709568580.9224</v>
      </c>
      <c r="I169">
        <v>1709568580.92314</v>
      </c>
      <c r="J169">
        <v>1709568580.92348</v>
      </c>
      <c r="K169">
        <v>1709568580.95737</v>
      </c>
      <c r="L169">
        <v>1709568581.18683</v>
      </c>
      <c r="M169" s="10">
        <f t="shared" si="36"/>
        <v>2.6988983154296875E-4</v>
      </c>
      <c r="N169" s="10">
        <f t="shared" si="37"/>
        <v>0.1627800464630127</v>
      </c>
      <c r="O169" s="10">
        <f t="shared" si="38"/>
        <v>2.6299953460693359E-3</v>
      </c>
      <c r="P169" s="10">
        <f t="shared" si="39"/>
        <v>1.3995170593261719E-4</v>
      </c>
      <c r="Q169" s="10">
        <f t="shared" si="40"/>
        <v>4.7500133514404297E-3</v>
      </c>
      <c r="R169" s="10">
        <f t="shared" si="41"/>
        <v>7.4005126953125E-4</v>
      </c>
      <c r="S169" s="10">
        <f t="shared" si="42"/>
        <v>3.3998489379882813E-4</v>
      </c>
      <c r="T169" s="10">
        <f t="shared" si="43"/>
        <v>3.3890008926391602E-2</v>
      </c>
      <c r="U169" s="10">
        <f t="shared" si="44"/>
        <v>0.22946000099182129</v>
      </c>
      <c r="V169" s="10">
        <f>SUM(Table2[[#This Row],[filter kmers2]:[identify kmers B10]])</f>
        <v>0.43499994277954102</v>
      </c>
      <c r="W169" s="5">
        <f t="shared" si="45"/>
        <v>6.2043647596466366E-4</v>
      </c>
      <c r="X169" s="5">
        <f t="shared" si="46"/>
        <v>0.37420705258692416</v>
      </c>
      <c r="Y169" s="5">
        <f t="shared" si="47"/>
        <v>6.0459671080973533E-3</v>
      </c>
      <c r="Z169" s="5">
        <f t="shared" si="48"/>
        <v>3.2172810193573987E-4</v>
      </c>
      <c r="AA169" s="5">
        <f t="shared" si="49"/>
        <v>1.0919572359226143E-2</v>
      </c>
      <c r="AB169" s="5">
        <f t="shared" si="50"/>
        <v>1.7012675100656501E-3</v>
      </c>
      <c r="AC169" s="5">
        <f t="shared" si="51"/>
        <v>7.8157457131237658E-4</v>
      </c>
      <c r="AD169" s="5">
        <f t="shared" si="52"/>
        <v>7.7908076745580493E-2</v>
      </c>
      <c r="AE169" s="5">
        <f t="shared" si="53"/>
        <v>0.5274943245408934</v>
      </c>
      <c r="AF169" s="20">
        <f>Table2[[#This Row],[filter kmers2]]/Table2[[#This Row],[bp]]*1000000</f>
        <v>2.2971302369816048E-2</v>
      </c>
      <c r="AG169" s="20">
        <f>Table2[[#This Row],[collapse kmers3]]/Table2[[#This Row],[bp]]*1000000</f>
        <v>13.854800107499591</v>
      </c>
      <c r="AH169" s="20">
        <f>Table2[[#This Row],[calculate distances4]]/Table2[[#This Row],[bp]]*1000000</f>
        <v>0.22384844208607849</v>
      </c>
      <c r="AI169" s="20">
        <f>Table2[[#This Row],[Find N A5]]/Table2[[#This Row],[bp]]*1000000</f>
        <v>1.1911797253606025E-2</v>
      </c>
      <c r="AJ169" s="20">
        <f>Table2[[#This Row],[Find N B6]]/Table2[[#This Row],[bp]]*1000000</f>
        <v>0.40429086317477486</v>
      </c>
      <c r="AK169" s="20">
        <f>Table2[[#This Row],[Find N C7]]/Table2[[#This Row],[bp]]*1000000</f>
        <v>6.2988447487552127E-2</v>
      </c>
      <c r="AL169" s="20">
        <f>Table2[[#This Row],[Find N D8]]/Table2[[#This Row],[bp]]*1000000</f>
        <v>2.8937347331588061E-2</v>
      </c>
      <c r="AM169" s="20">
        <f>Table2[[#This Row],[identify kmers A9]]/Table2[[#This Row],[bp]]*1000000</f>
        <v>2.8845015683370159</v>
      </c>
      <c r="AN169" s="20">
        <f>Table2[[#This Row],[identify kmers B10]]/Table2[[#This Row],[bp]]*1000000</f>
        <v>19.530172865079692</v>
      </c>
    </row>
    <row r="170" spans="1:40" x14ac:dyDescent="0.25">
      <c r="A170" s="1" t="s">
        <v>144</v>
      </c>
      <c r="B170">
        <v>17599</v>
      </c>
      <c r="C170">
        <v>1709568583.55407</v>
      </c>
      <c r="D170">
        <v>1709568583.55441</v>
      </c>
      <c r="E170">
        <v>1709568583.7089901</v>
      </c>
      <c r="F170">
        <v>1709568583.71136</v>
      </c>
      <c r="G170">
        <v>1709568583.7114999</v>
      </c>
      <c r="H170">
        <v>1709568583.7211599</v>
      </c>
      <c r="I170">
        <v>1709568583.72207</v>
      </c>
      <c r="J170">
        <v>1709568583.7223301</v>
      </c>
      <c r="K170">
        <v>1709568583.77091</v>
      </c>
      <c r="L170">
        <v>1709568583.9888799</v>
      </c>
      <c r="M170" s="10">
        <f t="shared" si="36"/>
        <v>3.3998489379882813E-4</v>
      </c>
      <c r="N170" s="10">
        <f t="shared" si="37"/>
        <v>0.15458011627197266</v>
      </c>
      <c r="O170" s="10">
        <f t="shared" si="38"/>
        <v>2.3698806762695313E-3</v>
      </c>
      <c r="P170" s="10">
        <f t="shared" si="39"/>
        <v>1.3995170593261719E-4</v>
      </c>
      <c r="Q170" s="10">
        <f t="shared" si="40"/>
        <v>9.6600055694580078E-3</v>
      </c>
      <c r="R170" s="10">
        <f t="shared" si="41"/>
        <v>9.1004371643066406E-4</v>
      </c>
      <c r="S170" s="10">
        <f t="shared" si="42"/>
        <v>2.6011466979980469E-4</v>
      </c>
      <c r="T170" s="10">
        <f t="shared" si="43"/>
        <v>4.8579931259155273E-2</v>
      </c>
      <c r="U170" s="10">
        <f t="shared" si="44"/>
        <v>0.21796989440917969</v>
      </c>
      <c r="V170" s="10">
        <f>SUM(Table2[[#This Row],[filter kmers2]:[identify kmers B10]])</f>
        <v>0.43480992317199707</v>
      </c>
      <c r="W170" s="5">
        <f t="shared" si="45"/>
        <v>7.8191613318894025E-4</v>
      </c>
      <c r="X170" s="5">
        <f t="shared" si="46"/>
        <v>0.35551193299428369</v>
      </c>
      <c r="Y170" s="5">
        <f t="shared" si="47"/>
        <v>5.450383144388545E-3</v>
      </c>
      <c r="Z170" s="5">
        <f t="shared" si="48"/>
        <v>3.218687027923618E-4</v>
      </c>
      <c r="AA170" s="5">
        <f t="shared" si="49"/>
        <v>2.2216617088650976E-2</v>
      </c>
      <c r="AB170" s="5">
        <f t="shared" si="50"/>
        <v>2.0929690605765673E-3</v>
      </c>
      <c r="AC170" s="5">
        <f t="shared" si="51"/>
        <v>5.9822615800079505E-4</v>
      </c>
      <c r="AD170" s="5">
        <f t="shared" si="52"/>
        <v>0.1117268228488396</v>
      </c>
      <c r="AE170" s="5">
        <f t="shared" si="53"/>
        <v>0.50129926386927859</v>
      </c>
      <c r="AF170" s="20">
        <f>Table2[[#This Row],[filter kmers2]]/Table2[[#This Row],[bp]]*1000000</f>
        <v>1.9318421148862328E-2</v>
      </c>
      <c r="AG170" s="20">
        <f>Table2[[#This Row],[collapse kmers3]]/Table2[[#This Row],[bp]]*1000000</f>
        <v>8.7834602120559495</v>
      </c>
      <c r="AH170" s="20">
        <f>Table2[[#This Row],[calculate distances4]]/Table2[[#This Row],[bp]]*1000000</f>
        <v>0.13465996228589869</v>
      </c>
      <c r="AI170" s="20">
        <f>Table2[[#This Row],[Find N A5]]/Table2[[#This Row],[bp]]*1000000</f>
        <v>7.9522533060183646E-3</v>
      </c>
      <c r="AJ170" s="20">
        <f>Table2[[#This Row],[Find N B6]]/Table2[[#This Row],[bp]]*1000000</f>
        <v>0.54889514003397966</v>
      </c>
      <c r="AK170" s="20">
        <f>Table2[[#This Row],[Find N C7]]/Table2[[#This Row],[bp]]*1000000</f>
        <v>5.1709967408981428E-2</v>
      </c>
      <c r="AL170" s="20">
        <f>Table2[[#This Row],[Find N D8]]/Table2[[#This Row],[bp]]*1000000</f>
        <v>1.4780082379669565E-2</v>
      </c>
      <c r="AM170" s="20">
        <f>Table2[[#This Row],[identify kmers A9]]/Table2[[#This Row],[bp]]*1000000</f>
        <v>2.7603802067819347</v>
      </c>
      <c r="AN170" s="20">
        <f>Table2[[#This Row],[identify kmers B10]]/Table2[[#This Row],[bp]]*1000000</f>
        <v>12.385356804885488</v>
      </c>
    </row>
    <row r="171" spans="1:40" x14ac:dyDescent="0.25">
      <c r="A171" s="1" t="s">
        <v>144</v>
      </c>
      <c r="B171">
        <v>12099</v>
      </c>
      <c r="C171">
        <v>1709568512.2161801</v>
      </c>
      <c r="D171">
        <v>1709568512.2164299</v>
      </c>
      <c r="E171">
        <v>1709568512.3884599</v>
      </c>
      <c r="F171">
        <v>1709568512.39011</v>
      </c>
      <c r="G171">
        <v>1709568512.3902299</v>
      </c>
      <c r="H171">
        <v>1709568512.3931401</v>
      </c>
      <c r="I171">
        <v>1709568512.3937099</v>
      </c>
      <c r="J171">
        <v>1709568512.3940599</v>
      </c>
      <c r="K171">
        <v>1709568512.43501</v>
      </c>
      <c r="L171">
        <v>1709568512.6503899</v>
      </c>
      <c r="M171" s="10">
        <f t="shared" si="36"/>
        <v>2.498626708984375E-4</v>
      </c>
      <c r="N171" s="10">
        <f t="shared" si="37"/>
        <v>0.17202997207641602</v>
      </c>
      <c r="O171" s="10">
        <f t="shared" si="38"/>
        <v>1.6500949859619141E-3</v>
      </c>
      <c r="P171" s="10">
        <f t="shared" si="39"/>
        <v>1.1992454528808594E-4</v>
      </c>
      <c r="Q171" s="10">
        <f t="shared" si="40"/>
        <v>2.9101371765136719E-3</v>
      </c>
      <c r="R171" s="10">
        <f t="shared" si="41"/>
        <v>5.6982040405273438E-4</v>
      </c>
      <c r="S171" s="10">
        <f t="shared" si="42"/>
        <v>3.4999847412109375E-4</v>
      </c>
      <c r="T171" s="10">
        <f t="shared" si="43"/>
        <v>4.095005989074707E-2</v>
      </c>
      <c r="U171" s="10">
        <f t="shared" si="44"/>
        <v>0.21537995338439941</v>
      </c>
      <c r="V171" s="10">
        <f>SUM(Table2[[#This Row],[filter kmers2]:[identify kmers B10]])</f>
        <v>0.43420982360839844</v>
      </c>
      <c r="W171" s="5">
        <f t="shared" si="45"/>
        <v>5.7544223394582063E-4</v>
      </c>
      <c r="X171" s="5">
        <f t="shared" si="46"/>
        <v>0.39619087989949531</v>
      </c>
      <c r="Y171" s="5">
        <f t="shared" si="47"/>
        <v>3.800224905667008E-3</v>
      </c>
      <c r="Z171" s="5">
        <f t="shared" si="48"/>
        <v>2.7619030884995017E-4</v>
      </c>
      <c r="AA171" s="5">
        <f t="shared" si="49"/>
        <v>6.7021449499453109E-3</v>
      </c>
      <c r="AB171" s="5">
        <f t="shared" si="50"/>
        <v>1.3123157816130832E-3</v>
      </c>
      <c r="AC171" s="5">
        <f t="shared" si="51"/>
        <v>8.0605839640502351E-4</v>
      </c>
      <c r="AD171" s="5">
        <f t="shared" si="52"/>
        <v>9.430938146548884E-2</v>
      </c>
      <c r="AE171" s="5">
        <f t="shared" si="53"/>
        <v>0.49602736205858966</v>
      </c>
      <c r="AF171" s="20">
        <f>Table2[[#This Row],[filter kmers2]]/Table2[[#This Row],[bp]]*1000000</f>
        <v>2.0651514248982351E-2</v>
      </c>
      <c r="AG171" s="20">
        <f>Table2[[#This Row],[collapse kmers3]]/Table2[[#This Row],[bp]]*1000000</f>
        <v>14.218528149137615</v>
      </c>
      <c r="AH171" s="20">
        <f>Table2[[#This Row],[calculate distances4]]/Table2[[#This Row],[bp]]*1000000</f>
        <v>0.13638275774542641</v>
      </c>
      <c r="AI171" s="20">
        <f>Table2[[#This Row],[Find N A5]]/Table2[[#This Row],[bp]]*1000000</f>
        <v>9.9119386137768353E-3</v>
      </c>
      <c r="AJ171" s="20">
        <f>Table2[[#This Row],[Find N B6]]/Table2[[#This Row],[bp]]*1000000</f>
        <v>0.24052708294186892</v>
      </c>
      <c r="AK171" s="20">
        <f>Table2[[#This Row],[Find N C7]]/Table2[[#This Row],[bp]]*1000000</f>
        <v>4.7096487647965479E-2</v>
      </c>
      <c r="AL171" s="20">
        <f>Table2[[#This Row],[Find N D8]]/Table2[[#This Row],[bp]]*1000000</f>
        <v>2.8927884463269174E-2</v>
      </c>
      <c r="AM171" s="20">
        <f>Table2[[#This Row],[identify kmers A9]]/Table2[[#This Row],[bp]]*1000000</f>
        <v>3.3845821878458606</v>
      </c>
      <c r="AN171" s="20">
        <f>Table2[[#This Row],[identify kmers B10]]/Table2[[#This Row],[bp]]*1000000</f>
        <v>17.801467343119217</v>
      </c>
    </row>
    <row r="172" spans="1:40" x14ac:dyDescent="0.25">
      <c r="A172" s="1" t="s">
        <v>144</v>
      </c>
      <c r="B172">
        <v>14299</v>
      </c>
      <c r="C172">
        <v>1709568632.98669</v>
      </c>
      <c r="D172">
        <v>1709568632.98698</v>
      </c>
      <c r="E172">
        <v>1709568633.16066</v>
      </c>
      <c r="F172">
        <v>1709568633.1632299</v>
      </c>
      <c r="G172">
        <v>1709568633.1633601</v>
      </c>
      <c r="H172">
        <v>1709568633.16888</v>
      </c>
      <c r="I172">
        <v>1709568633.16976</v>
      </c>
      <c r="J172">
        <v>1709568633.17009</v>
      </c>
      <c r="K172">
        <v>1709568633.19928</v>
      </c>
      <c r="L172">
        <v>1709568633.41784</v>
      </c>
      <c r="M172" s="10">
        <f t="shared" si="36"/>
        <v>2.899169921875E-4</v>
      </c>
      <c r="N172" s="10">
        <f t="shared" si="37"/>
        <v>0.17368006706237793</v>
      </c>
      <c r="O172" s="10">
        <f t="shared" si="38"/>
        <v>2.5699138641357422E-3</v>
      </c>
      <c r="P172" s="10">
        <f t="shared" si="39"/>
        <v>1.3017654418945313E-4</v>
      </c>
      <c r="Q172" s="10">
        <f t="shared" si="40"/>
        <v>5.519866943359375E-3</v>
      </c>
      <c r="R172" s="10">
        <f t="shared" si="41"/>
        <v>8.8000297546386719E-4</v>
      </c>
      <c r="S172" s="10">
        <f t="shared" si="42"/>
        <v>3.299713134765625E-4</v>
      </c>
      <c r="T172" s="10">
        <f t="shared" si="43"/>
        <v>2.91900634765625E-2</v>
      </c>
      <c r="U172" s="10">
        <f t="shared" si="44"/>
        <v>0.21855998039245605</v>
      </c>
      <c r="V172" s="10">
        <f>SUM(Table2[[#This Row],[filter kmers2]:[identify kmers B10]])</f>
        <v>0.43114995956420898</v>
      </c>
      <c r="W172" s="5">
        <f t="shared" si="45"/>
        <v>6.7242727444654705E-4</v>
      </c>
      <c r="X172" s="5">
        <f t="shared" si="46"/>
        <v>0.4028298349788263</v>
      </c>
      <c r="Y172" s="5">
        <f t="shared" si="47"/>
        <v>5.9606032822856333E-3</v>
      </c>
      <c r="Z172" s="5">
        <f t="shared" si="48"/>
        <v>3.0192869395379495E-4</v>
      </c>
      <c r="AA172" s="5">
        <f t="shared" si="49"/>
        <v>1.2802661396370442E-2</v>
      </c>
      <c r="AB172" s="5">
        <f t="shared" si="50"/>
        <v>2.0410600904458925E-3</v>
      </c>
      <c r="AC172" s="5">
        <f t="shared" si="51"/>
        <v>7.6532841104771465E-4</v>
      </c>
      <c r="AD172" s="5">
        <f t="shared" si="52"/>
        <v>6.770280926401287E-2</v>
      </c>
      <c r="AE172" s="5">
        <f t="shared" si="53"/>
        <v>0.50692334660861083</v>
      </c>
      <c r="AF172" s="20">
        <f>Table2[[#This Row],[filter kmers2]]/Table2[[#This Row],[bp]]*1000000</f>
        <v>2.0275333393069445E-2</v>
      </c>
      <c r="AG172" s="20">
        <f>Table2[[#This Row],[collapse kmers3]]/Table2[[#This Row],[bp]]*1000000</f>
        <v>12.146308627343025</v>
      </c>
      <c r="AH172" s="20">
        <f>Table2[[#This Row],[calculate distances4]]/Table2[[#This Row],[bp]]*1000000</f>
        <v>0.17972682454267724</v>
      </c>
      <c r="AI172" s="20">
        <f>Table2[[#This Row],[Find N A5]]/Table2[[#This Row],[bp]]*1000000</f>
        <v>9.1038914741907208E-3</v>
      </c>
      <c r="AJ172" s="20">
        <f>Table2[[#This Row],[Find N B6]]/Table2[[#This Row],[bp]]*1000000</f>
        <v>0.38603167657594067</v>
      </c>
      <c r="AK172" s="20">
        <f>Table2[[#This Row],[Find N C7]]/Table2[[#This Row],[bp]]*1000000</f>
        <v>6.1542973317285629E-2</v>
      </c>
      <c r="AL172" s="20">
        <f>Table2[[#This Row],[Find N D8]]/Table2[[#This Row],[bp]]*1000000</f>
        <v>2.3076530769743513E-2</v>
      </c>
      <c r="AM172" s="20">
        <f>Table2[[#This Row],[identify kmers A9]]/Table2[[#This Row],[bp]]*1000000</f>
        <v>2.0414059358390446</v>
      </c>
      <c r="AN172" s="20">
        <f>Table2[[#This Row],[identify kmers B10]]/Table2[[#This Row],[bp]]*1000000</f>
        <v>15.284983592730685</v>
      </c>
    </row>
    <row r="173" spans="1:40" x14ac:dyDescent="0.25">
      <c r="A173" s="1" t="s">
        <v>144</v>
      </c>
      <c r="B173">
        <v>13199</v>
      </c>
      <c r="C173">
        <v>1709568607.5358801</v>
      </c>
      <c r="D173">
        <v>1709568607.53615</v>
      </c>
      <c r="E173">
        <v>1709568607.69168</v>
      </c>
      <c r="F173">
        <v>1709568607.6940899</v>
      </c>
      <c r="G173">
        <v>1709568607.6942201</v>
      </c>
      <c r="H173">
        <v>1709568607.70135</v>
      </c>
      <c r="I173">
        <v>1709568607.7020299</v>
      </c>
      <c r="J173">
        <v>1709568607.70227</v>
      </c>
      <c r="K173">
        <v>1709568607.7444501</v>
      </c>
      <c r="L173">
        <v>1709568607.9667699</v>
      </c>
      <c r="M173" s="10">
        <f t="shared" si="36"/>
        <v>2.6988983154296875E-4</v>
      </c>
      <c r="N173" s="10">
        <f t="shared" si="37"/>
        <v>0.15552997589111328</v>
      </c>
      <c r="O173" s="10">
        <f t="shared" si="38"/>
        <v>2.4099349975585938E-3</v>
      </c>
      <c r="P173" s="10">
        <f t="shared" si="39"/>
        <v>1.3017654418945313E-4</v>
      </c>
      <c r="Q173" s="10">
        <f t="shared" si="40"/>
        <v>7.1299076080322266E-3</v>
      </c>
      <c r="R173" s="10">
        <f t="shared" si="41"/>
        <v>6.7996978759765625E-4</v>
      </c>
      <c r="S173" s="10">
        <f t="shared" si="42"/>
        <v>2.4008750915527344E-4</v>
      </c>
      <c r="T173" s="10">
        <f t="shared" si="43"/>
        <v>4.2180061340332031E-2</v>
      </c>
      <c r="U173" s="10">
        <f t="shared" si="44"/>
        <v>0.2223198413848877</v>
      </c>
      <c r="V173" s="10">
        <f>SUM(Table2[[#This Row],[filter kmers2]:[identify kmers B10]])</f>
        <v>0.43088984489440918</v>
      </c>
      <c r="W173" s="5">
        <f t="shared" si="45"/>
        <v>6.2635458862834428E-4</v>
      </c>
      <c r="X173" s="5">
        <f t="shared" si="46"/>
        <v>0.3609506646164436</v>
      </c>
      <c r="Y173" s="5">
        <f t="shared" si="47"/>
        <v>5.592925955702566E-3</v>
      </c>
      <c r="Z173" s="5">
        <f t="shared" si="48"/>
        <v>3.0211095882603888E-4</v>
      </c>
      <c r="AA173" s="5">
        <f t="shared" si="49"/>
        <v>1.6546938138631305E-2</v>
      </c>
      <c r="AB173" s="5">
        <f t="shared" si="50"/>
        <v>1.5780594406078073E-3</v>
      </c>
      <c r="AC173" s="5">
        <f t="shared" si="51"/>
        <v>5.5718999182751121E-4</v>
      </c>
      <c r="AD173" s="5">
        <f t="shared" si="52"/>
        <v>9.7890590460929475E-2</v>
      </c>
      <c r="AE173" s="5">
        <f t="shared" si="53"/>
        <v>0.5159551658484034</v>
      </c>
      <c r="AF173" s="20">
        <f>Table2[[#This Row],[filter kmers2]]/Table2[[#This Row],[bp]]*1000000</f>
        <v>2.0447748431166663E-2</v>
      </c>
      <c r="AG173" s="20">
        <f>Table2[[#This Row],[collapse kmers3]]/Table2[[#This Row],[bp]]*1000000</f>
        <v>11.783466618009946</v>
      </c>
      <c r="AH173" s="20">
        <f>Table2[[#This Row],[calculate distances4]]/Table2[[#This Row],[bp]]*1000000</f>
        <v>0.18258466531999348</v>
      </c>
      <c r="AI173" s="20">
        <f>Table2[[#This Row],[Find N A5]]/Table2[[#This Row],[bp]]*1000000</f>
        <v>9.8626065754567113E-3</v>
      </c>
      <c r="AJ173" s="20">
        <f>Table2[[#This Row],[Find N B6]]/Table2[[#This Row],[bp]]*1000000</f>
        <v>0.5401854388993278</v>
      </c>
      <c r="AK173" s="20">
        <f>Table2[[#This Row],[Find N C7]]/Table2[[#This Row],[bp]]*1000000</f>
        <v>5.1516765482055929E-2</v>
      </c>
      <c r="AL173" s="20">
        <f>Table2[[#This Row],[Find N D8]]/Table2[[#This Row],[bp]]*1000000</f>
        <v>1.8189825680375287E-2</v>
      </c>
      <c r="AM173" s="20">
        <f>Table2[[#This Row],[identify kmers A9]]/Table2[[#This Row],[bp]]*1000000</f>
        <v>3.1957012910320501</v>
      </c>
      <c r="AN173" s="20">
        <f>Table2[[#This Row],[identify kmers B10]]/Table2[[#This Row],[bp]]*1000000</f>
        <v>16.843688263117485</v>
      </c>
    </row>
    <row r="174" spans="1:40" x14ac:dyDescent="0.25">
      <c r="A174" s="1" t="s">
        <v>144</v>
      </c>
      <c r="B174">
        <v>15399</v>
      </c>
      <c r="C174">
        <v>1709568560.38519</v>
      </c>
      <c r="D174">
        <v>1709568560.3854899</v>
      </c>
      <c r="E174">
        <v>1709568560.5565801</v>
      </c>
      <c r="F174">
        <v>1709568560.55918</v>
      </c>
      <c r="G174">
        <v>1709568560.5592899</v>
      </c>
      <c r="H174">
        <v>1709568560.56458</v>
      </c>
      <c r="I174">
        <v>1709568560.5654099</v>
      </c>
      <c r="J174">
        <v>1709568560.5657401</v>
      </c>
      <c r="K174">
        <v>1709568560.61007</v>
      </c>
      <c r="L174">
        <v>1709568560.8160701</v>
      </c>
      <c r="M174" s="10">
        <f t="shared" si="36"/>
        <v>2.9993057250976563E-4</v>
      </c>
      <c r="N174" s="10">
        <f t="shared" si="37"/>
        <v>0.17109012603759766</v>
      </c>
      <c r="O174" s="10">
        <f t="shared" si="38"/>
        <v>2.5999546051025391E-3</v>
      </c>
      <c r="P174" s="10">
        <f t="shared" si="39"/>
        <v>1.0991096496582031E-4</v>
      </c>
      <c r="Q174" s="10">
        <f t="shared" si="40"/>
        <v>5.2900314331054688E-3</v>
      </c>
      <c r="R174" s="10">
        <f t="shared" si="41"/>
        <v>8.2993507385253906E-4</v>
      </c>
      <c r="S174" s="10">
        <f t="shared" si="42"/>
        <v>3.3020973205566406E-4</v>
      </c>
      <c r="T174" s="10">
        <f t="shared" si="43"/>
        <v>4.432988166809082E-2</v>
      </c>
      <c r="U174" s="10">
        <f t="shared" si="44"/>
        <v>0.20600008964538574</v>
      </c>
      <c r="V174" s="10">
        <f>SUM(Table2[[#This Row],[filter kmers2]:[identify kmers B10]])</f>
        <v>0.43088006973266602</v>
      </c>
      <c r="W174" s="5">
        <f t="shared" si="45"/>
        <v>6.9608829365408725E-4</v>
      </c>
      <c r="X174" s="5">
        <f t="shared" si="46"/>
        <v>0.39707133853684234</v>
      </c>
      <c r="Y174" s="5">
        <f t="shared" si="47"/>
        <v>6.0340563134322909E-3</v>
      </c>
      <c r="Z174" s="5">
        <f t="shared" si="48"/>
        <v>2.5508481985257091E-4</v>
      </c>
      <c r="AA174" s="5">
        <f t="shared" si="49"/>
        <v>1.2277271112557145E-2</v>
      </c>
      <c r="AB174" s="5">
        <f t="shared" si="50"/>
        <v>1.9261393880841637E-3</v>
      </c>
      <c r="AC174" s="5">
        <f t="shared" si="51"/>
        <v>7.6636111821217086E-4</v>
      </c>
      <c r="AD174" s="5">
        <f t="shared" si="52"/>
        <v>0.10288218179967043</v>
      </c>
      <c r="AE174" s="5">
        <f t="shared" si="53"/>
        <v>0.4780914786176948</v>
      </c>
      <c r="AF174" s="20">
        <f>Table2[[#This Row],[filter kmers2]]/Table2[[#This Row],[bp]]*1000000</f>
        <v>1.9477275960112062E-2</v>
      </c>
      <c r="AG174" s="20">
        <f>Table2[[#This Row],[collapse kmers3]]/Table2[[#This Row],[bp]]*1000000</f>
        <v>11.110469903084462</v>
      </c>
      <c r="AH174" s="20">
        <f>Table2[[#This Row],[calculate distances4]]/Table2[[#This Row],[bp]]*1000000</f>
        <v>0.16883918469397619</v>
      </c>
      <c r="AI174" s="20">
        <f>Table2[[#This Row],[Find N A5]]/Table2[[#This Row],[bp]]*1000000</f>
        <v>7.1375391236976624E-3</v>
      </c>
      <c r="AJ174" s="20">
        <f>Table2[[#This Row],[Find N B6]]/Table2[[#This Row],[bp]]*1000000</f>
        <v>0.34353084181475863</v>
      </c>
      <c r="AK174" s="20">
        <f>Table2[[#This Row],[Find N C7]]/Table2[[#This Row],[bp]]*1000000</f>
        <v>5.3895387612996885E-2</v>
      </c>
      <c r="AL174" s="20">
        <f>Table2[[#This Row],[Find N D8]]/Table2[[#This Row],[bp]]*1000000</f>
        <v>2.1443582833668685E-2</v>
      </c>
      <c r="AM174" s="20">
        <f>Table2[[#This Row],[identify kmers A9]]/Table2[[#This Row],[bp]]*1000000</f>
        <v>2.8787506765433353</v>
      </c>
      <c r="AN174" s="20">
        <f>Table2[[#This Row],[identify kmers B10]]/Table2[[#This Row],[bp]]*1000000</f>
        <v>13.377497866444948</v>
      </c>
    </row>
    <row r="175" spans="1:40" x14ac:dyDescent="0.25">
      <c r="A175" s="1" t="s">
        <v>144</v>
      </c>
      <c r="B175">
        <v>15399</v>
      </c>
      <c r="C175">
        <v>1709568584.31357</v>
      </c>
      <c r="D175">
        <v>1709568584.3138499</v>
      </c>
      <c r="E175">
        <v>1709568584.4874599</v>
      </c>
      <c r="F175">
        <v>1709568584.4902</v>
      </c>
      <c r="G175">
        <v>1709568584.49034</v>
      </c>
      <c r="H175">
        <v>1709568584.4949501</v>
      </c>
      <c r="I175">
        <v>1709568584.4954801</v>
      </c>
      <c r="J175">
        <v>1709568584.4956901</v>
      </c>
      <c r="K175">
        <v>1709568584.5273399</v>
      </c>
      <c r="L175">
        <v>1709568584.74387</v>
      </c>
      <c r="M175" s="10">
        <f t="shared" si="36"/>
        <v>2.7990341186523438E-4</v>
      </c>
      <c r="N175" s="10">
        <f t="shared" si="37"/>
        <v>0.17360997200012207</v>
      </c>
      <c r="O175" s="10">
        <f t="shared" si="38"/>
        <v>2.7401447296142578E-3</v>
      </c>
      <c r="P175" s="10">
        <f t="shared" si="39"/>
        <v>1.3995170593261719E-4</v>
      </c>
      <c r="Q175" s="10">
        <f t="shared" si="40"/>
        <v>4.6100616455078125E-3</v>
      </c>
      <c r="R175" s="10">
        <f t="shared" si="41"/>
        <v>5.3000450134277344E-4</v>
      </c>
      <c r="S175" s="10">
        <f t="shared" si="42"/>
        <v>2.1004676818847656E-4</v>
      </c>
      <c r="T175" s="10">
        <f t="shared" si="43"/>
        <v>3.164982795715332E-2</v>
      </c>
      <c r="U175" s="10">
        <f t="shared" si="44"/>
        <v>0.21653008460998535</v>
      </c>
      <c r="V175" s="10">
        <f>SUM(Table2[[#This Row],[filter kmers2]:[identify kmers B10]])</f>
        <v>0.43029999732971191</v>
      </c>
      <c r="W175" s="5">
        <f t="shared" si="45"/>
        <v>6.5048434488081564E-4</v>
      </c>
      <c r="X175" s="5">
        <f t="shared" si="46"/>
        <v>0.40346263787470033</v>
      </c>
      <c r="Y175" s="5">
        <f t="shared" si="47"/>
        <v>6.3679868617676442E-3</v>
      </c>
      <c r="Z175" s="5">
        <f t="shared" si="48"/>
        <v>3.2524217244040782E-4</v>
      </c>
      <c r="AA175" s="5">
        <f t="shared" si="49"/>
        <v>1.0713599056742292E-2</v>
      </c>
      <c r="AB175" s="5">
        <f t="shared" si="50"/>
        <v>1.231709283364611E-3</v>
      </c>
      <c r="AC175" s="5">
        <f t="shared" si="51"/>
        <v>4.8814029628619981E-4</v>
      </c>
      <c r="AD175" s="5">
        <f t="shared" si="52"/>
        <v>7.3552935518384488E-2</v>
      </c>
      <c r="AE175" s="5">
        <f t="shared" si="53"/>
        <v>0.50320726459143317</v>
      </c>
      <c r="AF175" s="20">
        <f>Table2[[#This Row],[filter kmers2]]/Table2[[#This Row],[bp]]*1000000</f>
        <v>1.8176726531932877E-2</v>
      </c>
      <c r="AG175" s="20">
        <f>Table2[[#This Row],[collapse kmers3]]/Table2[[#This Row],[bp]]*1000000</f>
        <v>11.274106890065724</v>
      </c>
      <c r="AH175" s="20">
        <f>Table2[[#This Row],[calculate distances4]]/Table2[[#This Row],[bp]]*1000000</f>
        <v>0.17794303069123044</v>
      </c>
      <c r="AI175" s="20">
        <f>Table2[[#This Row],[Find N A5]]/Table2[[#This Row],[bp]]*1000000</f>
        <v>9.0883632659664385E-3</v>
      </c>
      <c r="AJ175" s="20">
        <f>Table2[[#This Row],[Find N B6]]/Table2[[#This Row],[bp]]*1000000</f>
        <v>0.29937409218181782</v>
      </c>
      <c r="AK175" s="20">
        <f>Table2[[#This Row],[Find N C7]]/Table2[[#This Row],[bp]]*1000000</f>
        <v>3.4418111652884824E-2</v>
      </c>
      <c r="AL175" s="20">
        <f>Table2[[#This Row],[Find N D8]]/Table2[[#This Row],[bp]]*1000000</f>
        <v>1.3640286264593581E-2</v>
      </c>
      <c r="AM175" s="20">
        <f>Table2[[#This Row],[identify kmers A9]]/Table2[[#This Row],[bp]]*1000000</f>
        <v>2.0553170957304578</v>
      </c>
      <c r="AN175" s="20">
        <f>Table2[[#This Row],[identify kmers B10]]/Table2[[#This Row],[bp]]*1000000</f>
        <v>14.061308176504017</v>
      </c>
    </row>
    <row r="176" spans="1:40" x14ac:dyDescent="0.25">
      <c r="A176" s="1" t="s">
        <v>144</v>
      </c>
      <c r="B176">
        <v>15399</v>
      </c>
      <c r="C176">
        <v>1709568532.8833001</v>
      </c>
      <c r="D176">
        <v>1709568532.88361</v>
      </c>
      <c r="E176">
        <v>1709568533.05864</v>
      </c>
      <c r="F176">
        <v>1709568533.0616</v>
      </c>
      <c r="G176">
        <v>1709568533.0617399</v>
      </c>
      <c r="H176">
        <v>1709568533.0708599</v>
      </c>
      <c r="I176">
        <v>1709568533.0716701</v>
      </c>
      <c r="J176">
        <v>1709568533.072</v>
      </c>
      <c r="K176">
        <v>1709568533.1061001</v>
      </c>
      <c r="L176">
        <v>1709568533.31354</v>
      </c>
      <c r="M176" s="10">
        <f t="shared" si="36"/>
        <v>3.0994415283203125E-4</v>
      </c>
      <c r="N176" s="10">
        <f t="shared" si="37"/>
        <v>0.17502999305725098</v>
      </c>
      <c r="O176" s="10">
        <f t="shared" si="38"/>
        <v>2.9599666595458984E-3</v>
      </c>
      <c r="P176" s="10">
        <f t="shared" si="39"/>
        <v>1.3995170593261719E-4</v>
      </c>
      <c r="Q176" s="10">
        <f t="shared" si="40"/>
        <v>9.1199874877929688E-3</v>
      </c>
      <c r="R176" s="10">
        <f t="shared" si="41"/>
        <v>8.1014633178710938E-4</v>
      </c>
      <c r="S176" s="10">
        <f t="shared" si="42"/>
        <v>3.299713134765625E-4</v>
      </c>
      <c r="T176" s="10">
        <f t="shared" si="43"/>
        <v>3.4100055694580078E-2</v>
      </c>
      <c r="U176" s="10">
        <f t="shared" si="44"/>
        <v>0.20743989944458008</v>
      </c>
      <c r="V176" s="10">
        <f>SUM(Table2[[#This Row],[filter kmers2]:[identify kmers B10]])</f>
        <v>0.43023991584777832</v>
      </c>
      <c r="W176" s="5">
        <f t="shared" si="45"/>
        <v>7.2039841357186276E-4</v>
      </c>
      <c r="X176" s="5">
        <f t="shared" si="46"/>
        <v>0.40681951304392161</v>
      </c>
      <c r="Y176" s="5">
        <f t="shared" si="47"/>
        <v>6.87980484961129E-3</v>
      </c>
      <c r="Z176" s="5">
        <f t="shared" si="48"/>
        <v>3.2528759135898728E-4</v>
      </c>
      <c r="AA176" s="5">
        <f t="shared" si="49"/>
        <v>2.119744624303915E-2</v>
      </c>
      <c r="AB176" s="5">
        <f t="shared" si="50"/>
        <v>1.8830106225516845E-3</v>
      </c>
      <c r="AC176" s="5">
        <f t="shared" si="51"/>
        <v>7.6694723414112167E-4</v>
      </c>
      <c r="AD176" s="5">
        <f t="shared" si="52"/>
        <v>7.9258233461176344E-2</v>
      </c>
      <c r="AE176" s="5">
        <f t="shared" si="53"/>
        <v>0.48214935854062796</v>
      </c>
      <c r="AF176" s="20">
        <f>Table2[[#This Row],[filter kmers2]]/Table2[[#This Row],[bp]]*1000000</f>
        <v>2.0127550674201654E-2</v>
      </c>
      <c r="AG176" s="20">
        <f>Table2[[#This Row],[collapse kmers3]]/Table2[[#This Row],[bp]]*1000000</f>
        <v>11.366322037616142</v>
      </c>
      <c r="AH176" s="20">
        <f>Table2[[#This Row],[calculate distances4]]/Table2[[#This Row],[bp]]*1000000</f>
        <v>0.19221810893862576</v>
      </c>
      <c r="AI176" s="20">
        <f>Table2[[#This Row],[Find N A5]]/Table2[[#This Row],[bp]]*1000000</f>
        <v>9.0883632659664385E-3</v>
      </c>
      <c r="AJ176" s="20">
        <f>Table2[[#This Row],[Find N B6]]/Table2[[#This Row],[bp]]*1000000</f>
        <v>0.5922454372227397</v>
      </c>
      <c r="AK176" s="20">
        <f>Table2[[#This Row],[Find N C7]]/Table2[[#This Row],[bp]]*1000000</f>
        <v>5.2610320916105548E-2</v>
      </c>
      <c r="AL176" s="20">
        <f>Table2[[#This Row],[Find N D8]]/Table2[[#This Row],[bp]]*1000000</f>
        <v>2.1428100102380835E-2</v>
      </c>
      <c r="AM176" s="20">
        <f>Table2[[#This Row],[identify kmers A9]]/Table2[[#This Row],[bp]]*1000000</f>
        <v>2.2144331251756659</v>
      </c>
      <c r="AN176" s="20">
        <f>Table2[[#This Row],[identify kmers B10]]/Table2[[#This Row],[bp]]*1000000</f>
        <v>13.470998080692258</v>
      </c>
    </row>
    <row r="177" spans="1:40" x14ac:dyDescent="0.25">
      <c r="A177" s="1" t="s">
        <v>144</v>
      </c>
      <c r="B177">
        <v>18299</v>
      </c>
      <c r="C177">
        <v>1709568571.9122601</v>
      </c>
      <c r="D177">
        <v>1709568571.91259</v>
      </c>
      <c r="E177">
        <v>1709568572.07991</v>
      </c>
      <c r="F177">
        <v>1709568572.0824101</v>
      </c>
      <c r="G177">
        <v>1709568572.08252</v>
      </c>
      <c r="H177">
        <v>1709568572.10234</v>
      </c>
      <c r="I177">
        <v>1709568572.1029699</v>
      </c>
      <c r="J177">
        <v>1709568572.10323</v>
      </c>
      <c r="K177">
        <v>1709568572.12903</v>
      </c>
      <c r="L177">
        <v>1709568572.3421299</v>
      </c>
      <c r="M177" s="10">
        <f t="shared" si="36"/>
        <v>3.299713134765625E-4</v>
      </c>
      <c r="N177" s="10">
        <f t="shared" si="37"/>
        <v>0.16732001304626465</v>
      </c>
      <c r="O177" s="10">
        <f t="shared" si="38"/>
        <v>2.5000572204589844E-3</v>
      </c>
      <c r="P177" s="10">
        <f t="shared" si="39"/>
        <v>1.0991096496582031E-4</v>
      </c>
      <c r="Q177" s="10">
        <f t="shared" si="40"/>
        <v>1.9819974899291992E-2</v>
      </c>
      <c r="R177" s="10">
        <f t="shared" si="41"/>
        <v>6.2990188598632813E-4</v>
      </c>
      <c r="S177" s="10">
        <f t="shared" si="42"/>
        <v>2.6011466979980469E-4</v>
      </c>
      <c r="T177" s="10">
        <f t="shared" si="43"/>
        <v>2.5799989700317383E-2</v>
      </c>
      <c r="U177" s="10">
        <f t="shared" si="44"/>
        <v>0.21309995651245117</v>
      </c>
      <c r="V177" s="10">
        <f>SUM(Table2[[#This Row],[filter kmers2]:[identify kmers B10]])</f>
        <v>0.4298698902130127</v>
      </c>
      <c r="W177" s="5">
        <f t="shared" si="45"/>
        <v>7.6760741096114544E-4</v>
      </c>
      <c r="X177" s="5">
        <f t="shared" si="46"/>
        <v>0.38923408420941707</v>
      </c>
      <c r="Y177" s="5">
        <f t="shared" si="47"/>
        <v>5.8158463232215107E-3</v>
      </c>
      <c r="Z177" s="5">
        <f t="shared" si="48"/>
        <v>2.5568426044298266E-4</v>
      </c>
      <c r="AA177" s="5">
        <f t="shared" si="49"/>
        <v>4.6106915954198684E-2</v>
      </c>
      <c r="AB177" s="5">
        <f t="shared" si="50"/>
        <v>1.4653314882654236E-3</v>
      </c>
      <c r="AC177" s="5">
        <f t="shared" si="51"/>
        <v>6.0510092872731913E-4</v>
      </c>
      <c r="AD177" s="5">
        <f t="shared" si="52"/>
        <v>6.0018136388972854E-2</v>
      </c>
      <c r="AE177" s="5">
        <f t="shared" si="53"/>
        <v>0.495731293035793</v>
      </c>
      <c r="AF177" s="20">
        <f>Table2[[#This Row],[filter kmers2]]/Table2[[#This Row],[bp]]*1000000</f>
        <v>1.8032204682035223E-2</v>
      </c>
      <c r="AG177" s="20">
        <f>Table2[[#This Row],[collapse kmers3]]/Table2[[#This Row],[bp]]*1000000</f>
        <v>9.1436697659033079</v>
      </c>
      <c r="AH177" s="20">
        <f>Table2[[#This Row],[calculate distances4]]/Table2[[#This Row],[bp]]*1000000</f>
        <v>0.13662261437559345</v>
      </c>
      <c r="AI177" s="20">
        <f>Table2[[#This Row],[Find N A5]]/Table2[[#This Row],[bp]]*1000000</f>
        <v>6.0063918774698249E-3</v>
      </c>
      <c r="AJ177" s="20">
        <f>Table2[[#This Row],[Find N B6]]/Table2[[#This Row],[bp]]*1000000</f>
        <v>1.0831179244380562</v>
      </c>
      <c r="AK177" s="20">
        <f>Table2[[#This Row],[Find N C7]]/Table2[[#This Row],[bp]]*1000000</f>
        <v>3.442274911122619E-2</v>
      </c>
      <c r="AL177" s="20">
        <f>Table2[[#This Row],[Find N D8]]/Table2[[#This Row],[bp]]*1000000</f>
        <v>1.4214693141691059E-2</v>
      </c>
      <c r="AM177" s="20">
        <f>Table2[[#This Row],[identify kmers A9]]/Table2[[#This Row],[bp]]*1000000</f>
        <v>1.4099125471510674</v>
      </c>
      <c r="AN177" s="20">
        <f>Table2[[#This Row],[identify kmers B10]]/Table2[[#This Row],[bp]]*1000000</f>
        <v>11.645442729791309</v>
      </c>
    </row>
    <row r="178" spans="1:40" x14ac:dyDescent="0.25">
      <c r="A178" s="1" t="s">
        <v>144</v>
      </c>
      <c r="B178">
        <v>17599</v>
      </c>
      <c r="C178">
        <v>1709568524.5940599</v>
      </c>
      <c r="D178">
        <v>1709568524.59427</v>
      </c>
      <c r="E178">
        <v>1709568524.7636299</v>
      </c>
      <c r="F178">
        <v>1709568524.766</v>
      </c>
      <c r="G178">
        <v>1709568524.7660999</v>
      </c>
      <c r="H178">
        <v>1709568524.7776501</v>
      </c>
      <c r="I178">
        <v>1709568524.7785201</v>
      </c>
      <c r="J178">
        <v>1709568524.7788799</v>
      </c>
      <c r="K178">
        <v>1709568524.8068199</v>
      </c>
      <c r="L178">
        <v>1709568525.02369</v>
      </c>
      <c r="M178" s="10">
        <f t="shared" si="36"/>
        <v>2.1004676818847656E-4</v>
      </c>
      <c r="N178" s="10">
        <f t="shared" si="37"/>
        <v>0.16935992240905762</v>
      </c>
      <c r="O178" s="10">
        <f t="shared" si="38"/>
        <v>2.3701190948486328E-3</v>
      </c>
      <c r="P178" s="10">
        <f t="shared" si="39"/>
        <v>9.9897384643554688E-5</v>
      </c>
      <c r="Q178" s="10">
        <f t="shared" si="40"/>
        <v>1.1550188064575195E-2</v>
      </c>
      <c r="R178" s="10">
        <f t="shared" si="41"/>
        <v>8.6998939514160156E-4</v>
      </c>
      <c r="S178" s="10">
        <f t="shared" si="42"/>
        <v>3.5977363586425781E-4</v>
      </c>
      <c r="T178" s="10">
        <f t="shared" si="43"/>
        <v>2.7940034866333008E-2</v>
      </c>
      <c r="U178" s="10">
        <f t="shared" si="44"/>
        <v>0.21687006950378418</v>
      </c>
      <c r="V178" s="10">
        <f>SUM(Table2[[#This Row],[filter kmers2]:[identify kmers B10]])</f>
        <v>0.42963004112243652</v>
      </c>
      <c r="W178" s="5">
        <f t="shared" si="45"/>
        <v>4.8890149217618883E-4</v>
      </c>
      <c r="X178" s="5">
        <f t="shared" si="46"/>
        <v>0.39419944184208761</v>
      </c>
      <c r="Y178" s="5">
        <f t="shared" si="47"/>
        <v>5.5166512301061208E-3</v>
      </c>
      <c r="Z178" s="5">
        <f t="shared" si="48"/>
        <v>2.3251955189764256E-4</v>
      </c>
      <c r="AA178" s="5">
        <f t="shared" si="49"/>
        <v>2.6884032677043659E-2</v>
      </c>
      <c r="AB178" s="5">
        <f t="shared" si="50"/>
        <v>2.0249733767887775E-3</v>
      </c>
      <c r="AC178" s="5">
        <f t="shared" si="51"/>
        <v>8.374033503903165E-4</v>
      </c>
      <c r="AD178" s="5">
        <f t="shared" si="52"/>
        <v>6.5032777487667864E-2</v>
      </c>
      <c r="AE178" s="5">
        <f t="shared" si="53"/>
        <v>0.50478329899184182</v>
      </c>
      <c r="AF178" s="20">
        <f>Table2[[#This Row],[filter kmers2]]/Table2[[#This Row],[bp]]*1000000</f>
        <v>1.1935153598981566E-2</v>
      </c>
      <c r="AG178" s="20">
        <f>Table2[[#This Row],[collapse kmers3]]/Table2[[#This Row],[bp]]*1000000</f>
        <v>9.6232696408351401</v>
      </c>
      <c r="AH178" s="20">
        <f>Table2[[#This Row],[calculate distances4]]/Table2[[#This Row],[bp]]*1000000</f>
        <v>0.13467350956580673</v>
      </c>
      <c r="AI178" s="20">
        <f>Table2[[#This Row],[Find N A5]]/Table2[[#This Row],[bp]]*1000000</f>
        <v>5.676310281467963E-3</v>
      </c>
      <c r="AJ178" s="20">
        <f>Table2[[#This Row],[Find N B6]]/Table2[[#This Row],[bp]]*1000000</f>
        <v>0.65629797514490562</v>
      </c>
      <c r="AK178" s="20">
        <f>Table2[[#This Row],[Find N C7]]/Table2[[#This Row],[bp]]*1000000</f>
        <v>4.9434024384431022E-2</v>
      </c>
      <c r="AL178" s="20">
        <f>Table2[[#This Row],[Find N D8]]/Table2[[#This Row],[bp]]*1000000</f>
        <v>2.0442845381229494E-2</v>
      </c>
      <c r="AM178" s="20">
        <f>Table2[[#This Row],[identify kmers A9]]/Table2[[#This Row],[bp]]*1000000</f>
        <v>1.5875921851430768</v>
      </c>
      <c r="AN178" s="20">
        <f>Table2[[#This Row],[identify kmers B10]]/Table2[[#This Row],[bp]]*1000000</f>
        <v>12.322863202669708</v>
      </c>
    </row>
    <row r="179" spans="1:40" x14ac:dyDescent="0.25">
      <c r="A179" s="1" t="s">
        <v>144</v>
      </c>
      <c r="B179">
        <v>13199</v>
      </c>
      <c r="C179">
        <v>1709568561.8159001</v>
      </c>
      <c r="D179">
        <v>1709568561.81616</v>
      </c>
      <c r="E179">
        <v>1709568561.9880099</v>
      </c>
      <c r="F179">
        <v>1709568561.99104</v>
      </c>
      <c r="G179">
        <v>1709568561.99119</v>
      </c>
      <c r="H179">
        <v>1709568561.9962201</v>
      </c>
      <c r="I179">
        <v>1709568561.99686</v>
      </c>
      <c r="J179">
        <v>1709568561.99716</v>
      </c>
      <c r="K179">
        <v>1709568562.02808</v>
      </c>
      <c r="L179">
        <v>1709568562.24529</v>
      </c>
      <c r="M179" s="10">
        <f t="shared" si="36"/>
        <v>2.5987625122070313E-4</v>
      </c>
      <c r="N179" s="10">
        <f t="shared" si="37"/>
        <v>0.17184996604919434</v>
      </c>
      <c r="O179" s="10">
        <f t="shared" si="38"/>
        <v>3.0300617218017578E-3</v>
      </c>
      <c r="P179" s="10">
        <f t="shared" si="39"/>
        <v>1.4996528625488281E-4</v>
      </c>
      <c r="Q179" s="10">
        <f t="shared" si="40"/>
        <v>5.0301551818847656E-3</v>
      </c>
      <c r="R179" s="10">
        <f t="shared" si="41"/>
        <v>6.3991546630859375E-4</v>
      </c>
      <c r="S179" s="10">
        <f t="shared" si="42"/>
        <v>2.9993057250976563E-4</v>
      </c>
      <c r="T179" s="10">
        <f t="shared" si="43"/>
        <v>3.0920028686523438E-2</v>
      </c>
      <c r="U179" s="10">
        <f t="shared" si="44"/>
        <v>0.21721005439758301</v>
      </c>
      <c r="V179" s="10">
        <f>SUM(Table2[[#This Row],[filter kmers2]:[identify kmers B10]])</f>
        <v>0.42938995361328125</v>
      </c>
      <c r="W179" s="5">
        <f t="shared" si="45"/>
        <v>6.0522201098061517E-4</v>
      </c>
      <c r="X179" s="5">
        <f t="shared" si="46"/>
        <v>0.40021887937314549</v>
      </c>
      <c r="Y179" s="5">
        <f t="shared" si="47"/>
        <v>7.0566665482134291E-3</v>
      </c>
      <c r="Z179" s="5">
        <f t="shared" si="48"/>
        <v>3.4925196780441004E-4</v>
      </c>
      <c r="AA179" s="5">
        <f t="shared" si="49"/>
        <v>1.1714655034558732E-2</v>
      </c>
      <c r="AB179" s="5">
        <f t="shared" si="50"/>
        <v>1.4902897958458451E-3</v>
      </c>
      <c r="AC179" s="5">
        <f t="shared" si="51"/>
        <v>6.9850393560882008E-4</v>
      </c>
      <c r="AD179" s="5">
        <f t="shared" si="52"/>
        <v>7.2009203816563311E-2</v>
      </c>
      <c r="AE179" s="5">
        <f t="shared" si="53"/>
        <v>0.50585732751727941</v>
      </c>
      <c r="AF179" s="20">
        <f>Table2[[#This Row],[filter kmers2]]/Table2[[#This Row],[bp]]*1000000</f>
        <v>1.9689086386900759E-2</v>
      </c>
      <c r="AG179" s="20">
        <f>Table2[[#This Row],[collapse kmers3]]/Table2[[#This Row],[bp]]*1000000</f>
        <v>13.019923179725307</v>
      </c>
      <c r="AH179" s="20">
        <f>Table2[[#This Row],[calculate distances4]]/Table2[[#This Row],[bp]]*1000000</f>
        <v>0.2295675219184603</v>
      </c>
      <c r="AI179" s="20">
        <f>Table2[[#This Row],[Find N A5]]/Table2[[#This Row],[bp]]*1000000</f>
        <v>1.1361867281982182E-2</v>
      </c>
      <c r="AJ179" s="20">
        <f>Table2[[#This Row],[Find N B6]]/Table2[[#This Row],[bp]]*1000000</f>
        <v>0.38110123356957087</v>
      </c>
      <c r="AK179" s="20">
        <f>Table2[[#This Row],[Find N C7]]/Table2[[#This Row],[bp]]*1000000</f>
        <v>4.8482117304992328E-2</v>
      </c>
      <c r="AL179" s="20">
        <f>Table2[[#This Row],[Find N D8]]/Table2[[#This Row],[bp]]*1000000</f>
        <v>2.2723734563964364E-2</v>
      </c>
      <c r="AM179" s="20">
        <f>Table2[[#This Row],[identify kmers A9]]/Table2[[#This Row],[bp]]*1000000</f>
        <v>2.3426038856370512</v>
      </c>
      <c r="AN179" s="20">
        <f>Table2[[#This Row],[identify kmers B10]]/Table2[[#This Row],[bp]]*1000000</f>
        <v>16.456553859957801</v>
      </c>
    </row>
    <row r="180" spans="1:40" x14ac:dyDescent="0.25">
      <c r="A180" s="1" t="s">
        <v>144</v>
      </c>
      <c r="B180">
        <v>17599</v>
      </c>
      <c r="C180">
        <v>1709568524.63586</v>
      </c>
      <c r="D180">
        <v>1709568524.63625</v>
      </c>
      <c r="E180">
        <v>1709568524.8229599</v>
      </c>
      <c r="F180">
        <v>1709568524.8259799</v>
      </c>
      <c r="G180">
        <v>1709568524.8261199</v>
      </c>
      <c r="H180">
        <v>1709568524.8319199</v>
      </c>
      <c r="I180">
        <v>1709568524.8326199</v>
      </c>
      <c r="J180">
        <v>1709568524.8329101</v>
      </c>
      <c r="K180">
        <v>1709568524.87691</v>
      </c>
      <c r="L180">
        <v>1709568525.0622301</v>
      </c>
      <c r="M180" s="10">
        <f t="shared" si="36"/>
        <v>3.9005279541015625E-4</v>
      </c>
      <c r="N180" s="10">
        <f t="shared" si="37"/>
        <v>0.18670988082885742</v>
      </c>
      <c r="O180" s="10">
        <f t="shared" si="38"/>
        <v>3.0200481414794922E-3</v>
      </c>
      <c r="P180" s="10">
        <f t="shared" si="39"/>
        <v>1.3995170593261719E-4</v>
      </c>
      <c r="Q180" s="10">
        <f t="shared" si="40"/>
        <v>5.8000087738037109E-3</v>
      </c>
      <c r="R180" s="10">
        <f t="shared" si="41"/>
        <v>6.999969482421875E-4</v>
      </c>
      <c r="S180" s="10">
        <f t="shared" si="42"/>
        <v>2.9015541076660156E-4</v>
      </c>
      <c r="T180" s="10">
        <f t="shared" si="43"/>
        <v>4.3999910354614258E-2</v>
      </c>
      <c r="U180" s="10">
        <f t="shared" si="44"/>
        <v>0.18532013893127441</v>
      </c>
      <c r="V180" s="10">
        <f>SUM(Table2[[#This Row],[filter kmers2]:[identify kmers B10]])</f>
        <v>0.42637014389038086</v>
      </c>
      <c r="W180" s="5">
        <f t="shared" si="45"/>
        <v>9.1482201790948632E-4</v>
      </c>
      <c r="X180" s="5">
        <f t="shared" si="46"/>
        <v>0.43790561676114981</v>
      </c>
      <c r="Y180" s="5">
        <f t="shared" si="47"/>
        <v>7.0831604528480826E-3</v>
      </c>
      <c r="Z180" s="5">
        <f t="shared" si="48"/>
        <v>3.282399294088438E-4</v>
      </c>
      <c r="AA180" s="5">
        <f t="shared" si="49"/>
        <v>1.3603224468022051E-2</v>
      </c>
      <c r="AB180" s="5">
        <f t="shared" si="50"/>
        <v>1.6417588292067554E-3</v>
      </c>
      <c r="AC180" s="5">
        <f t="shared" si="51"/>
        <v>6.8052469180675116E-4</v>
      </c>
      <c r="AD180" s="5">
        <f t="shared" si="52"/>
        <v>0.10319650891392285</v>
      </c>
      <c r="AE180" s="5">
        <f t="shared" si="53"/>
        <v>0.43464614393572537</v>
      </c>
      <c r="AF180" s="20">
        <f>Table2[[#This Row],[filter kmers2]]/Table2[[#This Row],[bp]]*1000000</f>
        <v>2.2163349929550328E-2</v>
      </c>
      <c r="AG180" s="20">
        <f>Table2[[#This Row],[collapse kmers3]]/Table2[[#This Row],[bp]]*1000000</f>
        <v>10.609118747022981</v>
      </c>
      <c r="AH180" s="20">
        <f>Table2[[#This Row],[calculate distances4]]/Table2[[#This Row],[bp]]*1000000</f>
        <v>0.17160339459511861</v>
      </c>
      <c r="AI180" s="20">
        <f>Table2[[#This Row],[Find N A5]]/Table2[[#This Row],[bp]]*1000000</f>
        <v>7.9522533060183646E-3</v>
      </c>
      <c r="AJ180" s="20">
        <f>Table2[[#This Row],[Find N B6]]/Table2[[#This Row],[bp]]*1000000</f>
        <v>0.32956467832284281</v>
      </c>
      <c r="AK180" s="20">
        <f>Table2[[#This Row],[Find N C7]]/Table2[[#This Row],[bp]]*1000000</f>
        <v>3.9774813809999858E-2</v>
      </c>
      <c r="AL180" s="20">
        <f>Table2[[#This Row],[Find N D8]]/Table2[[#This Row],[bp]]*1000000</f>
        <v>1.6487039648082364E-2</v>
      </c>
      <c r="AM180" s="20">
        <f>Table2[[#This Row],[identify kmers A9]]/Table2[[#This Row],[bp]]*1000000</f>
        <v>2.5001369597485228</v>
      </c>
      <c r="AN180" s="20">
        <f>Table2[[#This Row],[identify kmers B10]]/Table2[[#This Row],[bp]]*1000000</f>
        <v>10.530151652439026</v>
      </c>
    </row>
    <row r="181" spans="1:40" x14ac:dyDescent="0.25">
      <c r="A181" s="1" t="s">
        <v>144</v>
      </c>
      <c r="B181">
        <v>13199</v>
      </c>
      <c r="C181">
        <v>1709568511.7177401</v>
      </c>
      <c r="D181">
        <v>1709568511.7179899</v>
      </c>
      <c r="E181">
        <v>1709568511.8872199</v>
      </c>
      <c r="F181">
        <v>1709568511.88901</v>
      </c>
      <c r="G181">
        <v>1709568511.8891201</v>
      </c>
      <c r="H181">
        <v>1709568511.8961401</v>
      </c>
      <c r="I181">
        <v>1709568511.89675</v>
      </c>
      <c r="J181">
        <v>1709568511.89698</v>
      </c>
      <c r="K181">
        <v>1709568511.93419</v>
      </c>
      <c r="L181">
        <v>1709568512.1426899</v>
      </c>
      <c r="M181" s="10">
        <f t="shared" si="36"/>
        <v>2.498626708984375E-4</v>
      </c>
      <c r="N181" s="10">
        <f t="shared" si="37"/>
        <v>0.16922998428344727</v>
      </c>
      <c r="O181" s="10">
        <f t="shared" si="38"/>
        <v>1.7900466918945313E-3</v>
      </c>
      <c r="P181" s="10">
        <f t="shared" si="39"/>
        <v>1.1014938354492188E-4</v>
      </c>
      <c r="Q181" s="10">
        <f t="shared" si="40"/>
        <v>7.0199966430664063E-3</v>
      </c>
      <c r="R181" s="10">
        <f t="shared" si="41"/>
        <v>6.0987472534179688E-4</v>
      </c>
      <c r="S181" s="10">
        <f t="shared" si="42"/>
        <v>2.3007392883300781E-4</v>
      </c>
      <c r="T181" s="10">
        <f t="shared" si="43"/>
        <v>3.7209987640380859E-2</v>
      </c>
      <c r="U181" s="10">
        <f t="shared" si="44"/>
        <v>0.20849990844726563</v>
      </c>
      <c r="V181" s="10">
        <f>SUM(Table2[[#This Row],[filter kmers2]:[identify kmers B10]])</f>
        <v>0.42494988441467285</v>
      </c>
      <c r="W181" s="5">
        <f t="shared" si="45"/>
        <v>5.8798150102475977E-4</v>
      </c>
      <c r="X181" s="5">
        <f t="shared" si="46"/>
        <v>0.39823515781524477</v>
      </c>
      <c r="Y181" s="5">
        <f t="shared" si="47"/>
        <v>4.2123712878758554E-3</v>
      </c>
      <c r="Z181" s="5">
        <f t="shared" si="48"/>
        <v>2.5920558537541891E-4</v>
      </c>
      <c r="AA181" s="5">
        <f t="shared" si="49"/>
        <v>1.6519587133752886E-2</v>
      </c>
      <c r="AB181" s="5">
        <f t="shared" si="50"/>
        <v>1.4351685874249385E-3</v>
      </c>
      <c r="AC181" s="5">
        <f t="shared" si="51"/>
        <v>5.414142638252797E-4</v>
      </c>
      <c r="AD181" s="5">
        <f t="shared" si="52"/>
        <v>8.7563237466540322E-2</v>
      </c>
      <c r="AE181" s="5">
        <f t="shared" si="53"/>
        <v>0.49064587635893575</v>
      </c>
      <c r="AF181" s="20">
        <f>Table2[[#This Row],[filter kmers2]]/Table2[[#This Row],[bp]]*1000000</f>
        <v>1.8930424342634859E-2</v>
      </c>
      <c r="AG181" s="20">
        <f>Table2[[#This Row],[collapse kmers3]]/Table2[[#This Row],[bp]]*1000000</f>
        <v>12.821424674857736</v>
      </c>
      <c r="AH181" s="20">
        <f>Table2[[#This Row],[calculate distances4]]/Table2[[#This Row],[bp]]*1000000</f>
        <v>0.13561987210353293</v>
      </c>
      <c r="AI181" s="20">
        <f>Table2[[#This Row],[Find N A5]]/Table2[[#This Row],[bp]]*1000000</f>
        <v>8.3452824869249091E-3</v>
      </c>
      <c r="AJ181" s="20">
        <f>Table2[[#This Row],[Find N B6]]/Table2[[#This Row],[bp]]*1000000</f>
        <v>0.53185821979440917</v>
      </c>
      <c r="AK181" s="20">
        <f>Table2[[#This Row],[Find N C7]]/Table2[[#This Row],[bp]]*1000000</f>
        <v>4.6206131172194624E-2</v>
      </c>
      <c r="AL181" s="20">
        <f>Table2[[#This Row],[Find N D8]]/Table2[[#This Row],[bp]]*1000000</f>
        <v>1.7431163636109387E-2</v>
      </c>
      <c r="AM181" s="20">
        <f>Table2[[#This Row],[identify kmers A9]]/Table2[[#This Row],[bp]]*1000000</f>
        <v>2.819152029728075</v>
      </c>
      <c r="AN181" s="20">
        <f>Table2[[#This Row],[identify kmers B10]]/Table2[[#This Row],[bp]]*1000000</f>
        <v>15.796644325120509</v>
      </c>
    </row>
    <row r="182" spans="1:40" x14ac:dyDescent="0.25">
      <c r="A182" s="1" t="s">
        <v>144</v>
      </c>
      <c r="B182">
        <v>12949</v>
      </c>
      <c r="C182">
        <v>1709568556.9851799</v>
      </c>
      <c r="D182">
        <v>1709568556.98543</v>
      </c>
      <c r="E182">
        <v>1709568557.1598401</v>
      </c>
      <c r="F182">
        <v>1709568557.1630199</v>
      </c>
      <c r="G182">
        <v>1709568557.16313</v>
      </c>
      <c r="H182">
        <v>1709568557.1657</v>
      </c>
      <c r="I182">
        <v>1709568557.16627</v>
      </c>
      <c r="J182">
        <v>1709568557.1666</v>
      </c>
      <c r="K182">
        <v>1709568557.1981499</v>
      </c>
      <c r="L182">
        <v>1709568557.4091599</v>
      </c>
      <c r="M182" s="10">
        <f t="shared" si="36"/>
        <v>2.5010108947753906E-4</v>
      </c>
      <c r="N182" s="10">
        <f t="shared" si="37"/>
        <v>0.17441010475158691</v>
      </c>
      <c r="O182" s="10">
        <f t="shared" si="38"/>
        <v>3.1797885894775391E-3</v>
      </c>
      <c r="P182" s="10">
        <f t="shared" si="39"/>
        <v>1.1014938354492188E-4</v>
      </c>
      <c r="Q182" s="10">
        <f t="shared" si="40"/>
        <v>2.5699138641357422E-3</v>
      </c>
      <c r="R182" s="10">
        <f t="shared" si="41"/>
        <v>5.7005882263183594E-4</v>
      </c>
      <c r="S182" s="10">
        <f t="shared" si="42"/>
        <v>3.299713134765625E-4</v>
      </c>
      <c r="T182" s="10">
        <f t="shared" si="43"/>
        <v>3.1549930572509766E-2</v>
      </c>
      <c r="U182" s="10">
        <f t="shared" si="44"/>
        <v>0.21100997924804688</v>
      </c>
      <c r="V182" s="10">
        <f>SUM(Table2[[#This Row],[filter kmers2]:[identify kmers B10]])</f>
        <v>0.4239799976348877</v>
      </c>
      <c r="W182" s="5">
        <f t="shared" si="45"/>
        <v>5.8988888832655435E-4</v>
      </c>
      <c r="X182" s="5">
        <f t="shared" si="46"/>
        <v>0.41136399293482939</v>
      </c>
      <c r="Y182" s="5">
        <f t="shared" si="47"/>
        <v>7.4998551988667839E-3</v>
      </c>
      <c r="Z182" s="5">
        <f t="shared" si="48"/>
        <v>2.5979853804277228E-4</v>
      </c>
      <c r="AA182" s="5">
        <f t="shared" si="49"/>
        <v>6.0614035531667589E-3</v>
      </c>
      <c r="AB182" s="5">
        <f t="shared" si="50"/>
        <v>1.3445417845460359E-3</v>
      </c>
      <c r="AC182" s="5">
        <f t="shared" si="51"/>
        <v>7.7827094513246075E-4</v>
      </c>
      <c r="AD182" s="5">
        <f t="shared" si="52"/>
        <v>7.4413724110822629E-2</v>
      </c>
      <c r="AE182" s="5">
        <f t="shared" si="53"/>
        <v>0.49768852404626662</v>
      </c>
      <c r="AF182" s="20">
        <f>Table2[[#This Row],[filter kmers2]]/Table2[[#This Row],[bp]]*1000000</f>
        <v>1.9314316895323119E-2</v>
      </c>
      <c r="AG182" s="20">
        <f>Table2[[#This Row],[collapse kmers3]]/Table2[[#This Row],[bp]]*1000000</f>
        <v>13.469001834241016</v>
      </c>
      <c r="AH182" s="20">
        <f>Table2[[#This Row],[calculate distances4]]/Table2[[#This Row],[bp]]*1000000</f>
        <v>0.24556248277685838</v>
      </c>
      <c r="AI182" s="20">
        <f>Table2[[#This Row],[Find N A5]]/Table2[[#This Row],[bp]]*1000000</f>
        <v>8.5064007680069401E-3</v>
      </c>
      <c r="AJ182" s="20">
        <f>Table2[[#This Row],[Find N B6]]/Table2[[#This Row],[bp]]*1000000</f>
        <v>0.19846427246395415</v>
      </c>
      <c r="AK182" s="20">
        <f>Table2[[#This Row],[Find N C7]]/Table2[[#This Row],[bp]]*1000000</f>
        <v>4.402338579286709E-2</v>
      </c>
      <c r="AL182" s="20">
        <f>Table2[[#This Row],[Find N D8]]/Table2[[#This Row],[bp]]*1000000</f>
        <v>2.5482378058271873E-2</v>
      </c>
      <c r="AM182" s="20">
        <f>Table2[[#This Row],[identify kmers A9]]/Table2[[#This Row],[bp]]*1000000</f>
        <v>2.4364762199791308</v>
      </c>
      <c r="AN182" s="20">
        <f>Table2[[#This Row],[identify kmers B10]]/Table2[[#This Row],[bp]]*1000000</f>
        <v>16.29546522882438</v>
      </c>
    </row>
    <row r="183" spans="1:40" x14ac:dyDescent="0.25">
      <c r="A183" s="1" t="s">
        <v>144</v>
      </c>
      <c r="B183">
        <v>10999</v>
      </c>
      <c r="C183">
        <v>1709568604.9815199</v>
      </c>
      <c r="D183">
        <v>1709568604.98176</v>
      </c>
      <c r="E183">
        <v>1709568605.1220601</v>
      </c>
      <c r="F183">
        <v>1709568605.12497</v>
      </c>
      <c r="G183">
        <v>1709568605.1251099</v>
      </c>
      <c r="H183">
        <v>1709568605.12905</v>
      </c>
      <c r="I183">
        <v>1709568605.1296899</v>
      </c>
      <c r="J183">
        <v>1709568605.1300299</v>
      </c>
      <c r="K183">
        <v>1709568605.1745801</v>
      </c>
      <c r="L183">
        <v>1709568605.4040599</v>
      </c>
      <c r="M183" s="10">
        <f t="shared" si="36"/>
        <v>2.4008750915527344E-4</v>
      </c>
      <c r="N183" s="10">
        <f t="shared" si="37"/>
        <v>0.14030003547668457</v>
      </c>
      <c r="O183" s="10">
        <f t="shared" si="38"/>
        <v>2.9098987579345703E-3</v>
      </c>
      <c r="P183" s="10">
        <f t="shared" si="39"/>
        <v>1.3995170593261719E-4</v>
      </c>
      <c r="Q183" s="10">
        <f t="shared" si="40"/>
        <v>3.9401054382324219E-3</v>
      </c>
      <c r="R183" s="10">
        <f t="shared" si="41"/>
        <v>6.3991546630859375E-4</v>
      </c>
      <c r="S183" s="10">
        <f t="shared" si="42"/>
        <v>3.3998489379882813E-4</v>
      </c>
      <c r="T183" s="10">
        <f t="shared" si="43"/>
        <v>4.4550180435180664E-2</v>
      </c>
      <c r="U183" s="10">
        <f t="shared" si="44"/>
        <v>0.22947978973388672</v>
      </c>
      <c r="V183" s="10">
        <f>SUM(Table2[[#This Row],[filter kmers2]:[identify kmers B10]])</f>
        <v>0.42253994941711426</v>
      </c>
      <c r="W183" s="5">
        <f t="shared" si="45"/>
        <v>5.6820073341341934E-4</v>
      </c>
      <c r="X183" s="5">
        <f t="shared" si="46"/>
        <v>0.33203969392770027</v>
      </c>
      <c r="Y183" s="5">
        <f t="shared" si="47"/>
        <v>6.886683169126895E-3</v>
      </c>
      <c r="Z183" s="5">
        <f t="shared" si="48"/>
        <v>3.3121532325092071E-4</v>
      </c>
      <c r="AA183" s="5">
        <f t="shared" si="49"/>
        <v>9.3248116389177439E-3</v>
      </c>
      <c r="AB183" s="5">
        <f t="shared" si="50"/>
        <v>1.5144496211336818E-3</v>
      </c>
      <c r="AC183" s="5">
        <f t="shared" si="51"/>
        <v>8.0462189259934062E-4</v>
      </c>
      <c r="AD183" s="5">
        <f t="shared" si="52"/>
        <v>0.10543424473031907</v>
      </c>
      <c r="AE183" s="5">
        <f t="shared" si="53"/>
        <v>0.54309607896353862</v>
      </c>
      <c r="AF183" s="20">
        <f>Table2[[#This Row],[filter kmers2]]/Table2[[#This Row],[bp]]*1000000</f>
        <v>2.1828121570622187E-2</v>
      </c>
      <c r="AG183" s="20">
        <f>Table2[[#This Row],[collapse kmers3]]/Table2[[#This Row],[bp]]*1000000</f>
        <v>12.755708289543101</v>
      </c>
      <c r="AH183" s="20">
        <f>Table2[[#This Row],[calculate distances4]]/Table2[[#This Row],[bp]]*1000000</f>
        <v>0.26456030165783895</v>
      </c>
      <c r="AI183" s="20">
        <f>Table2[[#This Row],[Find N A5]]/Table2[[#This Row],[bp]]*1000000</f>
        <v>1.2724039088336865E-2</v>
      </c>
      <c r="AJ183" s="20">
        <f>Table2[[#This Row],[Find N B6]]/Table2[[#This Row],[bp]]*1000000</f>
        <v>0.35822396929106481</v>
      </c>
      <c r="AK183" s="20">
        <f>Table2[[#This Row],[Find N C7]]/Table2[[#This Row],[bp]]*1000000</f>
        <v>5.8179422339175717E-2</v>
      </c>
      <c r="AL183" s="20">
        <f>Table2[[#This Row],[Find N D8]]/Table2[[#This Row],[bp]]*1000000</f>
        <v>3.0910527666044924E-2</v>
      </c>
      <c r="AM183" s="20">
        <f>Table2[[#This Row],[identify kmers A9]]/Table2[[#This Row],[bp]]*1000000</f>
        <v>4.0503846199818767</v>
      </c>
      <c r="AN183" s="20">
        <f>Table2[[#This Row],[identify kmers B10]]/Table2[[#This Row],[bp]]*1000000</f>
        <v>20.863695766332093</v>
      </c>
    </row>
    <row r="184" spans="1:40" x14ac:dyDescent="0.25">
      <c r="A184" s="1" t="s">
        <v>144</v>
      </c>
      <c r="B184">
        <v>13199</v>
      </c>
      <c r="C184">
        <v>1709568568.9904499</v>
      </c>
      <c r="D184">
        <v>1709568568.9907501</v>
      </c>
      <c r="E184">
        <v>1709568569.1286199</v>
      </c>
      <c r="F184">
        <v>1709568569.13114</v>
      </c>
      <c r="G184">
        <v>1709568569.1313</v>
      </c>
      <c r="H184">
        <v>1709568569.1389899</v>
      </c>
      <c r="I184">
        <v>1709568569.13977</v>
      </c>
      <c r="J184">
        <v>1709568569.1401501</v>
      </c>
      <c r="K184">
        <v>1709568569.1704099</v>
      </c>
      <c r="L184">
        <v>1709568569.4126599</v>
      </c>
      <c r="M184" s="10">
        <f t="shared" si="36"/>
        <v>3.0016899108886719E-4</v>
      </c>
      <c r="N184" s="10">
        <f t="shared" si="37"/>
        <v>0.13786983489990234</v>
      </c>
      <c r="O184" s="10">
        <f t="shared" si="38"/>
        <v>2.5200843811035156E-3</v>
      </c>
      <c r="P184" s="10">
        <f t="shared" si="39"/>
        <v>1.5997886657714844E-4</v>
      </c>
      <c r="Q184" s="10">
        <f t="shared" si="40"/>
        <v>7.6899528503417969E-3</v>
      </c>
      <c r="R184" s="10">
        <f t="shared" si="41"/>
        <v>7.801055908203125E-4</v>
      </c>
      <c r="S184" s="10">
        <f t="shared" si="42"/>
        <v>3.8003921508789063E-4</v>
      </c>
      <c r="T184" s="10">
        <f t="shared" si="43"/>
        <v>3.0259847640991211E-2</v>
      </c>
      <c r="U184" s="10">
        <f t="shared" si="44"/>
        <v>0.24224996566772461</v>
      </c>
      <c r="V184" s="10">
        <f>SUM(Table2[[#This Row],[filter kmers2]:[identify kmers B10]])</f>
        <v>0.4222099781036377</v>
      </c>
      <c r="W184" s="5">
        <f t="shared" si="45"/>
        <v>7.1094717476143175E-4</v>
      </c>
      <c r="X184" s="5">
        <f t="shared" si="46"/>
        <v>0.32654328900313234</v>
      </c>
      <c r="Y184" s="5">
        <f t="shared" si="47"/>
        <v>5.9687939930328305E-3</v>
      </c>
      <c r="Z184" s="5">
        <f t="shared" si="48"/>
        <v>3.789083036258306E-4</v>
      </c>
      <c r="AA184" s="5">
        <f t="shared" si="49"/>
        <v>1.8213574404094695E-2</v>
      </c>
      <c r="AB184" s="5">
        <f t="shared" si="50"/>
        <v>1.8476720856389235E-3</v>
      </c>
      <c r="AC184" s="5">
        <f t="shared" si="51"/>
        <v>9.0011898059549021E-4</v>
      </c>
      <c r="AD184" s="5">
        <f t="shared" si="52"/>
        <v>7.1670138581053339E-2</v>
      </c>
      <c r="AE184" s="5">
        <f t="shared" si="53"/>
        <v>0.57376655747406513</v>
      </c>
      <c r="AF184" s="20">
        <f>Table2[[#This Row],[filter kmers2]]/Table2[[#This Row],[bp]]*1000000</f>
        <v>2.2741797945970695E-2</v>
      </c>
      <c r="AG184" s="20">
        <f>Table2[[#This Row],[collapse kmers3]]/Table2[[#This Row],[bp]]*1000000</f>
        <v>10.445475786036999</v>
      </c>
      <c r="AH184" s="20">
        <f>Table2[[#This Row],[calculate distances4]]/Table2[[#This Row],[bp]]*1000000</f>
        <v>0.19092994780691835</v>
      </c>
      <c r="AI184" s="20">
        <f>Table2[[#This Row],[Find N A5]]/Table2[[#This Row],[bp]]*1000000</f>
        <v>1.2120529326248082E-2</v>
      </c>
      <c r="AJ184" s="20">
        <f>Table2[[#This Row],[Find N B6]]/Table2[[#This Row],[bp]]*1000000</f>
        <v>0.58261632323219925</v>
      </c>
      <c r="AK184" s="20">
        <f>Table2[[#This Row],[Find N C7]]/Table2[[#This Row],[bp]]*1000000</f>
        <v>5.9103385924714938E-2</v>
      </c>
      <c r="AL184" s="20">
        <f>Table2[[#This Row],[Find N D8]]/Table2[[#This Row],[bp]]*1000000</f>
        <v>2.8793030918091569E-2</v>
      </c>
      <c r="AM184" s="20">
        <f>Table2[[#This Row],[identify kmers A9]]/Table2[[#This Row],[bp]]*1000000</f>
        <v>2.2925863808615206</v>
      </c>
      <c r="AN184" s="20">
        <f>Table2[[#This Row],[identify kmers B10]]/Table2[[#This Row],[bp]]*1000000</f>
        <v>18.353660555172709</v>
      </c>
    </row>
    <row r="185" spans="1:40" x14ac:dyDescent="0.25">
      <c r="A185" s="1" t="s">
        <v>144</v>
      </c>
      <c r="B185">
        <v>15399</v>
      </c>
      <c r="C185">
        <v>1709568581.0737</v>
      </c>
      <c r="D185">
        <v>1709568581.0739801</v>
      </c>
      <c r="E185">
        <v>1709568581.2120299</v>
      </c>
      <c r="F185">
        <v>1709568581.2144101</v>
      </c>
      <c r="G185">
        <v>1709568581.21455</v>
      </c>
      <c r="H185">
        <v>1709568581.2269101</v>
      </c>
      <c r="I185">
        <v>1709568581.2278199</v>
      </c>
      <c r="J185">
        <v>1709568581.2281401</v>
      </c>
      <c r="K185">
        <v>1709568581.25278</v>
      </c>
      <c r="L185">
        <v>1709568581.4958899</v>
      </c>
      <c r="M185" s="10">
        <f t="shared" si="36"/>
        <v>2.8014183044433594E-4</v>
      </c>
      <c r="N185" s="10">
        <f t="shared" si="37"/>
        <v>0.13804984092712402</v>
      </c>
      <c r="O185" s="10">
        <f t="shared" si="38"/>
        <v>2.3801326751708984E-3</v>
      </c>
      <c r="P185" s="10">
        <f t="shared" si="39"/>
        <v>1.3995170593261719E-4</v>
      </c>
      <c r="Q185" s="10">
        <f t="shared" si="40"/>
        <v>1.2360095977783203E-2</v>
      </c>
      <c r="R185" s="10">
        <f t="shared" si="41"/>
        <v>9.098052978515625E-4</v>
      </c>
      <c r="S185" s="10">
        <f t="shared" si="42"/>
        <v>3.2019615173339844E-4</v>
      </c>
      <c r="T185" s="10">
        <f t="shared" si="43"/>
        <v>2.463984489440918E-2</v>
      </c>
      <c r="U185" s="10">
        <f t="shared" si="44"/>
        <v>0.24310994148254395</v>
      </c>
      <c r="V185" s="10">
        <f>SUM(Table2[[#This Row],[filter kmers2]:[identify kmers B10]])</f>
        <v>0.42218995094299316</v>
      </c>
      <c r="W185" s="5">
        <f t="shared" si="45"/>
        <v>6.6354452496706273E-4</v>
      </c>
      <c r="X185" s="5">
        <f t="shared" si="46"/>
        <v>0.32698514168510945</v>
      </c>
      <c r="Y185" s="5">
        <f t="shared" si="47"/>
        <v>5.6375872278690963E-3</v>
      </c>
      <c r="Z185" s="5">
        <f t="shared" si="48"/>
        <v>3.3148990311120498E-4</v>
      </c>
      <c r="AA185" s="5">
        <f t="shared" si="49"/>
        <v>2.9276149160291462E-2</v>
      </c>
      <c r="AB185" s="5">
        <f t="shared" si="50"/>
        <v>2.1549667295951589E-3</v>
      </c>
      <c r="AC185" s="5">
        <f t="shared" si="51"/>
        <v>7.584172740687364E-4</v>
      </c>
      <c r="AD185" s="5">
        <f t="shared" si="52"/>
        <v>5.8361988103634924E-2</v>
      </c>
      <c r="AE185" s="5">
        <f t="shared" si="53"/>
        <v>0.57583071539135289</v>
      </c>
      <c r="AF185" s="20">
        <f>Table2[[#This Row],[filter kmers2]]/Table2[[#This Row],[bp]]*1000000</f>
        <v>1.8192209263220724E-2</v>
      </c>
      <c r="AG185" s="20">
        <f>Table2[[#This Row],[collapse kmers3]]/Table2[[#This Row],[bp]]*1000000</f>
        <v>8.9648575184832797</v>
      </c>
      <c r="AH185" s="20">
        <f>Table2[[#This Row],[calculate distances4]]/Table2[[#This Row],[bp]]*1000000</f>
        <v>0.15456410644658086</v>
      </c>
      <c r="AI185" s="20">
        <f>Table2[[#This Row],[Find N A5]]/Table2[[#This Row],[bp]]*1000000</f>
        <v>9.0883632659664385E-3</v>
      </c>
      <c r="AJ185" s="20">
        <f>Table2[[#This Row],[Find N B6]]/Table2[[#This Row],[bp]]*1000000</f>
        <v>0.80265575542458623</v>
      </c>
      <c r="AK185" s="20">
        <f>Table2[[#This Row],[Find N C7]]/Table2[[#This Row],[bp]]*1000000</f>
        <v>5.9082102594425777E-2</v>
      </c>
      <c r="AL185" s="20">
        <f>Table2[[#This Row],[Find N D8]]/Table2[[#This Row],[bp]]*1000000</f>
        <v>2.079330811957909E-2</v>
      </c>
      <c r="AM185" s="20">
        <f>Table2[[#This Row],[identify kmers A9]]/Table2[[#This Row],[bp]]*1000000</f>
        <v>1.6000938304051677</v>
      </c>
      <c r="AN185" s="20">
        <f>Table2[[#This Row],[identify kmers B10]]/Table2[[#This Row],[bp]]*1000000</f>
        <v>15.787384991398401</v>
      </c>
    </row>
    <row r="186" spans="1:40" x14ac:dyDescent="0.25">
      <c r="A186" s="1" t="s">
        <v>144</v>
      </c>
      <c r="B186">
        <v>14299</v>
      </c>
      <c r="C186">
        <v>1709568583.9853101</v>
      </c>
      <c r="D186">
        <v>1709568583.98542</v>
      </c>
      <c r="E186">
        <v>1709568584.07709</v>
      </c>
      <c r="F186">
        <v>1709568584.08283</v>
      </c>
      <c r="G186">
        <v>1709568584.0829999</v>
      </c>
      <c r="H186">
        <v>1709568584.1623399</v>
      </c>
      <c r="I186">
        <v>1709568584.1629901</v>
      </c>
      <c r="J186">
        <v>1709568584.16329</v>
      </c>
      <c r="K186">
        <v>1709568584.19098</v>
      </c>
      <c r="L186">
        <v>1709568584.4061601</v>
      </c>
      <c r="M186" s="10">
        <f t="shared" si="36"/>
        <v>1.0991096496582031E-4</v>
      </c>
      <c r="N186" s="10">
        <f t="shared" si="37"/>
        <v>9.1670036315917969E-2</v>
      </c>
      <c r="O186" s="10">
        <f t="shared" si="38"/>
        <v>5.7399272918701172E-3</v>
      </c>
      <c r="P186" s="10">
        <f t="shared" si="39"/>
        <v>1.6999244689941406E-4</v>
      </c>
      <c r="Q186" s="10">
        <f t="shared" si="40"/>
        <v>7.9339981079101563E-2</v>
      </c>
      <c r="R186" s="10">
        <f t="shared" si="41"/>
        <v>6.5016746520996094E-4</v>
      </c>
      <c r="S186" s="10">
        <f t="shared" si="42"/>
        <v>2.9993057250976563E-4</v>
      </c>
      <c r="T186" s="10">
        <f t="shared" si="43"/>
        <v>2.7689933776855469E-2</v>
      </c>
      <c r="U186" s="10">
        <f t="shared" si="44"/>
        <v>0.2151801586151123</v>
      </c>
      <c r="V186" s="10">
        <f>SUM(Table2[[#This Row],[filter kmers2]:[identify kmers B10]])</f>
        <v>0.42085003852844238</v>
      </c>
      <c r="W186" s="5">
        <f t="shared" si="45"/>
        <v>2.6116420316875459E-4</v>
      </c>
      <c r="X186" s="5">
        <f t="shared" si="46"/>
        <v>0.2178211427435158</v>
      </c>
      <c r="Y186" s="5">
        <f t="shared" si="47"/>
        <v>1.363888978587368E-2</v>
      </c>
      <c r="Z186" s="5">
        <f t="shared" si="48"/>
        <v>4.0392641401154448E-4</v>
      </c>
      <c r="AA186" s="5">
        <f t="shared" si="49"/>
        <v>0.18852316458500101</v>
      </c>
      <c r="AB186" s="5">
        <f t="shared" si="50"/>
        <v>1.5448910673344766E-3</v>
      </c>
      <c r="AC186" s="5">
        <f t="shared" si="51"/>
        <v>7.1267802079456237E-4</v>
      </c>
      <c r="AD186" s="5">
        <f t="shared" si="52"/>
        <v>6.579525066381596E-2</v>
      </c>
      <c r="AE186" s="5">
        <f t="shared" si="53"/>
        <v>0.51129889251648419</v>
      </c>
      <c r="AF186" s="20">
        <f>Table2[[#This Row],[filter kmers2]]/Table2[[#This Row],[bp]]*1000000</f>
        <v>7.6866189919449126E-3</v>
      </c>
      <c r="AG186" s="20">
        <f>Table2[[#This Row],[collapse kmers3]]/Table2[[#This Row],[bp]]*1000000</f>
        <v>6.4109403675724161</v>
      </c>
      <c r="AH186" s="20">
        <f>Table2[[#This Row],[calculate distances4]]/Table2[[#This Row],[bp]]*1000000</f>
        <v>0.4014215883537392</v>
      </c>
      <c r="AI186" s="20">
        <f>Table2[[#This Row],[Find N A5]]/Table2[[#This Row],[bp]]*1000000</f>
        <v>1.1888415056956016E-2</v>
      </c>
      <c r="AJ186" s="20">
        <f>Table2[[#This Row],[Find N B6]]/Table2[[#This Row],[bp]]*1000000</f>
        <v>5.548638441786248</v>
      </c>
      <c r="AK186" s="20">
        <f>Table2[[#This Row],[Find N C7]]/Table2[[#This Row],[bp]]*1000000</f>
        <v>4.5469435989227286E-2</v>
      </c>
      <c r="AL186" s="20">
        <f>Table2[[#This Row],[Find N D8]]/Table2[[#This Row],[bp]]*1000000</f>
        <v>2.0975632737237963E-2</v>
      </c>
      <c r="AM186" s="20">
        <f>Table2[[#This Row],[identify kmers A9]]/Table2[[#This Row],[bp]]*1000000</f>
        <v>1.9364944245650371</v>
      </c>
      <c r="AN186" s="20">
        <f>Table2[[#This Row],[identify kmers B10]]/Table2[[#This Row],[bp]]*1000000</f>
        <v>15.048615890279901</v>
      </c>
    </row>
    <row r="187" spans="1:40" x14ac:dyDescent="0.25">
      <c r="A187" s="1" t="s">
        <v>144</v>
      </c>
      <c r="B187">
        <v>15399</v>
      </c>
      <c r="C187">
        <v>1709568581.1175201</v>
      </c>
      <c r="D187">
        <v>1709568581.11783</v>
      </c>
      <c r="E187">
        <v>1709568581.2799201</v>
      </c>
      <c r="F187">
        <v>1709568581.2822299</v>
      </c>
      <c r="G187">
        <v>1709568581.2823701</v>
      </c>
      <c r="H187">
        <v>1709568581.2873099</v>
      </c>
      <c r="I187">
        <v>1709568581.28795</v>
      </c>
      <c r="J187">
        <v>1709568581.28829</v>
      </c>
      <c r="K187">
        <v>1709568581.3236599</v>
      </c>
      <c r="L187">
        <v>1709568581.5383401</v>
      </c>
      <c r="M187" s="10">
        <f t="shared" si="36"/>
        <v>3.0994415283203125E-4</v>
      </c>
      <c r="N187" s="10">
        <f t="shared" si="37"/>
        <v>0.16209006309509277</v>
      </c>
      <c r="O187" s="10">
        <f t="shared" si="38"/>
        <v>2.3097991943359375E-3</v>
      </c>
      <c r="P187" s="10">
        <f t="shared" si="39"/>
        <v>1.4019012451171875E-4</v>
      </c>
      <c r="Q187" s="10">
        <f t="shared" si="40"/>
        <v>4.9397945404052734E-3</v>
      </c>
      <c r="R187" s="10">
        <f t="shared" si="41"/>
        <v>6.4015388488769531E-4</v>
      </c>
      <c r="S187" s="10">
        <f t="shared" si="42"/>
        <v>3.3998489379882813E-4</v>
      </c>
      <c r="T187" s="10">
        <f t="shared" si="43"/>
        <v>3.5369873046875E-2</v>
      </c>
      <c r="U187" s="10">
        <f t="shared" si="44"/>
        <v>0.21468019485473633</v>
      </c>
      <c r="V187" s="10">
        <f>SUM(Table2[[#This Row],[filter kmers2]:[identify kmers B10]])</f>
        <v>0.42081999778747559</v>
      </c>
      <c r="W187" s="5">
        <f t="shared" si="45"/>
        <v>7.3652429652014937E-4</v>
      </c>
      <c r="X187" s="5">
        <f t="shared" si="46"/>
        <v>0.3851767120082355</v>
      </c>
      <c r="Y187" s="5">
        <f t="shared" si="47"/>
        <v>5.4888056805286207E-3</v>
      </c>
      <c r="Z187" s="5">
        <f t="shared" si="48"/>
        <v>3.3313560488757522E-4</v>
      </c>
      <c r="AA187" s="5">
        <f t="shared" si="49"/>
        <v>1.1738497615077672E-2</v>
      </c>
      <c r="AB187" s="5">
        <f t="shared" si="50"/>
        <v>1.521205950889693E-3</v>
      </c>
      <c r="AC187" s="5">
        <f t="shared" si="51"/>
        <v>8.079104975674869E-4</v>
      </c>
      <c r="AD187" s="5">
        <f t="shared" si="52"/>
        <v>8.4049886490274769E-2</v>
      </c>
      <c r="AE187" s="5">
        <f t="shared" si="53"/>
        <v>0.51014732185601852</v>
      </c>
      <c r="AF187" s="20">
        <f>Table2[[#This Row],[filter kmers2]]/Table2[[#This Row],[bp]]*1000000</f>
        <v>2.0127550674201654E-2</v>
      </c>
      <c r="AG187" s="20">
        <f>Table2[[#This Row],[collapse kmers3]]/Table2[[#This Row],[bp]]*1000000</f>
        <v>10.526012279699511</v>
      </c>
      <c r="AH187" s="20">
        <f>Table2[[#This Row],[calculate distances4]]/Table2[[#This Row],[bp]]*1000000</f>
        <v>0.14999670071666585</v>
      </c>
      <c r="AI187" s="20">
        <f>Table2[[#This Row],[Find N A5]]/Table2[[#This Row],[bp]]*1000000</f>
        <v>9.1038459972542854E-3</v>
      </c>
      <c r="AJ187" s="20">
        <f>Table2[[#This Row],[Find N B6]]/Table2[[#This Row],[bp]]*1000000</f>
        <v>0.32078670955291078</v>
      </c>
      <c r="AK187" s="20">
        <f>Table2[[#This Row],[Find N C7]]/Table2[[#This Row],[bp]]*1000000</f>
        <v>4.1571133507870332E-2</v>
      </c>
      <c r="AL187" s="20">
        <f>Table2[[#This Row],[Find N D8]]/Table2[[#This Row],[bp]]*1000000</f>
        <v>2.2078374816470427E-2</v>
      </c>
      <c r="AM187" s="20">
        <f>Table2[[#This Row],[identify kmers A9]]/Table2[[#This Row],[bp]]*1000000</f>
        <v>2.2968941520147412</v>
      </c>
      <c r="AN187" s="20">
        <f>Table2[[#This Row],[identify kmers B10]]/Table2[[#This Row],[bp]]*1000000</f>
        <v>13.941177664441609</v>
      </c>
    </row>
    <row r="188" spans="1:40" x14ac:dyDescent="0.25">
      <c r="A188" s="1" t="s">
        <v>144</v>
      </c>
      <c r="B188">
        <v>14299</v>
      </c>
      <c r="C188">
        <v>1709568507.81565</v>
      </c>
      <c r="D188">
        <v>1709568507.8159399</v>
      </c>
      <c r="E188">
        <v>1709568507.96718</v>
      </c>
      <c r="F188">
        <v>1709568507.9698601</v>
      </c>
      <c r="G188">
        <v>1709568507.97</v>
      </c>
      <c r="H188">
        <v>1709568507.9760699</v>
      </c>
      <c r="I188">
        <v>1709568507.9767301</v>
      </c>
      <c r="J188">
        <v>1709568507.9770801</v>
      </c>
      <c r="K188">
        <v>1709568508.0053501</v>
      </c>
      <c r="L188">
        <v>1709568508.23545</v>
      </c>
      <c r="M188" s="10">
        <f t="shared" si="36"/>
        <v>2.899169921875E-4</v>
      </c>
      <c r="N188" s="10">
        <f t="shared" si="37"/>
        <v>0.15124011039733887</v>
      </c>
      <c r="O188" s="10">
        <f t="shared" si="38"/>
        <v>2.6800632476806641E-3</v>
      </c>
      <c r="P188" s="10">
        <f t="shared" si="39"/>
        <v>1.3995170593261719E-4</v>
      </c>
      <c r="Q188" s="10">
        <f t="shared" si="40"/>
        <v>6.0698986053466797E-3</v>
      </c>
      <c r="R188" s="10">
        <f t="shared" si="41"/>
        <v>6.6018104553222656E-4</v>
      </c>
      <c r="S188" s="10">
        <f t="shared" si="42"/>
        <v>3.4999847412109375E-4</v>
      </c>
      <c r="T188" s="10">
        <f t="shared" si="43"/>
        <v>2.827000617980957E-2</v>
      </c>
      <c r="U188" s="10">
        <f t="shared" si="44"/>
        <v>0.23009991645812988</v>
      </c>
      <c r="V188" s="10">
        <f>SUM(Table2[[#This Row],[filter kmers2]:[identify kmers B10]])</f>
        <v>0.4198000431060791</v>
      </c>
      <c r="W188" s="5">
        <f t="shared" si="45"/>
        <v>6.9060734258724458E-4</v>
      </c>
      <c r="X188" s="5">
        <f t="shared" si="46"/>
        <v>0.36026701969423586</v>
      </c>
      <c r="Y188" s="5">
        <f t="shared" si="47"/>
        <v>6.3841423832427767E-3</v>
      </c>
      <c r="Z188" s="5">
        <f t="shared" si="48"/>
        <v>3.3337706422591494E-4</v>
      </c>
      <c r="AA188" s="5">
        <f t="shared" si="49"/>
        <v>1.4459023301750543E-2</v>
      </c>
      <c r="AB188" s="5">
        <f t="shared" si="50"/>
        <v>1.5726083319276974E-3</v>
      </c>
      <c r="AC188" s="5">
        <f t="shared" si="51"/>
        <v>8.3372662739973277E-4</v>
      </c>
      <c r="AD188" s="5">
        <f t="shared" si="52"/>
        <v>6.7341599039964922E-2</v>
      </c>
      <c r="AE188" s="5">
        <f t="shared" si="53"/>
        <v>0.54811789621466533</v>
      </c>
      <c r="AF188" s="20">
        <f>Table2[[#This Row],[filter kmers2]]/Table2[[#This Row],[bp]]*1000000</f>
        <v>2.0275333393069445E-2</v>
      </c>
      <c r="AG188" s="20">
        <f>Table2[[#This Row],[collapse kmers3]]/Table2[[#This Row],[bp]]*1000000</f>
        <v>10.576971144649196</v>
      </c>
      <c r="AH188" s="20">
        <f>Table2[[#This Row],[calculate distances4]]/Table2[[#This Row],[bp]]*1000000</f>
        <v>0.18743011732853096</v>
      </c>
      <c r="AI188" s="20">
        <f>Table2[[#This Row],[Find N A5]]/Table2[[#This Row],[bp]]*1000000</f>
        <v>9.787517024450465E-3</v>
      </c>
      <c r="AJ188" s="20">
        <f>Table2[[#This Row],[Find N B6]]/Table2[[#This Row],[bp]]*1000000</f>
        <v>0.42449811912348273</v>
      </c>
      <c r="AK188" s="20">
        <f>Table2[[#This Row],[Find N C7]]/Table2[[#This Row],[bp]]*1000000</f>
        <v>4.61697353333958E-2</v>
      </c>
      <c r="AL188" s="20">
        <f>Table2[[#This Row],[Find N D8]]/Table2[[#This Row],[bp]]*1000000</f>
        <v>2.4477129458080549E-2</v>
      </c>
      <c r="AM188" s="20">
        <f>Table2[[#This Row],[identify kmers A9]]/Table2[[#This Row],[bp]]*1000000</f>
        <v>1.977061765145085</v>
      </c>
      <c r="AN188" s="20">
        <f>Table2[[#This Row],[identify kmers B10]]/Table2[[#This Row],[bp]]*1000000</f>
        <v>16.092028565503174</v>
      </c>
    </row>
    <row r="189" spans="1:40" x14ac:dyDescent="0.25">
      <c r="A189" s="1" t="s">
        <v>144</v>
      </c>
      <c r="B189">
        <v>14599</v>
      </c>
      <c r="C189">
        <v>1709568558.7157199</v>
      </c>
      <c r="D189">
        <v>1709568558.7160399</v>
      </c>
      <c r="E189">
        <v>1709568558.86567</v>
      </c>
      <c r="F189">
        <v>1709568558.86761</v>
      </c>
      <c r="G189">
        <v>1709568558.8677399</v>
      </c>
      <c r="H189">
        <v>1709568558.8722401</v>
      </c>
      <c r="I189">
        <v>1709568558.87286</v>
      </c>
      <c r="J189">
        <v>1709568558.8731799</v>
      </c>
      <c r="K189">
        <v>1709568558.9015701</v>
      </c>
      <c r="L189">
        <v>1709568559.1349699</v>
      </c>
      <c r="M189" s="10">
        <f t="shared" si="36"/>
        <v>3.1995773315429688E-4</v>
      </c>
      <c r="N189" s="10">
        <f t="shared" si="37"/>
        <v>0.14963006973266602</v>
      </c>
      <c r="O189" s="10">
        <f t="shared" si="38"/>
        <v>1.9400119781494141E-3</v>
      </c>
      <c r="P189" s="10">
        <f t="shared" si="39"/>
        <v>1.2993812561035156E-4</v>
      </c>
      <c r="Q189" s="10">
        <f t="shared" si="40"/>
        <v>4.5001506805419922E-3</v>
      </c>
      <c r="R189" s="10">
        <f t="shared" si="41"/>
        <v>6.198883056640625E-4</v>
      </c>
      <c r="S189" s="10">
        <f t="shared" si="42"/>
        <v>3.1995773315429688E-4</v>
      </c>
      <c r="T189" s="10">
        <f t="shared" si="43"/>
        <v>2.8390169143676758E-2</v>
      </c>
      <c r="U189" s="10">
        <f t="shared" si="44"/>
        <v>0.23339986801147461</v>
      </c>
      <c r="V189" s="10">
        <f>SUM(Table2[[#This Row],[filter kmers2]:[identify kmers B10]])</f>
        <v>0.4192500114440918</v>
      </c>
      <c r="W189" s="5">
        <f t="shared" si="45"/>
        <v>7.6316690380571204E-4</v>
      </c>
      <c r="X189" s="5">
        <f t="shared" si="46"/>
        <v>0.3568993813912385</v>
      </c>
      <c r="Y189" s="5">
        <f t="shared" si="47"/>
        <v>4.6273391179337394E-3</v>
      </c>
      <c r="Z189" s="5">
        <f t="shared" si="48"/>
        <v>3.0992992740246875E-4</v>
      </c>
      <c r="AA189" s="5">
        <f t="shared" si="49"/>
        <v>1.0733811705911188E-2</v>
      </c>
      <c r="AB189" s="5">
        <f t="shared" si="50"/>
        <v>1.4785647912778325E-3</v>
      </c>
      <c r="AC189" s="5">
        <f t="shared" si="51"/>
        <v>7.6316690380571204E-4</v>
      </c>
      <c r="AD189" s="5">
        <f t="shared" si="52"/>
        <v>6.7716561404227105E-2</v>
      </c>
      <c r="AE189" s="5">
        <f t="shared" si="53"/>
        <v>0.5567080778543978</v>
      </c>
      <c r="AF189" s="20">
        <f>Table2[[#This Row],[filter kmers2]]/Table2[[#This Row],[bp]]*1000000</f>
        <v>2.1916414354017186E-2</v>
      </c>
      <c r="AG189" s="20">
        <f>Table2[[#This Row],[collapse kmers3]]/Table2[[#This Row],[bp]]*1000000</f>
        <v>10.249336922574562</v>
      </c>
      <c r="AH189" s="20">
        <f>Table2[[#This Row],[calculate distances4]]/Table2[[#This Row],[bp]]*1000000</f>
        <v>0.13288663457424577</v>
      </c>
      <c r="AI189" s="20">
        <f>Table2[[#This Row],[Find N A5]]/Table2[[#This Row],[bp]]*1000000</f>
        <v>8.9004812391500487E-3</v>
      </c>
      <c r="AJ189" s="20">
        <f>Table2[[#This Row],[Find N B6]]/Table2[[#This Row],[bp]]*1000000</f>
        <v>0.30825061172285717</v>
      </c>
      <c r="AK189" s="20">
        <f>Table2[[#This Row],[Find N C7]]/Table2[[#This Row],[bp]]*1000000</f>
        <v>4.2461011416128673E-2</v>
      </c>
      <c r="AL189" s="20">
        <f>Table2[[#This Row],[Find N D8]]/Table2[[#This Row],[bp]]*1000000</f>
        <v>2.1916414354017186E-2</v>
      </c>
      <c r="AM189" s="20">
        <f>Table2[[#This Row],[identify kmers A9]]/Table2[[#This Row],[bp]]*1000000</f>
        <v>1.9446653293839822</v>
      </c>
      <c r="AN189" s="20">
        <f>Table2[[#This Row],[identify kmers B10]]/Table2[[#This Row],[bp]]*1000000</f>
        <v>15.987387356084296</v>
      </c>
    </row>
    <row r="190" spans="1:40" x14ac:dyDescent="0.25">
      <c r="A190" s="1" t="s">
        <v>144</v>
      </c>
      <c r="B190">
        <v>13199</v>
      </c>
      <c r="C190">
        <v>1709568543.6919799</v>
      </c>
      <c r="D190">
        <v>1709568543.69223</v>
      </c>
      <c r="E190">
        <v>1709568543.8307199</v>
      </c>
      <c r="F190">
        <v>1709568543.8329699</v>
      </c>
      <c r="G190">
        <v>1709568543.8331001</v>
      </c>
      <c r="H190">
        <v>1709568543.8371799</v>
      </c>
      <c r="I190">
        <v>1709568543.8378201</v>
      </c>
      <c r="J190">
        <v>1709568543.83811</v>
      </c>
      <c r="K190">
        <v>1709568543.88292</v>
      </c>
      <c r="L190">
        <v>1709568544.11027</v>
      </c>
      <c r="M190" s="10">
        <f t="shared" si="36"/>
        <v>2.5010108947753906E-4</v>
      </c>
      <c r="N190" s="10">
        <f t="shared" si="37"/>
        <v>0.13848996162414551</v>
      </c>
      <c r="O190" s="10">
        <f t="shared" si="38"/>
        <v>2.2499561309814453E-3</v>
      </c>
      <c r="P190" s="10">
        <f t="shared" si="39"/>
        <v>1.3017654418945313E-4</v>
      </c>
      <c r="Q190" s="10">
        <f t="shared" si="40"/>
        <v>4.0798187255859375E-3</v>
      </c>
      <c r="R190" s="10">
        <f t="shared" si="41"/>
        <v>6.4015388488769531E-4</v>
      </c>
      <c r="S190" s="10">
        <f t="shared" si="42"/>
        <v>2.899169921875E-4</v>
      </c>
      <c r="T190" s="10">
        <f t="shared" si="43"/>
        <v>4.4810056686401367E-2</v>
      </c>
      <c r="U190" s="10">
        <f t="shared" si="44"/>
        <v>0.22734999656677246</v>
      </c>
      <c r="V190" s="10">
        <f>SUM(Table2[[#This Row],[filter kmers2]:[identify kmers B10]])</f>
        <v>0.41829013824462891</v>
      </c>
      <c r="W190" s="5">
        <f t="shared" si="45"/>
        <v>5.9791294752273663E-4</v>
      </c>
      <c r="X190" s="5">
        <f t="shared" si="46"/>
        <v>0.3310858874304905</v>
      </c>
      <c r="Y190" s="5">
        <f t="shared" si="47"/>
        <v>5.378936592728375E-3</v>
      </c>
      <c r="Z190" s="5">
        <f t="shared" si="48"/>
        <v>3.1121112425873615E-4</v>
      </c>
      <c r="AA190" s="5">
        <f t="shared" si="49"/>
        <v>9.7535618284166539E-3</v>
      </c>
      <c r="AB190" s="5">
        <f t="shared" si="50"/>
        <v>1.5304063528108179E-3</v>
      </c>
      <c r="AC190" s="5">
        <f t="shared" si="51"/>
        <v>6.9310023278136112E-4</v>
      </c>
      <c r="AD190" s="5">
        <f t="shared" si="52"/>
        <v>0.10712673474552506</v>
      </c>
      <c r="AE190" s="5">
        <f t="shared" si="53"/>
        <v>0.54352224874546573</v>
      </c>
      <c r="AF190" s="20">
        <f>Table2[[#This Row],[filter kmers2]]/Table2[[#This Row],[bp]]*1000000</f>
        <v>1.8948487724641191E-2</v>
      </c>
      <c r="AG190" s="20">
        <f>Table2[[#This Row],[collapse kmers3]]/Table2[[#This Row],[bp]]*1000000</f>
        <v>10.492458642635466</v>
      </c>
      <c r="AH190" s="20">
        <f>Table2[[#This Row],[calculate distances4]]/Table2[[#This Row],[bp]]*1000000</f>
        <v>0.17046413599374538</v>
      </c>
      <c r="AI190" s="20">
        <f>Table2[[#This Row],[Find N A5]]/Table2[[#This Row],[bp]]*1000000</f>
        <v>9.8626065754567113E-3</v>
      </c>
      <c r="AJ190" s="20">
        <f>Table2[[#This Row],[Find N B6]]/Table2[[#This Row],[bp]]*1000000</f>
        <v>0.3091005928923356</v>
      </c>
      <c r="AK190" s="20">
        <f>Table2[[#This Row],[Find N C7]]/Table2[[#This Row],[bp]]*1000000</f>
        <v>4.8500180686998663E-2</v>
      </c>
      <c r="AL190" s="20">
        <f>Table2[[#This Row],[Find N D8]]/Table2[[#This Row],[bp]]*1000000</f>
        <v>2.1965072519698463E-2</v>
      </c>
      <c r="AM190" s="20">
        <f>Table2[[#This Row],[identify kmers A9]]/Table2[[#This Row],[bp]]*1000000</f>
        <v>3.3949584579438872</v>
      </c>
      <c r="AN190" s="20">
        <f>Table2[[#This Row],[identify kmers B10]]/Table2[[#This Row],[bp]]*1000000</f>
        <v>17.224789496687055</v>
      </c>
    </row>
    <row r="191" spans="1:40" x14ac:dyDescent="0.25">
      <c r="A191" s="1" t="s">
        <v>144</v>
      </c>
      <c r="B191">
        <v>14299</v>
      </c>
      <c r="C191">
        <v>1709568550.8828299</v>
      </c>
      <c r="D191">
        <v>1709568550.88307</v>
      </c>
      <c r="E191">
        <v>1709568551.04989</v>
      </c>
      <c r="F191">
        <v>1709568551.0521801</v>
      </c>
      <c r="G191">
        <v>1709568551.05229</v>
      </c>
      <c r="H191">
        <v>1709568551.0579</v>
      </c>
      <c r="I191">
        <v>1709568551.0585101</v>
      </c>
      <c r="J191">
        <v>1709568551.0587399</v>
      </c>
      <c r="K191">
        <v>1709568551.0972099</v>
      </c>
      <c r="L191">
        <v>1709568551.3004899</v>
      </c>
      <c r="M191" s="10">
        <f t="shared" si="36"/>
        <v>2.4008750915527344E-4</v>
      </c>
      <c r="N191" s="10">
        <f t="shared" si="37"/>
        <v>0.16682004928588867</v>
      </c>
      <c r="O191" s="10">
        <f t="shared" si="38"/>
        <v>2.2900104522705078E-3</v>
      </c>
      <c r="P191" s="10">
        <f t="shared" si="39"/>
        <v>1.0991096496582031E-4</v>
      </c>
      <c r="Q191" s="10">
        <f t="shared" si="40"/>
        <v>5.6099891662597656E-3</v>
      </c>
      <c r="R191" s="10">
        <f t="shared" si="41"/>
        <v>6.1011314392089844E-4</v>
      </c>
      <c r="S191" s="10">
        <f t="shared" si="42"/>
        <v>2.2983551025390625E-4</v>
      </c>
      <c r="T191" s="10">
        <f t="shared" si="43"/>
        <v>3.8470029830932617E-2</v>
      </c>
      <c r="U191" s="10">
        <f t="shared" si="44"/>
        <v>0.20327997207641602</v>
      </c>
      <c r="V191" s="10">
        <f>SUM(Table2[[#This Row],[filter kmers2]:[identify kmers B10]])</f>
        <v>0.41765999794006348</v>
      </c>
      <c r="W191" s="5">
        <f t="shared" si="45"/>
        <v>5.7483960719103232E-4</v>
      </c>
      <c r="X191" s="5">
        <f t="shared" si="46"/>
        <v>0.39941591272484822</v>
      </c>
      <c r="Y191" s="5">
        <f t="shared" si="47"/>
        <v>5.4829537508141657E-3</v>
      </c>
      <c r="Z191" s="5">
        <f t="shared" si="48"/>
        <v>2.6315894629102865E-4</v>
      </c>
      <c r="AA191" s="5">
        <f t="shared" si="49"/>
        <v>1.3431952291166822E-2</v>
      </c>
      <c r="AB191" s="5">
        <f t="shared" si="50"/>
        <v>1.460789031580786E-3</v>
      </c>
      <c r="AC191" s="5">
        <f t="shared" si="51"/>
        <v>5.5029332803590376E-4</v>
      </c>
      <c r="AD191" s="5">
        <f t="shared" si="52"/>
        <v>9.2108485420366454E-2</v>
      </c>
      <c r="AE191" s="5">
        <f t="shared" si="53"/>
        <v>0.4867116148997056</v>
      </c>
      <c r="AF191" s="20">
        <f>Table2[[#This Row],[filter kmers2]]/Table2[[#This Row],[bp]]*1000000</f>
        <v>1.6790510466135635E-2</v>
      </c>
      <c r="AG191" s="20">
        <f>Table2[[#This Row],[collapse kmers3]]/Table2[[#This Row],[bp]]*1000000</f>
        <v>11.666553555205866</v>
      </c>
      <c r="AH191" s="20">
        <f>Table2[[#This Row],[calculate distances4]]/Table2[[#This Row],[bp]]*1000000</f>
        <v>0.16015179049377634</v>
      </c>
      <c r="AI191" s="20">
        <f>Table2[[#This Row],[Find N A5]]/Table2[[#This Row],[bp]]*1000000</f>
        <v>7.6866189919449126E-3</v>
      </c>
      <c r="AJ191" s="20">
        <f>Table2[[#This Row],[Find N B6]]/Table2[[#This Row],[bp]]*1000000</f>
        <v>0.39233437067345728</v>
      </c>
      <c r="AK191" s="20">
        <f>Table2[[#This Row],[Find N C7]]/Table2[[#This Row],[bp]]*1000000</f>
        <v>4.2668238612553214E-2</v>
      </c>
      <c r="AL191" s="20">
        <f>Table2[[#This Row],[Find N D8]]/Table2[[#This Row],[bp]]*1000000</f>
        <v>1.6073537328058343E-2</v>
      </c>
      <c r="AM191" s="20">
        <f>Table2[[#This Row],[identify kmers A9]]/Table2[[#This Row],[bp]]*1000000</f>
        <v>2.6904000161502633</v>
      </c>
      <c r="AN191" s="20">
        <f>Table2[[#This Row],[identify kmers B10]]/Table2[[#This Row],[bp]]*1000000</f>
        <v>14.216376814911253</v>
      </c>
    </row>
    <row r="192" spans="1:40" x14ac:dyDescent="0.25">
      <c r="A192" s="1" t="s">
        <v>144</v>
      </c>
      <c r="B192">
        <v>15399</v>
      </c>
      <c r="C192">
        <v>1709568622.08866</v>
      </c>
      <c r="D192">
        <v>1709568622.0889699</v>
      </c>
      <c r="E192">
        <v>1709568622.22298</v>
      </c>
      <c r="F192">
        <v>1709568622.2253399</v>
      </c>
      <c r="G192">
        <v>1709568622.2254901</v>
      </c>
      <c r="H192">
        <v>1709568622.22927</v>
      </c>
      <c r="I192">
        <v>1709568622.24367</v>
      </c>
      <c r="J192">
        <v>1709568622.24435</v>
      </c>
      <c r="K192">
        <v>1709568622.2737401</v>
      </c>
      <c r="L192">
        <v>1709568622.50472</v>
      </c>
      <c r="M192" s="10">
        <f t="shared" si="36"/>
        <v>3.0994415283203125E-4</v>
      </c>
      <c r="N192" s="10">
        <f t="shared" si="37"/>
        <v>0.13401007652282715</v>
      </c>
      <c r="O192" s="10">
        <f t="shared" si="38"/>
        <v>2.3598670959472656E-3</v>
      </c>
      <c r="P192" s="10">
        <f t="shared" si="39"/>
        <v>1.5020370483398438E-4</v>
      </c>
      <c r="Q192" s="10">
        <f t="shared" si="40"/>
        <v>3.7798881530761719E-3</v>
      </c>
      <c r="R192" s="10">
        <f t="shared" si="41"/>
        <v>1.4400005340576172E-2</v>
      </c>
      <c r="S192" s="10">
        <f t="shared" si="42"/>
        <v>6.7996978759765625E-4</v>
      </c>
      <c r="T192" s="10">
        <f t="shared" si="43"/>
        <v>2.9390096664428711E-2</v>
      </c>
      <c r="U192" s="10">
        <f t="shared" si="44"/>
        <v>0.23097991943359375</v>
      </c>
      <c r="V192" s="10">
        <f>SUM(Table2[[#This Row],[filter kmers2]:[identify kmers B10]])</f>
        <v>0.41605997085571289</v>
      </c>
      <c r="W192" s="5">
        <f t="shared" si="45"/>
        <v>7.4495066707467043E-4</v>
      </c>
      <c r="X192" s="5">
        <f t="shared" si="46"/>
        <v>0.32209317384512592</v>
      </c>
      <c r="Y192" s="5">
        <f t="shared" si="47"/>
        <v>5.6719397713116057E-3</v>
      </c>
      <c r="Z192" s="5">
        <f t="shared" si="48"/>
        <v>3.6101455404387875E-4</v>
      </c>
      <c r="AA192" s="5">
        <f t="shared" si="49"/>
        <v>9.0849599044629421E-3</v>
      </c>
      <c r="AB192" s="5">
        <f t="shared" si="50"/>
        <v>3.4610407992289184E-2</v>
      </c>
      <c r="AC192" s="5">
        <f t="shared" si="51"/>
        <v>1.6343071557668924E-3</v>
      </c>
      <c r="AD192" s="5">
        <f t="shared" si="52"/>
        <v>7.0639087446893609E-2</v>
      </c>
      <c r="AE192" s="5">
        <f t="shared" si="53"/>
        <v>0.55516015866303126</v>
      </c>
      <c r="AF192" s="20">
        <f>Table2[[#This Row],[filter kmers2]]/Table2[[#This Row],[bp]]*1000000</f>
        <v>2.0127550674201654E-2</v>
      </c>
      <c r="AG192" s="20">
        <f>Table2[[#This Row],[collapse kmers3]]/Table2[[#This Row],[bp]]*1000000</f>
        <v>8.7025181195419936</v>
      </c>
      <c r="AH192" s="20">
        <f>Table2[[#This Row],[calculate distances4]]/Table2[[#This Row],[bp]]*1000000</f>
        <v>0.15324807428711382</v>
      </c>
      <c r="AI192" s="20">
        <f>Table2[[#This Row],[Find N A5]]/Table2[[#This Row],[bp]]*1000000</f>
        <v>9.7541207113438777E-3</v>
      </c>
      <c r="AJ192" s="20">
        <f>Table2[[#This Row],[Find N B6]]/Table2[[#This Row],[bp]]*1000000</f>
        <v>0.24546322183753305</v>
      </c>
      <c r="AK192" s="20">
        <f>Table2[[#This Row],[Find N C7]]/Table2[[#This Row],[bp]]*1000000</f>
        <v>0.93512600432340875</v>
      </c>
      <c r="AL192" s="20">
        <f>Table2[[#This Row],[Find N D8]]/Table2[[#This Row],[bp]]*1000000</f>
        <v>4.4156749632940855E-2</v>
      </c>
      <c r="AM192" s="20">
        <f>Table2[[#This Row],[identify kmers A9]]/Table2[[#This Row],[bp]]*1000000</f>
        <v>1.90857176858424</v>
      </c>
      <c r="AN192" s="20">
        <f>Table2[[#This Row],[identify kmers B10]]/Table2[[#This Row],[bp]]*1000000</f>
        <v>14.999670071666586</v>
      </c>
    </row>
    <row r="193" spans="1:40" x14ac:dyDescent="0.25">
      <c r="A193" s="1" t="s">
        <v>144</v>
      </c>
      <c r="B193">
        <v>10999</v>
      </c>
      <c r="C193">
        <v>1709568600.09917</v>
      </c>
      <c r="D193">
        <v>1709568600.0994101</v>
      </c>
      <c r="E193">
        <v>1709568600.27107</v>
      </c>
      <c r="F193">
        <v>1709568600.27404</v>
      </c>
      <c r="G193">
        <v>1709568600.2741899</v>
      </c>
      <c r="H193">
        <v>1709568600.2766199</v>
      </c>
      <c r="I193">
        <v>1709568600.27718</v>
      </c>
      <c r="J193">
        <v>1709568600.2774799</v>
      </c>
      <c r="K193">
        <v>1709568600.3069601</v>
      </c>
      <c r="L193">
        <v>1709568600.51475</v>
      </c>
      <c r="M193" s="10">
        <f t="shared" si="36"/>
        <v>2.4008750915527344E-4</v>
      </c>
      <c r="N193" s="10">
        <f t="shared" si="37"/>
        <v>0.17165994644165039</v>
      </c>
      <c r="O193" s="10">
        <f t="shared" si="38"/>
        <v>2.9699802398681641E-3</v>
      </c>
      <c r="P193" s="10">
        <f t="shared" si="39"/>
        <v>1.4996528625488281E-4</v>
      </c>
      <c r="Q193" s="10">
        <f t="shared" si="40"/>
        <v>2.429962158203125E-3</v>
      </c>
      <c r="R193" s="10">
        <f t="shared" si="41"/>
        <v>5.6004524230957031E-4</v>
      </c>
      <c r="S193" s="10">
        <f t="shared" si="42"/>
        <v>2.9993057250976563E-4</v>
      </c>
      <c r="T193" s="10">
        <f t="shared" si="43"/>
        <v>2.9480218887329102E-2</v>
      </c>
      <c r="U193" s="10">
        <f t="shared" si="44"/>
        <v>0.20778989791870117</v>
      </c>
      <c r="V193" s="10">
        <f>SUM(Table2[[#This Row],[filter kmers2]:[identify kmers B10]])</f>
        <v>0.41558003425598145</v>
      </c>
      <c r="W193" s="5">
        <f t="shared" si="45"/>
        <v>5.7771665952409228E-4</v>
      </c>
      <c r="X193" s="5">
        <f t="shared" si="46"/>
        <v>0.41306110085142927</v>
      </c>
      <c r="Y193" s="5">
        <f t="shared" si="47"/>
        <v>7.1465902956222615E-3</v>
      </c>
      <c r="Z193" s="5">
        <f t="shared" si="48"/>
        <v>3.6085777441971604E-4</v>
      </c>
      <c r="AA193" s="5">
        <f t="shared" si="49"/>
        <v>5.8471580872587374E-3</v>
      </c>
      <c r="AB193" s="5">
        <f t="shared" si="50"/>
        <v>1.3476230717200525E-3</v>
      </c>
      <c r="AC193" s="5">
        <f t="shared" si="51"/>
        <v>7.2171554883943207E-4</v>
      </c>
      <c r="AD193" s="5">
        <f t="shared" si="52"/>
        <v>7.0937524561563547E-2</v>
      </c>
      <c r="AE193" s="5">
        <f t="shared" si="53"/>
        <v>0.49999971314962288</v>
      </c>
      <c r="AF193" s="20">
        <f>Table2[[#This Row],[filter kmers2]]/Table2[[#This Row],[bp]]*1000000</f>
        <v>2.1828121570622187E-2</v>
      </c>
      <c r="AG193" s="20">
        <f>Table2[[#This Row],[collapse kmers3]]/Table2[[#This Row],[bp]]*1000000</f>
        <v>15.606868482739374</v>
      </c>
      <c r="AH193" s="20">
        <f>Table2[[#This Row],[calculate distances4]]/Table2[[#This Row],[bp]]*1000000</f>
        <v>0.27002275114721008</v>
      </c>
      <c r="AI193" s="20">
        <f>Table2[[#This Row],[Find N A5]]/Table2[[#This Row],[bp]]*1000000</f>
        <v>1.3634447336565398E-2</v>
      </c>
      <c r="AJ193" s="20">
        <f>Table2[[#This Row],[Find N B6]]/Table2[[#This Row],[bp]]*1000000</f>
        <v>0.22092573490345713</v>
      </c>
      <c r="AK193" s="20">
        <f>Table2[[#This Row],[Find N C7]]/Table2[[#This Row],[bp]]*1000000</f>
        <v>5.0917832740210049E-2</v>
      </c>
      <c r="AL193" s="20">
        <f>Table2[[#This Row],[Find N D8]]/Table2[[#This Row],[bp]]*1000000</f>
        <v>2.7268894673130796E-2</v>
      </c>
      <c r="AM193" s="20">
        <f>Table2[[#This Row],[identify kmers A9]]/Table2[[#This Row],[bp]]*1000000</f>
        <v>2.680263559171661</v>
      </c>
      <c r="AN193" s="20">
        <f>Table2[[#This Row],[identify kmers B10]]/Table2[[#This Row],[bp]]*1000000</f>
        <v>18.891708147895372</v>
      </c>
    </row>
    <row r="194" spans="1:40" x14ac:dyDescent="0.25">
      <c r="A194" s="1" t="s">
        <v>144</v>
      </c>
      <c r="B194">
        <v>13199</v>
      </c>
      <c r="C194">
        <v>1709568597.9277699</v>
      </c>
      <c r="D194">
        <v>1709568597.9280601</v>
      </c>
      <c r="E194">
        <v>1709568598.08092</v>
      </c>
      <c r="F194">
        <v>1709568598.0833199</v>
      </c>
      <c r="G194">
        <v>1709568598.0834501</v>
      </c>
      <c r="H194">
        <v>1709568598.0871501</v>
      </c>
      <c r="I194">
        <v>1709568598.0878501</v>
      </c>
      <c r="J194">
        <v>1709568598.08814</v>
      </c>
      <c r="K194">
        <v>1709568598.1236899</v>
      </c>
      <c r="L194">
        <v>1709568598.3425601</v>
      </c>
      <c r="M194" s="10">
        <f t="shared" ref="M194:M257" si="54">(D194-C194)</f>
        <v>2.9015541076660156E-4</v>
      </c>
      <c r="N194" s="10">
        <f t="shared" ref="N194:N257" si="55">(E194-D194)</f>
        <v>0.15285992622375488</v>
      </c>
      <c r="O194" s="10">
        <f t="shared" ref="O194:O257" si="56">(F194-E194)</f>
        <v>2.3999214172363281E-3</v>
      </c>
      <c r="P194" s="10">
        <f t="shared" ref="P194:P257" si="57">(G194-F194)</f>
        <v>1.3017654418945313E-4</v>
      </c>
      <c r="Q194" s="10">
        <f t="shared" ref="Q194:Q257" si="58">(H194-G194)</f>
        <v>3.7000179290771484E-3</v>
      </c>
      <c r="R194" s="10">
        <f t="shared" ref="R194:R257" si="59">(I194-H194)</f>
        <v>6.999969482421875E-4</v>
      </c>
      <c r="S194" s="10">
        <f t="shared" ref="S194:S257" si="60">(J194-I194)</f>
        <v>2.899169921875E-4</v>
      </c>
      <c r="T194" s="10">
        <f t="shared" ref="T194:T257" si="61">(K194-J194)</f>
        <v>3.554987907409668E-2</v>
      </c>
      <c r="U194" s="10">
        <f t="shared" ref="U194:U257" si="62">(L194-K194)</f>
        <v>0.21887016296386719</v>
      </c>
      <c r="V194" s="10">
        <f>SUM(Table2[[#This Row],[filter kmers2]:[identify kmers B10]])</f>
        <v>0.41479015350341797</v>
      </c>
      <c r="W194" s="5">
        <f t="shared" ref="W194:W257" si="63">M194/(SUM($M194:$U194))</f>
        <v>6.9952338143969609E-4</v>
      </c>
      <c r="X194" s="5">
        <f t="shared" ref="X194:X257" si="64">N194/(SUM($M194:$U194))</f>
        <v>0.36852351709090242</v>
      </c>
      <c r="Y194" s="5">
        <f t="shared" ref="Y194:Y257" si="65">O194/(SUM($M194:$U194))</f>
        <v>5.7858688229843729E-3</v>
      </c>
      <c r="Z194" s="5">
        <f t="shared" ref="Z194:Z257" si="66">P194/(SUM($M194:$U194))</f>
        <v>3.1383711279052927E-4</v>
      </c>
      <c r="AA194" s="5">
        <f t="shared" ref="AA194:AA257" si="67">Q194/(SUM($M194:$U194))</f>
        <v>8.9202163981615817E-3</v>
      </c>
      <c r="AB194" s="5">
        <f t="shared" ref="AB194:AB257" si="68">R194/(SUM($M194:$U194))</f>
        <v>1.6875929728076811E-3</v>
      </c>
      <c r="AC194" s="5">
        <f t="shared" ref="AC194:AC257" si="69">S194/(SUM($M194:$U194))</f>
        <v>6.9894858819282704E-4</v>
      </c>
      <c r="AD194" s="5">
        <f t="shared" ref="AD194:AD257" si="70">T194/(SUM($M194:$U194))</f>
        <v>8.5705696660911074E-2</v>
      </c>
      <c r="AE194" s="5">
        <f t="shared" ref="AE194:AE257" si="71">U194/(SUM($M194:$U194))</f>
        <v>0.52766479897180985</v>
      </c>
      <c r="AF194" s="20">
        <f>Table2[[#This Row],[filter kmers2]]/Table2[[#This Row],[bp]]*1000000</f>
        <v>2.1983135901704795E-2</v>
      </c>
      <c r="AG194" s="20">
        <f>Table2[[#This Row],[collapse kmers3]]/Table2[[#This Row],[bp]]*1000000</f>
        <v>11.581174802921046</v>
      </c>
      <c r="AH194" s="20">
        <f>Table2[[#This Row],[calculate distances4]]/Table2[[#This Row],[bp]]*1000000</f>
        <v>0.18182600327572757</v>
      </c>
      <c r="AI194" s="20">
        <f>Table2[[#This Row],[Find N A5]]/Table2[[#This Row],[bp]]*1000000</f>
        <v>9.8626065754567113E-3</v>
      </c>
      <c r="AJ194" s="20">
        <f>Table2[[#This Row],[Find N B6]]/Table2[[#This Row],[bp]]*1000000</f>
        <v>0.28032562535625033</v>
      </c>
      <c r="AK194" s="20">
        <f>Table2[[#This Row],[Find N C7]]/Table2[[#This Row],[bp]]*1000000</f>
        <v>5.3034089570587736E-2</v>
      </c>
      <c r="AL194" s="20">
        <f>Table2[[#This Row],[Find N D8]]/Table2[[#This Row],[bp]]*1000000</f>
        <v>2.1965072519698463E-2</v>
      </c>
      <c r="AM194" s="20">
        <f>Table2[[#This Row],[identify kmers A9]]/Table2[[#This Row],[bp]]*1000000</f>
        <v>2.6933767008179923</v>
      </c>
      <c r="AN194" s="20">
        <f>Table2[[#This Row],[identify kmers B10]]/Table2[[#This Row],[bp]]*1000000</f>
        <v>16.582329188867885</v>
      </c>
    </row>
    <row r="195" spans="1:40" x14ac:dyDescent="0.25">
      <c r="A195" s="1" t="s">
        <v>144</v>
      </c>
      <c r="B195">
        <v>13199</v>
      </c>
      <c r="C195">
        <v>1709568618.07866</v>
      </c>
      <c r="D195">
        <v>1709568618.0789299</v>
      </c>
      <c r="E195">
        <v>1709568618.2434399</v>
      </c>
      <c r="F195">
        <v>1709568618.2453499</v>
      </c>
      <c r="G195">
        <v>1709568618.2454801</v>
      </c>
      <c r="H195">
        <v>1709568618.24821</v>
      </c>
      <c r="I195">
        <v>1709568618.2487199</v>
      </c>
      <c r="J195">
        <v>1709568618.24896</v>
      </c>
      <c r="K195">
        <v>1709568618.2820799</v>
      </c>
      <c r="L195">
        <v>1709568618.4907999</v>
      </c>
      <c r="M195" s="10">
        <f t="shared" si="54"/>
        <v>2.6988983154296875E-4</v>
      </c>
      <c r="N195" s="10">
        <f t="shared" si="55"/>
        <v>0.16451001167297363</v>
      </c>
      <c r="O195" s="10">
        <f t="shared" si="56"/>
        <v>1.9099712371826172E-3</v>
      </c>
      <c r="P195" s="10">
        <f t="shared" si="57"/>
        <v>1.3017654418945313E-4</v>
      </c>
      <c r="Q195" s="10">
        <f t="shared" si="58"/>
        <v>2.7298927307128906E-3</v>
      </c>
      <c r="R195" s="10">
        <f t="shared" si="59"/>
        <v>5.0997734069824219E-4</v>
      </c>
      <c r="S195" s="10">
        <f t="shared" si="60"/>
        <v>2.4008750915527344E-4</v>
      </c>
      <c r="T195" s="10">
        <f t="shared" si="61"/>
        <v>3.3119916915893555E-2</v>
      </c>
      <c r="U195" s="10">
        <f t="shared" si="62"/>
        <v>0.20871996879577637</v>
      </c>
      <c r="V195" s="10">
        <f>SUM(Table2[[#This Row],[filter kmers2]:[identify kmers B10]])</f>
        <v>0.412139892578125</v>
      </c>
      <c r="W195" s="5">
        <f t="shared" si="63"/>
        <v>6.5485005553498699E-4</v>
      </c>
      <c r="X195" s="5">
        <f t="shared" si="64"/>
        <v>0.3991606118104406</v>
      </c>
      <c r="Y195" s="5">
        <f t="shared" si="65"/>
        <v>4.6342789707515732E-3</v>
      </c>
      <c r="Z195" s="5">
        <f t="shared" si="66"/>
        <v>3.1585523880044429E-4</v>
      </c>
      <c r="AA195" s="5">
        <f t="shared" si="67"/>
        <v>6.6237041836356902E-3</v>
      </c>
      <c r="AB195" s="5">
        <f t="shared" si="68"/>
        <v>1.2373889300259164E-3</v>
      </c>
      <c r="AC195" s="5">
        <f t="shared" si="69"/>
        <v>5.8253887449092928E-4</v>
      </c>
      <c r="AD195" s="5">
        <f t="shared" si="70"/>
        <v>8.0360861717882259E-2</v>
      </c>
      <c r="AE195" s="5">
        <f t="shared" si="71"/>
        <v>0.50642991021843764</v>
      </c>
      <c r="AF195" s="20">
        <f>Table2[[#This Row],[filter kmers2]]/Table2[[#This Row],[bp]]*1000000</f>
        <v>2.0447748431166663E-2</v>
      </c>
      <c r="AG195" s="20">
        <f>Table2[[#This Row],[collapse kmers3]]/Table2[[#This Row],[bp]]*1000000</f>
        <v>12.463823901278403</v>
      </c>
      <c r="AH195" s="20">
        <f>Table2[[#This Row],[calculate distances4]]/Table2[[#This Row],[bp]]*1000000</f>
        <v>0.14470575325271742</v>
      </c>
      <c r="AI195" s="20">
        <f>Table2[[#This Row],[Find N A5]]/Table2[[#This Row],[bp]]*1000000</f>
        <v>9.8626065754567113E-3</v>
      </c>
      <c r="AJ195" s="20">
        <f>Table2[[#This Row],[Find N B6]]/Table2[[#This Row],[bp]]*1000000</f>
        <v>0.20682572397248963</v>
      </c>
      <c r="AK195" s="20">
        <f>Table2[[#This Row],[Find N C7]]/Table2[[#This Row],[bp]]*1000000</f>
        <v>3.863757411154195E-2</v>
      </c>
      <c r="AL195" s="20">
        <f>Table2[[#This Row],[Find N D8]]/Table2[[#This Row],[bp]]*1000000</f>
        <v>1.8189825680375287E-2</v>
      </c>
      <c r="AM195" s="20">
        <f>Table2[[#This Row],[identify kmers A9]]/Table2[[#This Row],[bp]]*1000000</f>
        <v>2.5092747114094669</v>
      </c>
      <c r="AN195" s="20">
        <f>Table2[[#This Row],[identify kmers B10]]/Table2[[#This Row],[bp]]*1000000</f>
        <v>15.813316826712356</v>
      </c>
    </row>
    <row r="196" spans="1:40" x14ac:dyDescent="0.25">
      <c r="A196" s="1" t="s">
        <v>144</v>
      </c>
      <c r="B196">
        <v>10999</v>
      </c>
      <c r="C196">
        <v>1709568523.4075401</v>
      </c>
      <c r="D196">
        <v>1709568523.40767</v>
      </c>
      <c r="E196">
        <v>1709568523.49945</v>
      </c>
      <c r="F196">
        <v>1709568523.5025499</v>
      </c>
      <c r="G196">
        <v>1709568523.5026801</v>
      </c>
      <c r="H196">
        <v>1709568523.52281</v>
      </c>
      <c r="I196">
        <v>1709568523.5232</v>
      </c>
      <c r="J196">
        <v>1709568523.52338</v>
      </c>
      <c r="K196">
        <v>1709568523.5567601</v>
      </c>
      <c r="L196">
        <v>1709568523.816</v>
      </c>
      <c r="M196" s="10">
        <f t="shared" si="54"/>
        <v>1.2993812561035156E-4</v>
      </c>
      <c r="N196" s="10">
        <f t="shared" si="55"/>
        <v>9.1779947280883789E-2</v>
      </c>
      <c r="O196" s="10">
        <f t="shared" si="56"/>
        <v>3.0999183654785156E-3</v>
      </c>
      <c r="P196" s="10">
        <f t="shared" si="57"/>
        <v>1.3017654418945313E-4</v>
      </c>
      <c r="Q196" s="10">
        <f t="shared" si="58"/>
        <v>2.0129919052124023E-2</v>
      </c>
      <c r="R196" s="10">
        <f t="shared" si="59"/>
        <v>3.9005279541015625E-4</v>
      </c>
      <c r="S196" s="10">
        <f t="shared" si="60"/>
        <v>1.8000602722167969E-4</v>
      </c>
      <c r="T196" s="10">
        <f t="shared" si="61"/>
        <v>3.3380031585693359E-2</v>
      </c>
      <c r="U196" s="10">
        <f t="shared" si="62"/>
        <v>0.25923991203308105</v>
      </c>
      <c r="V196" s="10">
        <f>SUM(Table2[[#This Row],[filter kmers2]:[identify kmers B10]])</f>
        <v>0.40845990180969238</v>
      </c>
      <c r="W196" s="5">
        <f t="shared" si="63"/>
        <v>3.1811721305973308E-4</v>
      </c>
      <c r="X196" s="5">
        <f t="shared" si="64"/>
        <v>0.22469756975960262</v>
      </c>
      <c r="Y196" s="5">
        <f t="shared" si="65"/>
        <v>7.5892844113810082E-3</v>
      </c>
      <c r="Z196" s="5">
        <f t="shared" si="66"/>
        <v>3.1870091436809957E-4</v>
      </c>
      <c r="AA196" s="5">
        <f t="shared" si="67"/>
        <v>4.9282485166690503E-2</v>
      </c>
      <c r="AB196" s="5">
        <f t="shared" si="68"/>
        <v>9.5493534048756573E-4</v>
      </c>
      <c r="AC196" s="5">
        <f t="shared" si="69"/>
        <v>4.4069448781669442E-4</v>
      </c>
      <c r="AD196" s="5">
        <f t="shared" si="70"/>
        <v>8.1721685379157777E-2</v>
      </c>
      <c r="AE196" s="5">
        <f t="shared" si="71"/>
        <v>0.63467652732743596</v>
      </c>
      <c r="AF196" s="20">
        <f>Table2[[#This Row],[filter kmers2]]/Table2[[#This Row],[bp]]*1000000</f>
        <v>1.1813630840108334E-2</v>
      </c>
      <c r="AG196" s="20">
        <f>Table2[[#This Row],[collapse kmers3]]/Table2[[#This Row],[bp]]*1000000</f>
        <v>8.3443901519123376</v>
      </c>
      <c r="AH196" s="20">
        <f>Table2[[#This Row],[calculate distances4]]/Table2[[#This Row],[bp]]*1000000</f>
        <v>0.28183638198731842</v>
      </c>
      <c r="AI196" s="20">
        <f>Table2[[#This Row],[Find N A5]]/Table2[[#This Row],[bp]]*1000000</f>
        <v>1.1835307226970918E-2</v>
      </c>
      <c r="AJ196" s="20">
        <f>Table2[[#This Row],[Find N B6]]/Table2[[#This Row],[bp]]*1000000</f>
        <v>1.830159019194838</v>
      </c>
      <c r="AK196" s="20">
        <f>Table2[[#This Row],[Find N C7]]/Table2[[#This Row],[bp]]*1000000</f>
        <v>3.5462568907187582E-2</v>
      </c>
      <c r="AL196" s="20">
        <f>Table2[[#This Row],[Find N D8]]/Table2[[#This Row],[bp]]*1000000</f>
        <v>1.6365672081250993E-2</v>
      </c>
      <c r="AM196" s="20">
        <f>Table2[[#This Row],[identify kmers A9]]/Table2[[#This Row],[bp]]*1000000</f>
        <v>3.0348242190829491</v>
      </c>
      <c r="AN196" s="20">
        <f>Table2[[#This Row],[identify kmers B10]]/Table2[[#This Row],[bp]]*1000000</f>
        <v>23.56940740368043</v>
      </c>
    </row>
    <row r="197" spans="1:40" x14ac:dyDescent="0.25">
      <c r="A197" s="1" t="s">
        <v>144</v>
      </c>
      <c r="B197">
        <v>12099</v>
      </c>
      <c r="C197">
        <v>1709568579.69994</v>
      </c>
      <c r="D197">
        <v>1709568579.7002299</v>
      </c>
      <c r="E197">
        <v>1709568579.8432701</v>
      </c>
      <c r="F197">
        <v>1709568579.8457601</v>
      </c>
      <c r="G197">
        <v>1709568579.8459101</v>
      </c>
      <c r="H197">
        <v>1709568579.8520501</v>
      </c>
      <c r="I197">
        <v>1709568579.8529601</v>
      </c>
      <c r="J197">
        <v>1709568579.8533299</v>
      </c>
      <c r="K197">
        <v>1709568579.8807099</v>
      </c>
      <c r="L197">
        <v>1709568580.1075301</v>
      </c>
      <c r="M197" s="10">
        <f t="shared" si="54"/>
        <v>2.899169921875E-4</v>
      </c>
      <c r="N197" s="10">
        <f t="shared" si="55"/>
        <v>0.14304018020629883</v>
      </c>
      <c r="O197" s="10">
        <f t="shared" si="56"/>
        <v>2.4900436401367188E-3</v>
      </c>
      <c r="P197" s="10">
        <f t="shared" si="57"/>
        <v>1.4996528625488281E-4</v>
      </c>
      <c r="Q197" s="10">
        <f t="shared" si="58"/>
        <v>6.1399936676025391E-3</v>
      </c>
      <c r="R197" s="10">
        <f t="shared" si="59"/>
        <v>9.1004371643066406E-4</v>
      </c>
      <c r="S197" s="10">
        <f t="shared" si="60"/>
        <v>3.6978721618652344E-4</v>
      </c>
      <c r="T197" s="10">
        <f t="shared" si="61"/>
        <v>2.7379989624023438E-2</v>
      </c>
      <c r="U197" s="10">
        <f t="shared" si="62"/>
        <v>0.22682023048400879</v>
      </c>
      <c r="V197" s="10">
        <f>SUM(Table2[[#This Row],[filter kmers2]:[identify kmers B10]])</f>
        <v>0.40759015083312988</v>
      </c>
      <c r="W197" s="5">
        <f t="shared" si="63"/>
        <v>7.1129538237098852E-4</v>
      </c>
      <c r="X197" s="5">
        <f t="shared" si="64"/>
        <v>0.35094120874589146</v>
      </c>
      <c r="Y197" s="5">
        <f t="shared" si="65"/>
        <v>6.1091850110876677E-3</v>
      </c>
      <c r="Z197" s="5">
        <f t="shared" si="66"/>
        <v>3.6793157525604587E-4</v>
      </c>
      <c r="AA197" s="5">
        <f t="shared" si="67"/>
        <v>1.5064136498519792E-2</v>
      </c>
      <c r="AB197" s="5">
        <f t="shared" si="68"/>
        <v>2.2327421665378809E-3</v>
      </c>
      <c r="AC197" s="5">
        <f t="shared" si="69"/>
        <v>9.072525806393118E-4</v>
      </c>
      <c r="AD197" s="5">
        <f t="shared" si="70"/>
        <v>6.7175297460102243E-2</v>
      </c>
      <c r="AE197" s="5">
        <f t="shared" si="71"/>
        <v>0.55649095057959463</v>
      </c>
      <c r="AF197" s="20">
        <f>Table2[[#This Row],[filter kmers2]]/Table2[[#This Row],[bp]]*1000000</f>
        <v>2.3962062334697082E-2</v>
      </c>
      <c r="AG197" s="20">
        <f>Table2[[#This Row],[collapse kmers3]]/Table2[[#This Row],[bp]]*1000000</f>
        <v>11.822479560814847</v>
      </c>
      <c r="AH197" s="20">
        <f>Table2[[#This Row],[calculate distances4]]/Table2[[#This Row],[bp]]*1000000</f>
        <v>0.20580573932859897</v>
      </c>
      <c r="AI197" s="20">
        <f>Table2[[#This Row],[Find N A5]]/Table2[[#This Row],[bp]]*1000000</f>
        <v>1.2394849678062881E-2</v>
      </c>
      <c r="AJ197" s="20">
        <f>Table2[[#This Row],[Find N B6]]/Table2[[#This Row],[bp]]*1000000</f>
        <v>0.50747943363935355</v>
      </c>
      <c r="AK197" s="20">
        <f>Table2[[#This Row],[Find N C7]]/Table2[[#This Row],[bp]]*1000000</f>
        <v>7.5216440733173323E-2</v>
      </c>
      <c r="AL197" s="20">
        <f>Table2[[#This Row],[Find N D8]]/Table2[[#This Row],[bp]]*1000000</f>
        <v>3.0563452862759192E-2</v>
      </c>
      <c r="AM197" s="20">
        <f>Table2[[#This Row],[identify kmers A9]]/Table2[[#This Row],[bp]]*1000000</f>
        <v>2.2629960843064252</v>
      </c>
      <c r="AN197" s="20">
        <f>Table2[[#This Row],[identify kmers B10]]/Table2[[#This Row],[bp]]*1000000</f>
        <v>18.747022934458119</v>
      </c>
    </row>
    <row r="198" spans="1:40" x14ac:dyDescent="0.25">
      <c r="A198" s="1" t="s">
        <v>144</v>
      </c>
      <c r="B198">
        <v>16499</v>
      </c>
      <c r="C198">
        <v>1709568504.2875199</v>
      </c>
      <c r="D198">
        <v>1709568504.28789</v>
      </c>
      <c r="E198">
        <v>1709568504.45489</v>
      </c>
      <c r="F198">
        <v>1709568504.45736</v>
      </c>
      <c r="G198">
        <v>1709568504.4575</v>
      </c>
      <c r="H198">
        <v>1709568504.46244</v>
      </c>
      <c r="I198">
        <v>1709568504.46316</v>
      </c>
      <c r="J198">
        <v>1709568504.46347</v>
      </c>
      <c r="K198">
        <v>1709568504.4911799</v>
      </c>
      <c r="L198">
        <v>1709568504.6940801</v>
      </c>
      <c r="M198" s="10">
        <f t="shared" si="54"/>
        <v>3.70025634765625E-4</v>
      </c>
      <c r="N198" s="10">
        <f t="shared" si="55"/>
        <v>0.16700005531311035</v>
      </c>
      <c r="O198" s="10">
        <f t="shared" si="56"/>
        <v>2.4700164794921875E-3</v>
      </c>
      <c r="P198" s="10">
        <f t="shared" si="57"/>
        <v>1.3995170593261719E-4</v>
      </c>
      <c r="Q198" s="10">
        <f t="shared" si="58"/>
        <v>4.940032958984375E-3</v>
      </c>
      <c r="R198" s="10">
        <f t="shared" si="59"/>
        <v>7.2002410888671875E-4</v>
      </c>
      <c r="S198" s="10">
        <f t="shared" si="60"/>
        <v>3.0994415283203125E-4</v>
      </c>
      <c r="T198" s="10">
        <f t="shared" si="61"/>
        <v>2.77099609375E-2</v>
      </c>
      <c r="U198" s="10">
        <f t="shared" si="62"/>
        <v>0.20290017127990723</v>
      </c>
      <c r="V198" s="10">
        <f>SUM(Table2[[#This Row],[filter kmers2]:[identify kmers B10]])</f>
        <v>0.40656018257141113</v>
      </c>
      <c r="W198" s="5">
        <f t="shared" si="63"/>
        <v>9.1013741784866267E-4</v>
      </c>
      <c r="X198" s="5">
        <f t="shared" si="64"/>
        <v>0.41076343053780795</v>
      </c>
      <c r="Y198" s="5">
        <f t="shared" si="65"/>
        <v>6.075401835639269E-3</v>
      </c>
      <c r="Z198" s="5">
        <f t="shared" si="66"/>
        <v>3.4423367543631766E-4</v>
      </c>
      <c r="AA198" s="5">
        <f t="shared" si="67"/>
        <v>1.2150803671278538E-2</v>
      </c>
      <c r="AB198" s="5">
        <f t="shared" si="68"/>
        <v>1.7710148208137638E-3</v>
      </c>
      <c r="AC198" s="5">
        <f t="shared" si="69"/>
        <v>7.623573731979778E-4</v>
      </c>
      <c r="AD198" s="5">
        <f t="shared" si="70"/>
        <v>6.8157094878893668E-2</v>
      </c>
      <c r="AE198" s="5">
        <f t="shared" si="71"/>
        <v>0.49906552578908386</v>
      </c>
      <c r="AF198" s="20">
        <f>Table2[[#This Row],[filter kmers2]]/Table2[[#This Row],[bp]]*1000000</f>
        <v>2.2427155267932906E-2</v>
      </c>
      <c r="AG198" s="20">
        <f>Table2[[#This Row],[collapse kmers3]]/Table2[[#This Row],[bp]]*1000000</f>
        <v>10.12182891769867</v>
      </c>
      <c r="AH198" s="20">
        <f>Table2[[#This Row],[calculate distances4]]/Table2[[#This Row],[bp]]*1000000</f>
        <v>0.14970704160810883</v>
      </c>
      <c r="AI198" s="20">
        <f>Table2[[#This Row],[Find N A5]]/Table2[[#This Row],[bp]]*1000000</f>
        <v>8.4824356586833873E-3</v>
      </c>
      <c r="AJ198" s="20">
        <f>Table2[[#This Row],[Find N B6]]/Table2[[#This Row],[bp]]*1000000</f>
        <v>0.29941408321621765</v>
      </c>
      <c r="AK198" s="20">
        <f>Table2[[#This Row],[Find N C7]]/Table2[[#This Row],[bp]]*1000000</f>
        <v>4.3640469657962221E-2</v>
      </c>
      <c r="AL198" s="20">
        <f>Table2[[#This Row],[Find N D8]]/Table2[[#This Row],[bp]]*1000000</f>
        <v>1.8785632634222147E-2</v>
      </c>
      <c r="AM198" s="20">
        <f>Table2[[#This Row],[identify kmers A9]]/Table2[[#This Row],[bp]]*1000000</f>
        <v>1.6794933594460271</v>
      </c>
      <c r="AN198" s="20">
        <f>Table2[[#This Row],[identify kmers B10]]/Table2[[#This Row],[bp]]*1000000</f>
        <v>12.297725394260697</v>
      </c>
    </row>
    <row r="199" spans="1:40" x14ac:dyDescent="0.25">
      <c r="A199" s="1" t="s">
        <v>144</v>
      </c>
      <c r="B199">
        <v>11649</v>
      </c>
      <c r="C199">
        <v>1709568598.94591</v>
      </c>
      <c r="D199">
        <v>1709568598.94613</v>
      </c>
      <c r="E199">
        <v>1709568599.08235</v>
      </c>
      <c r="F199">
        <v>1709568599.08531</v>
      </c>
      <c r="G199">
        <v>1709568599.0854499</v>
      </c>
      <c r="H199">
        <v>1709568599.09251</v>
      </c>
      <c r="I199">
        <v>1709568599.09305</v>
      </c>
      <c r="J199">
        <v>1709568599.09339</v>
      </c>
      <c r="K199">
        <v>1709568599.1206601</v>
      </c>
      <c r="L199">
        <v>1709568599.35059</v>
      </c>
      <c r="M199" s="10">
        <f t="shared" si="54"/>
        <v>2.2006034851074219E-4</v>
      </c>
      <c r="N199" s="10">
        <f t="shared" si="55"/>
        <v>0.13621997833251953</v>
      </c>
      <c r="O199" s="10">
        <f t="shared" si="56"/>
        <v>2.9599666595458984E-3</v>
      </c>
      <c r="P199" s="10">
        <f t="shared" si="57"/>
        <v>1.3995170593261719E-4</v>
      </c>
      <c r="Q199" s="10">
        <f t="shared" si="58"/>
        <v>7.0600509643554688E-3</v>
      </c>
      <c r="R199" s="10">
        <f t="shared" si="59"/>
        <v>5.4001808166503906E-4</v>
      </c>
      <c r="S199" s="10">
        <f t="shared" si="60"/>
        <v>3.3998489379882813E-4</v>
      </c>
      <c r="T199" s="10">
        <f t="shared" si="61"/>
        <v>2.7270078659057617E-2</v>
      </c>
      <c r="U199" s="10">
        <f t="shared" si="62"/>
        <v>0.22992992401123047</v>
      </c>
      <c r="V199" s="10">
        <f>SUM(Table2[[#This Row],[filter kmers2]:[identify kmers B10]])</f>
        <v>0.40468001365661621</v>
      </c>
      <c r="W199" s="5">
        <f t="shared" si="63"/>
        <v>5.4378852694581144E-4</v>
      </c>
      <c r="X199" s="5">
        <f t="shared" si="64"/>
        <v>0.3366115788661273</v>
      </c>
      <c r="Y199" s="5">
        <f t="shared" si="65"/>
        <v>7.3143386370880274E-3</v>
      </c>
      <c r="Z199" s="5">
        <f t="shared" si="66"/>
        <v>3.458330068441943E-4</v>
      </c>
      <c r="AA199" s="5">
        <f t="shared" si="67"/>
        <v>1.7446008515622283E-2</v>
      </c>
      <c r="AB199" s="5">
        <f t="shared" si="68"/>
        <v>1.3344323006850086E-3</v>
      </c>
      <c r="AC199" s="5">
        <f t="shared" si="69"/>
        <v>8.4013265376460143E-4</v>
      </c>
      <c r="AD199" s="5">
        <f t="shared" si="70"/>
        <v>6.7386769147925213E-2</v>
      </c>
      <c r="AE199" s="5">
        <f t="shared" si="71"/>
        <v>0.56817711834499762</v>
      </c>
      <c r="AF199" s="20">
        <f>Table2[[#This Row],[filter kmers2]]/Table2[[#This Row],[bp]]*1000000</f>
        <v>1.8890921839706601E-2</v>
      </c>
      <c r="AG199" s="20">
        <f>Table2[[#This Row],[collapse kmers3]]/Table2[[#This Row],[bp]]*1000000</f>
        <v>11.693705754358275</v>
      </c>
      <c r="AH199" s="20">
        <f>Table2[[#This Row],[calculate distances4]]/Table2[[#This Row],[bp]]*1000000</f>
        <v>0.25409620221013807</v>
      </c>
      <c r="AI199" s="20">
        <f>Table2[[#This Row],[Find N A5]]/Table2[[#This Row],[bp]]*1000000</f>
        <v>1.2014053217668229E-2</v>
      </c>
      <c r="AJ199" s="20">
        <f>Table2[[#This Row],[Find N B6]]/Table2[[#This Row],[bp]]*1000000</f>
        <v>0.60606498105892936</v>
      </c>
      <c r="AK199" s="20">
        <f>Table2[[#This Row],[Find N C7]]/Table2[[#This Row],[bp]]*1000000</f>
        <v>4.6357462586062242E-2</v>
      </c>
      <c r="AL199" s="20">
        <f>Table2[[#This Row],[Find N D8]]/Table2[[#This Row],[bp]]*1000000</f>
        <v>2.9185757901865235E-2</v>
      </c>
      <c r="AM199" s="20">
        <f>Table2[[#This Row],[identify kmers A9]]/Table2[[#This Row],[bp]]*1000000</f>
        <v>2.3409802265479969</v>
      </c>
      <c r="AN199" s="20">
        <f>Table2[[#This Row],[identify kmers B10]]/Table2[[#This Row],[bp]]*1000000</f>
        <v>19.738168427438445</v>
      </c>
    </row>
    <row r="200" spans="1:40" x14ac:dyDescent="0.25">
      <c r="A200" s="1" t="s">
        <v>144</v>
      </c>
      <c r="B200">
        <v>16499</v>
      </c>
      <c r="C200">
        <v>1709568524.87099</v>
      </c>
      <c r="D200">
        <v>1709568524.8713701</v>
      </c>
      <c r="E200">
        <v>1709568525.0108199</v>
      </c>
      <c r="F200">
        <v>1709568525.0127599</v>
      </c>
      <c r="G200">
        <v>1709568525.0128901</v>
      </c>
      <c r="H200">
        <v>1709568525.0180199</v>
      </c>
      <c r="I200">
        <v>1709568525.01864</v>
      </c>
      <c r="J200">
        <v>1709568525.0188799</v>
      </c>
      <c r="K200">
        <v>1709568525.0407701</v>
      </c>
      <c r="L200">
        <v>1709568525.2755699</v>
      </c>
      <c r="M200" s="10">
        <f t="shared" si="54"/>
        <v>3.8003921508789063E-4</v>
      </c>
      <c r="N200" s="10">
        <f t="shared" si="55"/>
        <v>0.1394498348236084</v>
      </c>
      <c r="O200" s="10">
        <f t="shared" si="56"/>
        <v>1.9400119781494141E-3</v>
      </c>
      <c r="P200" s="10">
        <f t="shared" si="57"/>
        <v>1.3017654418945313E-4</v>
      </c>
      <c r="Q200" s="10">
        <f t="shared" si="58"/>
        <v>5.1298141479492188E-3</v>
      </c>
      <c r="R200" s="10">
        <f t="shared" si="59"/>
        <v>6.2012672424316406E-4</v>
      </c>
      <c r="S200" s="10">
        <f t="shared" si="60"/>
        <v>2.3984909057617188E-4</v>
      </c>
      <c r="T200" s="10">
        <f t="shared" si="61"/>
        <v>2.1890163421630859E-2</v>
      </c>
      <c r="U200" s="10">
        <f t="shared" si="62"/>
        <v>0.23479986190795898</v>
      </c>
      <c r="V200" s="10">
        <f>SUM(Table2[[#This Row],[filter kmers2]:[identify kmers B10]])</f>
        <v>0.40457987785339355</v>
      </c>
      <c r="W200" s="5">
        <f t="shared" si="63"/>
        <v>9.3934284894318031E-4</v>
      </c>
      <c r="X200" s="5">
        <f t="shared" si="64"/>
        <v>0.34467812774944884</v>
      </c>
      <c r="Y200" s="5">
        <f t="shared" si="65"/>
        <v>4.7951272031685433E-3</v>
      </c>
      <c r="Z200" s="5">
        <f t="shared" si="66"/>
        <v>3.2175733721642188E-4</v>
      </c>
      <c r="AA200" s="5">
        <f t="shared" si="67"/>
        <v>1.2679360563275701E-2</v>
      </c>
      <c r="AB200" s="5">
        <f t="shared" si="68"/>
        <v>1.5327670954210866E-3</v>
      </c>
      <c r="AC200" s="5">
        <f t="shared" si="69"/>
        <v>5.9283494732549527E-4</v>
      </c>
      <c r="AD200" s="5">
        <f t="shared" si="70"/>
        <v>5.4105912379466221E-2</v>
      </c>
      <c r="AE200" s="5">
        <f t="shared" si="71"/>
        <v>0.58035476987573453</v>
      </c>
      <c r="AF200" s="20">
        <f>Table2[[#This Row],[filter kmers2]]/Table2[[#This Row],[bp]]*1000000</f>
        <v>2.3034075706884698E-2</v>
      </c>
      <c r="AG200" s="20">
        <f>Table2[[#This Row],[collapse kmers3]]/Table2[[#This Row],[bp]]*1000000</f>
        <v>8.4520173843025876</v>
      </c>
      <c r="AH200" s="20">
        <f>Table2[[#This Row],[calculate distances4]]/Table2[[#This Row],[bp]]*1000000</f>
        <v>0.11758360980358895</v>
      </c>
      <c r="AI200" s="20">
        <f>Table2[[#This Row],[Find N A5]]/Table2[[#This Row],[bp]]*1000000</f>
        <v>7.8899657063733024E-3</v>
      </c>
      <c r="AJ200" s="20">
        <f>Table2[[#This Row],[Find N B6]]/Table2[[#This Row],[bp]]*1000000</f>
        <v>0.31091667058301831</v>
      </c>
      <c r="AK200" s="20">
        <f>Table2[[#This Row],[Find N C7]]/Table2[[#This Row],[bp]]*1000000</f>
        <v>3.7585715755086006E-2</v>
      </c>
      <c r="AL200" s="20">
        <f>Table2[[#This Row],[Find N D8]]/Table2[[#This Row],[bp]]*1000000</f>
        <v>1.4537189561559602E-2</v>
      </c>
      <c r="AM200" s="20">
        <f>Table2[[#This Row],[identify kmers A9]]/Table2[[#This Row],[bp]]*1000000</f>
        <v>1.3267569805219019</v>
      </c>
      <c r="AN200" s="20">
        <f>Table2[[#This Row],[identify kmers B10]]/Table2[[#This Row],[bp]]*1000000</f>
        <v>14.231157155461482</v>
      </c>
    </row>
    <row r="201" spans="1:40" x14ac:dyDescent="0.25">
      <c r="A201" s="1" t="s">
        <v>144</v>
      </c>
      <c r="B201">
        <v>11899</v>
      </c>
      <c r="C201">
        <v>1709568609.2358601</v>
      </c>
      <c r="D201">
        <v>1709568609.2360799</v>
      </c>
      <c r="E201">
        <v>1709568609.36568</v>
      </c>
      <c r="F201">
        <v>1709568609.3678801</v>
      </c>
      <c r="G201">
        <v>1709568609.36801</v>
      </c>
      <c r="H201">
        <v>1709568609.3754499</v>
      </c>
      <c r="I201">
        <v>1709568609.3763399</v>
      </c>
      <c r="J201">
        <v>1709568609.3766301</v>
      </c>
      <c r="K201">
        <v>1709568609.41506</v>
      </c>
      <c r="L201">
        <v>1709568609.6403301</v>
      </c>
      <c r="M201" s="10">
        <f t="shared" si="54"/>
        <v>2.1982192993164063E-4</v>
      </c>
      <c r="N201" s="10">
        <f t="shared" si="55"/>
        <v>0.12960004806518555</v>
      </c>
      <c r="O201" s="10">
        <f t="shared" si="56"/>
        <v>2.2001266479492188E-3</v>
      </c>
      <c r="P201" s="10">
        <f t="shared" si="57"/>
        <v>1.2993812561035156E-4</v>
      </c>
      <c r="Q201" s="10">
        <f t="shared" si="58"/>
        <v>7.4398517608642578E-3</v>
      </c>
      <c r="R201" s="10">
        <f t="shared" si="59"/>
        <v>8.9001655578613281E-4</v>
      </c>
      <c r="S201" s="10">
        <f t="shared" si="60"/>
        <v>2.9015541076660156E-4</v>
      </c>
      <c r="T201" s="10">
        <f t="shared" si="61"/>
        <v>3.8429975509643555E-2</v>
      </c>
      <c r="U201" s="10">
        <f t="shared" si="62"/>
        <v>0.22527003288269043</v>
      </c>
      <c r="V201" s="10">
        <f>SUM(Table2[[#This Row],[filter kmers2]:[identify kmers B10]])</f>
        <v>0.40446996688842773</v>
      </c>
      <c r="W201" s="5">
        <f t="shared" si="63"/>
        <v>5.434814644526576E-4</v>
      </c>
      <c r="X201" s="5">
        <f t="shared" si="64"/>
        <v>0.32041945923004828</v>
      </c>
      <c r="Y201" s="5">
        <f t="shared" si="65"/>
        <v>5.4395303188385291E-3</v>
      </c>
      <c r="Z201" s="5">
        <f t="shared" si="66"/>
        <v>3.2125531250184206E-4</v>
      </c>
      <c r="AA201" s="5">
        <f t="shared" si="67"/>
        <v>1.8394077113064185E-2</v>
      </c>
      <c r="AB201" s="5">
        <f t="shared" si="68"/>
        <v>2.2004515258153695E-3</v>
      </c>
      <c r="AC201" s="5">
        <f t="shared" si="69"/>
        <v>7.1737195470594826E-4</v>
      </c>
      <c r="AD201" s="5">
        <f t="shared" si="70"/>
        <v>9.5013174415109022E-2</v>
      </c>
      <c r="AE201" s="5">
        <f t="shared" si="71"/>
        <v>0.55695119866546416</v>
      </c>
      <c r="AF201" s="20">
        <f>Table2[[#This Row],[filter kmers2]]/Table2[[#This Row],[bp]]*1000000</f>
        <v>1.8473983522282598E-2</v>
      </c>
      <c r="AG201" s="20">
        <f>Table2[[#This Row],[collapse kmers3]]/Table2[[#This Row],[bp]]*1000000</f>
        <v>10.891675608470086</v>
      </c>
      <c r="AH201" s="20">
        <f>Table2[[#This Row],[calculate distances4]]/Table2[[#This Row],[bp]]*1000000</f>
        <v>0.18490013009069828</v>
      </c>
      <c r="AI201" s="20">
        <f>Table2[[#This Row],[Find N A5]]/Table2[[#This Row],[bp]]*1000000</f>
        <v>1.0920087873800451E-2</v>
      </c>
      <c r="AJ201" s="20">
        <f>Table2[[#This Row],[Find N B6]]/Table2[[#This Row],[bp]]*1000000</f>
        <v>0.6252501689943909</v>
      </c>
      <c r="AK201" s="20">
        <f>Table2[[#This Row],[Find N C7]]/Table2[[#This Row],[bp]]*1000000</f>
        <v>7.4797592720912076E-2</v>
      </c>
      <c r="AL201" s="20">
        <f>Table2[[#This Row],[Find N D8]]/Table2[[#This Row],[bp]]*1000000</f>
        <v>2.4384856775073668E-2</v>
      </c>
      <c r="AM201" s="20">
        <f>Table2[[#This Row],[identify kmers A9]]/Table2[[#This Row],[bp]]*1000000</f>
        <v>3.2296811084665564</v>
      </c>
      <c r="AN201" s="20">
        <f>Table2[[#This Row],[identify kmers B10]]/Table2[[#This Row],[bp]]*1000000</f>
        <v>18.931845775501337</v>
      </c>
    </row>
    <row r="202" spans="1:40" x14ac:dyDescent="0.25">
      <c r="A202" s="1" t="s">
        <v>144</v>
      </c>
      <c r="B202">
        <v>10999</v>
      </c>
      <c r="C202">
        <v>1709568554.42555</v>
      </c>
      <c r="D202">
        <v>1709568554.4258101</v>
      </c>
      <c r="E202">
        <v>1709568554.55951</v>
      </c>
      <c r="F202">
        <v>1709568554.56177</v>
      </c>
      <c r="G202">
        <v>1709568554.5619099</v>
      </c>
      <c r="H202">
        <v>1709568554.56462</v>
      </c>
      <c r="I202">
        <v>1709568554.5652599</v>
      </c>
      <c r="J202">
        <v>1709568554.5656199</v>
      </c>
      <c r="K202">
        <v>1709568554.59552</v>
      </c>
      <c r="L202">
        <v>1709568554.8294101</v>
      </c>
      <c r="M202" s="10">
        <f t="shared" si="54"/>
        <v>2.6011466979980469E-4</v>
      </c>
      <c r="N202" s="10">
        <f t="shared" si="55"/>
        <v>0.13369989395141602</v>
      </c>
      <c r="O202" s="10">
        <f t="shared" si="56"/>
        <v>2.2599697113037109E-3</v>
      </c>
      <c r="P202" s="10">
        <f t="shared" si="57"/>
        <v>1.3995170593261719E-4</v>
      </c>
      <c r="Q202" s="10">
        <f t="shared" si="58"/>
        <v>2.7101039886474609E-3</v>
      </c>
      <c r="R202" s="10">
        <f t="shared" si="59"/>
        <v>6.3991546630859375E-4</v>
      </c>
      <c r="S202" s="10">
        <f t="shared" si="60"/>
        <v>3.6001205444335938E-4</v>
      </c>
      <c r="T202" s="10">
        <f t="shared" si="61"/>
        <v>2.9900074005126953E-2</v>
      </c>
      <c r="U202" s="10">
        <f t="shared" si="62"/>
        <v>0.23389005661010742</v>
      </c>
      <c r="V202" s="10">
        <f>SUM(Table2[[#This Row],[filter kmers2]:[identify kmers B10]])</f>
        <v>0.40386009216308594</v>
      </c>
      <c r="W202" s="5">
        <f t="shared" si="63"/>
        <v>6.4407123864758029E-4</v>
      </c>
      <c r="X202" s="5">
        <f t="shared" si="64"/>
        <v>0.3310549780626148</v>
      </c>
      <c r="Y202" s="5">
        <f t="shared" si="65"/>
        <v>5.5959223383505166E-3</v>
      </c>
      <c r="Z202" s="5">
        <f t="shared" si="66"/>
        <v>3.4653512106886308E-4</v>
      </c>
      <c r="AA202" s="5">
        <f t="shared" si="67"/>
        <v>6.7105020803914254E-3</v>
      </c>
      <c r="AB202" s="5">
        <f t="shared" si="68"/>
        <v>1.5844978959945971E-3</v>
      </c>
      <c r="AC202" s="5">
        <f t="shared" si="69"/>
        <v>8.9142765385687097E-4</v>
      </c>
      <c r="AD202" s="5">
        <f t="shared" si="70"/>
        <v>7.4035723225291519E-2</v>
      </c>
      <c r="AE202" s="5">
        <f t="shared" si="71"/>
        <v>0.57913634238378386</v>
      </c>
      <c r="AF202" s="20">
        <f>Table2[[#This Row],[filter kmers2]]/Table2[[#This Row],[bp]]*1000000</f>
        <v>2.364893806707925E-2</v>
      </c>
      <c r="AG202" s="20">
        <f>Table2[[#This Row],[collapse kmers3]]/Table2[[#This Row],[bp]]*1000000</f>
        <v>12.155640872026186</v>
      </c>
      <c r="AH202" s="20">
        <f>Table2[[#This Row],[calculate distances4]]/Table2[[#This Row],[bp]]*1000000</f>
        <v>0.20547047107043467</v>
      </c>
      <c r="AI202" s="20">
        <f>Table2[[#This Row],[Find N A5]]/Table2[[#This Row],[bp]]*1000000</f>
        <v>1.2724039088336865E-2</v>
      </c>
      <c r="AJ202" s="20">
        <f>Table2[[#This Row],[Find N B6]]/Table2[[#This Row],[bp]]*1000000</f>
        <v>0.24639548946699344</v>
      </c>
      <c r="AK202" s="20">
        <f>Table2[[#This Row],[Find N C7]]/Table2[[#This Row],[bp]]*1000000</f>
        <v>5.8179422339175717E-2</v>
      </c>
      <c r="AL202" s="20">
        <f>Table2[[#This Row],[Find N D8]]/Table2[[#This Row],[bp]]*1000000</f>
        <v>3.2731344162501987E-2</v>
      </c>
      <c r="AM202" s="20">
        <f>Table2[[#This Row],[identify kmers A9]]/Table2[[#This Row],[bp]]*1000000</f>
        <v>2.7184356764366715</v>
      </c>
      <c r="AN202" s="20">
        <f>Table2[[#This Row],[identify kmers B10]]/Table2[[#This Row],[bp]]*1000000</f>
        <v>21.264665570516176</v>
      </c>
    </row>
    <row r="203" spans="1:40" x14ac:dyDescent="0.25">
      <c r="A203" s="1" t="s">
        <v>144</v>
      </c>
      <c r="B203">
        <v>13549</v>
      </c>
      <c r="C203">
        <v>1709568607.2869501</v>
      </c>
      <c r="D203">
        <v>1709568607.28719</v>
      </c>
      <c r="E203">
        <v>1709568607.4147501</v>
      </c>
      <c r="F203">
        <v>1709568607.4170799</v>
      </c>
      <c r="G203">
        <v>1709568607.4172201</v>
      </c>
      <c r="H203">
        <v>1709568607.45632</v>
      </c>
      <c r="I203">
        <v>1709568607.4569099</v>
      </c>
      <c r="J203">
        <v>1709568607.4572301</v>
      </c>
      <c r="K203">
        <v>1709568607.4820499</v>
      </c>
      <c r="L203">
        <v>1709568607.69011</v>
      </c>
      <c r="M203" s="10">
        <f t="shared" si="54"/>
        <v>2.3984909057617188E-4</v>
      </c>
      <c r="N203" s="10">
        <f t="shared" si="55"/>
        <v>0.12756013870239258</v>
      </c>
      <c r="O203" s="10">
        <f t="shared" si="56"/>
        <v>2.3298263549804688E-3</v>
      </c>
      <c r="P203" s="10">
        <f t="shared" si="57"/>
        <v>1.4019012451171875E-4</v>
      </c>
      <c r="Q203" s="10">
        <f t="shared" si="58"/>
        <v>3.9099931716918945E-2</v>
      </c>
      <c r="R203" s="10">
        <f t="shared" si="59"/>
        <v>5.8984756469726563E-4</v>
      </c>
      <c r="S203" s="10">
        <f t="shared" si="60"/>
        <v>3.2019615173339844E-4</v>
      </c>
      <c r="T203" s="10">
        <f t="shared" si="61"/>
        <v>2.4819850921630859E-2</v>
      </c>
      <c r="U203" s="10">
        <f t="shared" si="62"/>
        <v>0.20806002616882324</v>
      </c>
      <c r="V203" s="10">
        <f>SUM(Table2[[#This Row],[filter kmers2]:[identify kmers B10]])</f>
        <v>0.40315985679626465</v>
      </c>
      <c r="W203" s="5">
        <f t="shared" si="63"/>
        <v>5.9492304735433695E-4</v>
      </c>
      <c r="X203" s="5">
        <f t="shared" si="64"/>
        <v>0.31640089297594581</v>
      </c>
      <c r="Y203" s="5">
        <f t="shared" si="65"/>
        <v>5.7789145315572379E-3</v>
      </c>
      <c r="Z203" s="5">
        <f t="shared" si="66"/>
        <v>3.4772838155502006E-4</v>
      </c>
      <c r="AA203" s="5">
        <f t="shared" si="67"/>
        <v>9.6983692839929622E-2</v>
      </c>
      <c r="AB203" s="5">
        <f t="shared" si="68"/>
        <v>1.4630612516447611E-3</v>
      </c>
      <c r="AC203" s="5">
        <f t="shared" si="69"/>
        <v>7.9421635447005426E-4</v>
      </c>
      <c r="AD203" s="5">
        <f t="shared" si="70"/>
        <v>6.1563299280001184E-2</v>
      </c>
      <c r="AE203" s="5">
        <f t="shared" si="71"/>
        <v>0.51607327133754199</v>
      </c>
      <c r="AF203" s="20">
        <f>Table2[[#This Row],[filter kmers2]]/Table2[[#This Row],[bp]]*1000000</f>
        <v>1.770234634114487E-2</v>
      </c>
      <c r="AG203" s="20">
        <f>Table2[[#This Row],[collapse kmers3]]/Table2[[#This Row],[bp]]*1000000</f>
        <v>9.4147271903751264</v>
      </c>
      <c r="AH203" s="20">
        <f>Table2[[#This Row],[calculate distances4]]/Table2[[#This Row],[bp]]*1000000</f>
        <v>0.17195559487640924</v>
      </c>
      <c r="AI203" s="20">
        <f>Table2[[#This Row],[Find N A5]]/Table2[[#This Row],[bp]]*1000000</f>
        <v>1.0346898259038952E-2</v>
      </c>
      <c r="AJ203" s="20">
        <f>Table2[[#This Row],[Find N B6]]/Table2[[#This Row],[bp]]*1000000</f>
        <v>2.8858167921558011</v>
      </c>
      <c r="AK203" s="20">
        <f>Table2[[#This Row],[Find N C7]]/Table2[[#This Row],[bp]]*1000000</f>
        <v>4.3534398457248921E-2</v>
      </c>
      <c r="AL203" s="20">
        <f>Table2[[#This Row],[Find N D8]]/Table2[[#This Row],[bp]]*1000000</f>
        <v>2.3632456397770941E-2</v>
      </c>
      <c r="AM203" s="20">
        <f>Table2[[#This Row],[identify kmers A9]]/Table2[[#This Row],[bp]]*1000000</f>
        <v>1.8318585077593075</v>
      </c>
      <c r="AN203" s="20">
        <f>Table2[[#This Row],[identify kmers B10]]/Table2[[#This Row],[bp]]*1000000</f>
        <v>15.356116773844802</v>
      </c>
    </row>
    <row r="204" spans="1:40" x14ac:dyDescent="0.25">
      <c r="A204" s="1" t="s">
        <v>144</v>
      </c>
      <c r="B204">
        <v>12099</v>
      </c>
      <c r="C204">
        <v>1709568631.33319</v>
      </c>
      <c r="D204">
        <v>1709568631.3334501</v>
      </c>
      <c r="E204">
        <v>1709568631.4687099</v>
      </c>
      <c r="F204">
        <v>1709568631.47102</v>
      </c>
      <c r="G204">
        <v>1709568631.4711599</v>
      </c>
      <c r="H204">
        <v>1709568631.4785199</v>
      </c>
      <c r="I204">
        <v>1709568631.47945</v>
      </c>
      <c r="J204">
        <v>1709568631.4797599</v>
      </c>
      <c r="K204">
        <v>1709568631.51965</v>
      </c>
      <c r="L204">
        <v>1709568631.7357299</v>
      </c>
      <c r="M204" s="10">
        <f t="shared" si="54"/>
        <v>2.6011466979980469E-4</v>
      </c>
      <c r="N204" s="10">
        <f t="shared" si="55"/>
        <v>0.13525986671447754</v>
      </c>
      <c r="O204" s="10">
        <f t="shared" si="56"/>
        <v>2.3100376129150391E-3</v>
      </c>
      <c r="P204" s="10">
        <f t="shared" si="57"/>
        <v>1.3995170593261719E-4</v>
      </c>
      <c r="Q204" s="10">
        <f t="shared" si="58"/>
        <v>7.3599815368652344E-3</v>
      </c>
      <c r="R204" s="10">
        <f t="shared" si="59"/>
        <v>9.3007087707519531E-4</v>
      </c>
      <c r="S204" s="10">
        <f t="shared" si="60"/>
        <v>3.0994415283203125E-4</v>
      </c>
      <c r="T204" s="10">
        <f t="shared" si="61"/>
        <v>3.9890050888061523E-2</v>
      </c>
      <c r="U204" s="10">
        <f t="shared" si="62"/>
        <v>0.2160799503326416</v>
      </c>
      <c r="V204" s="10">
        <f>SUM(Table2[[#This Row],[filter kmers2]:[identify kmers B10]])</f>
        <v>0.40253996849060059</v>
      </c>
      <c r="W204" s="5">
        <f t="shared" si="63"/>
        <v>6.461834604279263E-4</v>
      </c>
      <c r="X204" s="5">
        <f t="shared" si="64"/>
        <v>0.33601599170800328</v>
      </c>
      <c r="Y204" s="5">
        <f t="shared" si="65"/>
        <v>5.7386540312430595E-3</v>
      </c>
      <c r="Z204" s="5">
        <f t="shared" si="66"/>
        <v>3.4767157770045163E-4</v>
      </c>
      <c r="AA204" s="5">
        <f t="shared" si="67"/>
        <v>1.828385281705782E-2</v>
      </c>
      <c r="AB204" s="5">
        <f t="shared" si="68"/>
        <v>2.3105056637299178E-3</v>
      </c>
      <c r="AC204" s="5">
        <f t="shared" si="69"/>
        <v>7.6997112608277187E-4</v>
      </c>
      <c r="AD204" s="5">
        <f t="shared" si="70"/>
        <v>9.9095876212334344E-2</v>
      </c>
      <c r="AE204" s="5">
        <f t="shared" si="71"/>
        <v>0.53679129340342047</v>
      </c>
      <c r="AF204" s="20">
        <f>Table2[[#This Row],[filter kmers2]]/Table2[[#This Row],[bp]]*1000000</f>
        <v>2.1498856913778387E-2</v>
      </c>
      <c r="AG204" s="20">
        <f>Table2[[#This Row],[collapse kmers3]]/Table2[[#This Row],[bp]]*1000000</f>
        <v>11.179425300808129</v>
      </c>
      <c r="AH204" s="20">
        <f>Table2[[#This Row],[calculate distances4]]/Table2[[#This Row],[bp]]*1000000</f>
        <v>0.19092797858625002</v>
      </c>
      <c r="AI204" s="20">
        <f>Table2[[#This Row],[Find N A5]]/Table2[[#This Row],[bp]]*1000000</f>
        <v>1.15672126566342E-2</v>
      </c>
      <c r="AJ204" s="20">
        <f>Table2[[#This Row],[Find N B6]]/Table2[[#This Row],[bp]]*1000000</f>
        <v>0.60831321075008138</v>
      </c>
      <c r="AK204" s="20">
        <f>Table2[[#This Row],[Find N C7]]/Table2[[#This Row],[bp]]*1000000</f>
        <v>7.6871714776030692E-2</v>
      </c>
      <c r="AL204" s="20">
        <f>Table2[[#This Row],[Find N D8]]/Table2[[#This Row],[bp]]*1000000</f>
        <v>2.5617336377554447E-2</v>
      </c>
      <c r="AM204" s="20">
        <f>Table2[[#This Row],[identify kmers A9]]/Table2[[#This Row],[bp]]*1000000</f>
        <v>3.2969708974346248</v>
      </c>
      <c r="AN204" s="20">
        <f>Table2[[#This Row],[identify kmers B10]]/Table2[[#This Row],[bp]]*1000000</f>
        <v>17.859323112045754</v>
      </c>
    </row>
    <row r="205" spans="1:40" x14ac:dyDescent="0.25">
      <c r="A205" s="1" t="s">
        <v>144</v>
      </c>
      <c r="B205">
        <v>10999</v>
      </c>
      <c r="C205">
        <v>1709568608.9765</v>
      </c>
      <c r="D205">
        <v>1709568608.9767201</v>
      </c>
      <c r="E205">
        <v>1709568609.1090701</v>
      </c>
      <c r="F205">
        <v>1709568609.11147</v>
      </c>
      <c r="G205">
        <v>1709568609.1116099</v>
      </c>
      <c r="H205">
        <v>1709568609.1154201</v>
      </c>
      <c r="I205">
        <v>1709568609.11601</v>
      </c>
      <c r="J205">
        <v>1709568609.1163599</v>
      </c>
      <c r="K205">
        <v>1709568609.1559899</v>
      </c>
      <c r="L205">
        <v>1709568609.3788199</v>
      </c>
      <c r="M205" s="10">
        <f t="shared" si="54"/>
        <v>2.2006034851074219E-4</v>
      </c>
      <c r="N205" s="10">
        <f t="shared" si="55"/>
        <v>0.13234996795654297</v>
      </c>
      <c r="O205" s="10">
        <f t="shared" si="56"/>
        <v>2.3999214172363281E-3</v>
      </c>
      <c r="P205" s="10">
        <f t="shared" si="57"/>
        <v>1.3995170593261719E-4</v>
      </c>
      <c r="Q205" s="10">
        <f t="shared" si="58"/>
        <v>3.8101673126220703E-3</v>
      </c>
      <c r="R205" s="10">
        <f t="shared" si="59"/>
        <v>5.8984756469726563E-4</v>
      </c>
      <c r="S205" s="10">
        <f t="shared" si="60"/>
        <v>3.4999847412109375E-4</v>
      </c>
      <c r="T205" s="10">
        <f t="shared" si="61"/>
        <v>3.9629936218261719E-2</v>
      </c>
      <c r="U205" s="10">
        <f t="shared" si="62"/>
        <v>0.22283005714416504</v>
      </c>
      <c r="V205" s="10">
        <f>SUM(Table2[[#This Row],[filter kmers2]:[identify kmers B10]])</f>
        <v>0.40231990814208984</v>
      </c>
      <c r="W205" s="5">
        <f t="shared" si="63"/>
        <v>5.4697852146312902E-4</v>
      </c>
      <c r="X205" s="5">
        <f t="shared" si="64"/>
        <v>0.32896698691281295</v>
      </c>
      <c r="Y205" s="5">
        <f t="shared" si="65"/>
        <v>5.9652067140280136E-3</v>
      </c>
      <c r="Z205" s="5">
        <f t="shared" si="66"/>
        <v>3.4786174658597694E-4</v>
      </c>
      <c r="AA205" s="5">
        <f t="shared" si="67"/>
        <v>9.4704916050945449E-3</v>
      </c>
      <c r="AB205" s="5">
        <f t="shared" si="68"/>
        <v>1.4661157769228399E-3</v>
      </c>
      <c r="AC205" s="5">
        <f t="shared" si="69"/>
        <v>8.6995067118946195E-4</v>
      </c>
      <c r="AD205" s="5">
        <f t="shared" si="70"/>
        <v>9.8503542619286358E-2</v>
      </c>
      <c r="AE205" s="5">
        <f t="shared" si="71"/>
        <v>0.55386286543261676</v>
      </c>
      <c r="AF205" s="20">
        <f>Table2[[#This Row],[filter kmers2]]/Table2[[#This Row],[bp]]*1000000</f>
        <v>2.0007305074165121E-2</v>
      </c>
      <c r="AG205" s="20">
        <f>Table2[[#This Row],[collapse kmers3]]/Table2[[#This Row],[bp]]*1000000</f>
        <v>12.032909169610233</v>
      </c>
      <c r="AH205" s="20">
        <f>Table2[[#This Row],[calculate distances4]]/Table2[[#This Row],[bp]]*1000000</f>
        <v>0.21819451015877153</v>
      </c>
      <c r="AI205" s="20">
        <f>Table2[[#This Row],[Find N A5]]/Table2[[#This Row],[bp]]*1000000</f>
        <v>1.2724039088336865E-2</v>
      </c>
      <c r="AJ205" s="20">
        <f>Table2[[#This Row],[Find N B6]]/Table2[[#This Row],[bp]]*1000000</f>
        <v>0.34641033845095648</v>
      </c>
      <c r="AK205" s="20">
        <f>Table2[[#This Row],[Find N C7]]/Table2[[#This Row],[bp]]*1000000</f>
        <v>5.3627381098033056E-2</v>
      </c>
      <c r="AL205" s="20">
        <f>Table2[[#This Row],[Find N D8]]/Table2[[#This Row],[bp]]*1000000</f>
        <v>3.182093591427345E-2</v>
      </c>
      <c r="AM205" s="20">
        <f>Table2[[#This Row],[identify kmers A9]]/Table2[[#This Row],[bp]]*1000000</f>
        <v>3.6030490242987292</v>
      </c>
      <c r="AN205" s="20">
        <f>Table2[[#This Row],[identify kmers B10]]/Table2[[#This Row],[bp]]*1000000</f>
        <v>20.259119660347764</v>
      </c>
    </row>
    <row r="206" spans="1:40" x14ac:dyDescent="0.25">
      <c r="A206" s="1" t="s">
        <v>144</v>
      </c>
      <c r="B206">
        <v>13199</v>
      </c>
      <c r="C206">
        <v>1709568519.2853601</v>
      </c>
      <c r="D206">
        <v>1709568519.28548</v>
      </c>
      <c r="E206">
        <v>1709568519.3585601</v>
      </c>
      <c r="F206">
        <v>1709568519.3629999</v>
      </c>
      <c r="G206">
        <v>1709568519.3631101</v>
      </c>
      <c r="H206">
        <v>1709568519.4402699</v>
      </c>
      <c r="I206">
        <v>1709568519.44084</v>
      </c>
      <c r="J206">
        <v>1709568519.4410999</v>
      </c>
      <c r="K206">
        <v>1709568519.4790399</v>
      </c>
      <c r="L206">
        <v>1709568519.68752</v>
      </c>
      <c r="M206" s="10">
        <f t="shared" si="54"/>
        <v>1.1992454528808594E-4</v>
      </c>
      <c r="N206" s="10">
        <f t="shared" si="55"/>
        <v>7.3080062866210938E-2</v>
      </c>
      <c r="O206" s="10">
        <f t="shared" si="56"/>
        <v>4.4398307800292969E-3</v>
      </c>
      <c r="P206" s="10">
        <f t="shared" si="57"/>
        <v>1.1014938354492188E-4</v>
      </c>
      <c r="Q206" s="10">
        <f t="shared" si="58"/>
        <v>7.7159881591796875E-2</v>
      </c>
      <c r="R206" s="10">
        <f t="shared" si="59"/>
        <v>5.7005882263183594E-4</v>
      </c>
      <c r="S206" s="10">
        <f t="shared" si="60"/>
        <v>2.5987625122070313E-4</v>
      </c>
      <c r="T206" s="10">
        <f t="shared" si="61"/>
        <v>3.7940025329589844E-2</v>
      </c>
      <c r="U206" s="10">
        <f t="shared" si="62"/>
        <v>0.2084801197052002</v>
      </c>
      <c r="V206" s="10">
        <f>SUM(Table2[[#This Row],[filter kmers2]:[identify kmers B10]])</f>
        <v>0.4021599292755127</v>
      </c>
      <c r="W206" s="5">
        <f t="shared" si="63"/>
        <v>2.9820112984436036E-4</v>
      </c>
      <c r="X206" s="5">
        <f t="shared" si="64"/>
        <v>0.18171890719660702</v>
      </c>
      <c r="Y206" s="5">
        <f t="shared" si="65"/>
        <v>1.1039963101315465E-2</v>
      </c>
      <c r="Z206" s="5">
        <f t="shared" si="66"/>
        <v>2.7389447711350794E-4</v>
      </c>
      <c r="AA206" s="5">
        <f t="shared" si="67"/>
        <v>0.19186367406320085</v>
      </c>
      <c r="AB206" s="5">
        <f t="shared" si="68"/>
        <v>1.417492845840687E-3</v>
      </c>
      <c r="AC206" s="5">
        <f t="shared" si="69"/>
        <v>6.4620125552754032E-4</v>
      </c>
      <c r="AD206" s="5">
        <f t="shared" si="70"/>
        <v>9.434064054551243E-2</v>
      </c>
      <c r="AE206" s="5">
        <f t="shared" si="71"/>
        <v>0.51840102538503818</v>
      </c>
      <c r="AF206" s="20">
        <f>Table2[[#This Row],[filter kmers2]]/Table2[[#This Row],[bp]]*1000000</f>
        <v>9.0858811491844795E-3</v>
      </c>
      <c r="AG206" s="20">
        <f>Table2[[#This Row],[collapse kmers3]]/Table2[[#This Row],[bp]]*1000000</f>
        <v>5.5367878525805692</v>
      </c>
      <c r="AH206" s="20">
        <f>Table2[[#This Row],[calculate distances4]]/Table2[[#This Row],[bp]]*1000000</f>
        <v>0.33637629972189531</v>
      </c>
      <c r="AI206" s="20">
        <f>Table2[[#This Row],[Find N A5]]/Table2[[#This Row],[bp]]*1000000</f>
        <v>8.3452824869249091E-3</v>
      </c>
      <c r="AJ206" s="20">
        <f>Table2[[#This Row],[Find N B6]]/Table2[[#This Row],[bp]]*1000000</f>
        <v>5.8458884454729052</v>
      </c>
      <c r="AK206" s="20">
        <f>Table2[[#This Row],[Find N C7]]/Table2[[#This Row],[bp]]*1000000</f>
        <v>4.3189546377137358E-2</v>
      </c>
      <c r="AL206" s="20">
        <f>Table2[[#This Row],[Find N D8]]/Table2[[#This Row],[bp]]*1000000</f>
        <v>1.9689086386900759E-2</v>
      </c>
      <c r="AM206" s="20">
        <f>Table2[[#This Row],[identify kmers A9]]/Table2[[#This Row],[bp]]*1000000</f>
        <v>2.8744621054314603</v>
      </c>
      <c r="AN206" s="20">
        <f>Table2[[#This Row],[identify kmers B10]]/Table2[[#This Row],[bp]]*1000000</f>
        <v>15.795145064413987</v>
      </c>
    </row>
    <row r="207" spans="1:40" x14ac:dyDescent="0.25">
      <c r="A207" s="1" t="s">
        <v>144</v>
      </c>
      <c r="B207">
        <v>10999</v>
      </c>
      <c r="C207">
        <v>1709568608.9818101</v>
      </c>
      <c r="D207">
        <v>1709568608.9820399</v>
      </c>
      <c r="E207">
        <v>1709568609.1257501</v>
      </c>
      <c r="F207">
        <v>1709568609.12818</v>
      </c>
      <c r="G207">
        <v>1709568609.12832</v>
      </c>
      <c r="H207">
        <v>1709568609.13166</v>
      </c>
      <c r="I207">
        <v>1709568609.1322</v>
      </c>
      <c r="J207">
        <v>1709568609.13252</v>
      </c>
      <c r="K207">
        <v>1709568609.1631501</v>
      </c>
      <c r="L207">
        <v>1709568609.38396</v>
      </c>
      <c r="M207" s="10">
        <f t="shared" si="54"/>
        <v>2.2983551025390625E-4</v>
      </c>
      <c r="N207" s="10">
        <f t="shared" si="55"/>
        <v>0.14371013641357422</v>
      </c>
      <c r="O207" s="10">
        <f t="shared" si="56"/>
        <v>2.429962158203125E-3</v>
      </c>
      <c r="P207" s="10">
        <f t="shared" si="57"/>
        <v>1.3995170593261719E-4</v>
      </c>
      <c r="Q207" s="10">
        <f t="shared" si="58"/>
        <v>3.3400058746337891E-3</v>
      </c>
      <c r="R207" s="10">
        <f t="shared" si="59"/>
        <v>5.4001808166503906E-4</v>
      </c>
      <c r="S207" s="10">
        <f t="shared" si="60"/>
        <v>3.1995773315429688E-4</v>
      </c>
      <c r="T207" s="10">
        <f t="shared" si="61"/>
        <v>3.0630111694335938E-2</v>
      </c>
      <c r="U207" s="10">
        <f t="shared" si="62"/>
        <v>0.2208099365234375</v>
      </c>
      <c r="V207" s="10">
        <f>SUM(Table2[[#This Row],[filter kmers2]:[identify kmers B10]])</f>
        <v>0.40214991569519043</v>
      </c>
      <c r="W207" s="5">
        <f t="shared" si="63"/>
        <v>5.7151699225547049E-4</v>
      </c>
      <c r="X207" s="5">
        <f t="shared" si="64"/>
        <v>0.35735463518659377</v>
      </c>
      <c r="Y207" s="5">
        <f t="shared" si="65"/>
        <v>6.0424286152155138E-3</v>
      </c>
      <c r="Z207" s="5">
        <f t="shared" si="66"/>
        <v>3.4800879092734561E-4</v>
      </c>
      <c r="AA207" s="5">
        <f t="shared" si="67"/>
        <v>8.3053750461689682E-3</v>
      </c>
      <c r="AB207" s="5">
        <f t="shared" si="68"/>
        <v>1.3428277878201665E-3</v>
      </c>
      <c r="AC207" s="5">
        <f t="shared" si="69"/>
        <v>7.956180535340678E-4</v>
      </c>
      <c r="AD207" s="5">
        <f t="shared" si="70"/>
        <v>7.6165903557100414E-2</v>
      </c>
      <c r="AE207" s="5">
        <f t="shared" si="71"/>
        <v>0.54907368597038431</v>
      </c>
      <c r="AF207" s="20">
        <f>Table2[[#This Row],[filter kmers2]]/Table2[[#This Row],[bp]]*1000000</f>
        <v>2.0896036935531073E-2</v>
      </c>
      <c r="AG207" s="20">
        <f>Table2[[#This Row],[collapse kmers3]]/Table2[[#This Row],[bp]]*1000000</f>
        <v>13.065745650838641</v>
      </c>
      <c r="AH207" s="20">
        <f>Table2[[#This Row],[calculate distances4]]/Table2[[#This Row],[bp]]*1000000</f>
        <v>0.22092573490345713</v>
      </c>
      <c r="AI207" s="20">
        <f>Table2[[#This Row],[Find N A5]]/Table2[[#This Row],[bp]]*1000000</f>
        <v>1.2724039088336865E-2</v>
      </c>
      <c r="AJ207" s="20">
        <f>Table2[[#This Row],[Find N B6]]/Table2[[#This Row],[bp]]*1000000</f>
        <v>0.30366450355794061</v>
      </c>
      <c r="AK207" s="20">
        <f>Table2[[#This Row],[Find N C7]]/Table2[[#This Row],[bp]]*1000000</f>
        <v>4.9097016243752983E-2</v>
      </c>
      <c r="AL207" s="20">
        <f>Table2[[#This Row],[Find N D8]]/Table2[[#This Row],[bp]]*1000000</f>
        <v>2.9089711169587858E-2</v>
      </c>
      <c r="AM207" s="20">
        <f>Table2[[#This Row],[identify kmers A9]]/Table2[[#This Row],[bp]]*1000000</f>
        <v>2.7848087730099045</v>
      </c>
      <c r="AN207" s="20">
        <f>Table2[[#This Row],[identify kmers B10]]/Table2[[#This Row],[bp]]*1000000</f>
        <v>20.075455634461086</v>
      </c>
    </row>
    <row r="208" spans="1:40" x14ac:dyDescent="0.25">
      <c r="A208" s="1" t="s">
        <v>144</v>
      </c>
      <c r="B208">
        <v>10549</v>
      </c>
      <c r="C208">
        <v>1709568622.5578599</v>
      </c>
      <c r="D208">
        <v>1709568622.5581</v>
      </c>
      <c r="E208">
        <v>1709568622.6786201</v>
      </c>
      <c r="F208">
        <v>1709568622.6812</v>
      </c>
      <c r="G208">
        <v>1709568622.68135</v>
      </c>
      <c r="H208">
        <v>1709568622.6876099</v>
      </c>
      <c r="I208">
        <v>1709568622.68852</v>
      </c>
      <c r="J208">
        <v>1709568622.6888199</v>
      </c>
      <c r="K208">
        <v>1709568622.71438</v>
      </c>
      <c r="L208">
        <v>1709568622.95979</v>
      </c>
      <c r="M208" s="10">
        <f t="shared" si="54"/>
        <v>2.4008750915527344E-4</v>
      </c>
      <c r="N208" s="10">
        <f t="shared" si="55"/>
        <v>0.12052011489868164</v>
      </c>
      <c r="O208" s="10">
        <f t="shared" si="56"/>
        <v>2.5799274444580078E-3</v>
      </c>
      <c r="P208" s="10">
        <f t="shared" si="57"/>
        <v>1.4996528625488281E-4</v>
      </c>
      <c r="Q208" s="10">
        <f t="shared" si="58"/>
        <v>6.259918212890625E-3</v>
      </c>
      <c r="R208" s="10">
        <f t="shared" si="59"/>
        <v>9.1004371643066406E-4</v>
      </c>
      <c r="S208" s="10">
        <f t="shared" si="60"/>
        <v>2.9993057250976563E-4</v>
      </c>
      <c r="T208" s="10">
        <f t="shared" si="61"/>
        <v>2.5560140609741211E-2</v>
      </c>
      <c r="U208" s="10">
        <f t="shared" si="62"/>
        <v>0.24540996551513672</v>
      </c>
      <c r="V208" s="10">
        <f>SUM(Table2[[#This Row],[filter kmers2]:[identify kmers B10]])</f>
        <v>0.40193009376525879</v>
      </c>
      <c r="W208" s="5">
        <f t="shared" si="63"/>
        <v>5.9733648432777695E-4</v>
      </c>
      <c r="X208" s="5">
        <f t="shared" si="64"/>
        <v>0.29985342418542466</v>
      </c>
      <c r="Y208" s="5">
        <f t="shared" si="65"/>
        <v>6.4188461736950095E-3</v>
      </c>
      <c r="Z208" s="5">
        <f t="shared" si="66"/>
        <v>3.7311285863174946E-4</v>
      </c>
      <c r="AA208" s="5">
        <f t="shared" si="67"/>
        <v>1.5574644222949467E-2</v>
      </c>
      <c r="AB208" s="5">
        <f t="shared" si="68"/>
        <v>2.2641840721739073E-3</v>
      </c>
      <c r="AC208" s="5">
        <f t="shared" si="69"/>
        <v>7.4622571726349891E-4</v>
      </c>
      <c r="AD208" s="5">
        <f t="shared" si="70"/>
        <v>6.359349798940217E-2</v>
      </c>
      <c r="AE208" s="5">
        <f t="shared" si="71"/>
        <v>0.6105787282961318</v>
      </c>
      <c r="AF208" s="20">
        <f>Table2[[#This Row],[filter kmers2]]/Table2[[#This Row],[bp]]*1000000</f>
        <v>2.2759267149044787E-2</v>
      </c>
      <c r="AG208" s="20">
        <f>Table2[[#This Row],[collapse kmers3]]/Table2[[#This Row],[bp]]*1000000</f>
        <v>11.424790491864787</v>
      </c>
      <c r="AH208" s="20">
        <f>Table2[[#This Row],[calculate distances4]]/Table2[[#This Row],[bp]]*1000000</f>
        <v>0.24456606734837502</v>
      </c>
      <c r="AI208" s="20">
        <f>Table2[[#This Row],[Find N A5]]/Table2[[#This Row],[bp]]*1000000</f>
        <v>1.4216066570753891E-2</v>
      </c>
      <c r="AJ208" s="20">
        <f>Table2[[#This Row],[Find N B6]]/Table2[[#This Row],[bp]]*1000000</f>
        <v>0.59341342429525312</v>
      </c>
      <c r="AK208" s="20">
        <f>Table2[[#This Row],[Find N C7]]/Table2[[#This Row],[bp]]*1000000</f>
        <v>8.6268244992953269E-2</v>
      </c>
      <c r="AL208" s="20">
        <f>Table2[[#This Row],[Find N D8]]/Table2[[#This Row],[bp]]*1000000</f>
        <v>2.8432133141507783E-2</v>
      </c>
      <c r="AM208" s="20">
        <f>Table2[[#This Row],[identify kmers A9]]/Table2[[#This Row],[bp]]*1000000</f>
        <v>2.4229918105736288</v>
      </c>
      <c r="AN208" s="20">
        <f>Table2[[#This Row],[identify kmers B10]]/Table2[[#This Row],[bp]]*1000000</f>
        <v>23.263813206478027</v>
      </c>
    </row>
    <row r="209" spans="1:40" x14ac:dyDescent="0.25">
      <c r="A209" s="1" t="s">
        <v>144</v>
      </c>
      <c r="B209">
        <v>14449</v>
      </c>
      <c r="C209">
        <v>1709568610.0202799</v>
      </c>
      <c r="D209">
        <v>1709568610.0205801</v>
      </c>
      <c r="E209">
        <v>1709568610.15712</v>
      </c>
      <c r="F209">
        <v>1709568610.1593599</v>
      </c>
      <c r="G209">
        <v>1709568610.1594901</v>
      </c>
      <c r="H209">
        <v>1709568610.1651599</v>
      </c>
      <c r="I209">
        <v>1709568610.16576</v>
      </c>
      <c r="J209">
        <v>1709568610.16608</v>
      </c>
      <c r="K209">
        <v>1709568610.1893599</v>
      </c>
      <c r="L209">
        <v>1709568610.42185</v>
      </c>
      <c r="M209" s="10">
        <f t="shared" si="54"/>
        <v>3.0016899108886719E-4</v>
      </c>
      <c r="N209" s="10">
        <f t="shared" si="55"/>
        <v>0.13653993606567383</v>
      </c>
      <c r="O209" s="10">
        <f t="shared" si="56"/>
        <v>2.2399425506591797E-3</v>
      </c>
      <c r="P209" s="10">
        <f t="shared" si="57"/>
        <v>1.3017654418945313E-4</v>
      </c>
      <c r="Q209" s="10">
        <f t="shared" si="58"/>
        <v>5.6698322296142578E-3</v>
      </c>
      <c r="R209" s="10">
        <f t="shared" si="59"/>
        <v>6.0009956359863281E-4</v>
      </c>
      <c r="S209" s="10">
        <f t="shared" si="60"/>
        <v>3.1995773315429688E-4</v>
      </c>
      <c r="T209" s="10">
        <f t="shared" si="61"/>
        <v>2.3279905319213867E-2</v>
      </c>
      <c r="U209" s="10">
        <f t="shared" si="62"/>
        <v>0.23249006271362305</v>
      </c>
      <c r="V209" s="10">
        <f>SUM(Table2[[#This Row],[filter kmers2]:[identify kmers B10]])</f>
        <v>0.40157008171081543</v>
      </c>
      <c r="W209" s="5">
        <f t="shared" si="63"/>
        <v>7.4748843292820135E-4</v>
      </c>
      <c r="X209" s="5">
        <f t="shared" si="64"/>
        <v>0.3400152110036947</v>
      </c>
      <c r="Y209" s="5">
        <f t="shared" si="65"/>
        <v>5.5779617373792308E-3</v>
      </c>
      <c r="Z209" s="5">
        <f t="shared" si="66"/>
        <v>3.2416893119840978E-4</v>
      </c>
      <c r="AA209" s="5">
        <f t="shared" si="67"/>
        <v>1.4119159986867002E-2</v>
      </c>
      <c r="AB209" s="5">
        <f t="shared" si="68"/>
        <v>1.4943831498651968E-3</v>
      </c>
      <c r="AC209" s="5">
        <f t="shared" si="69"/>
        <v>7.967668601982893E-4</v>
      </c>
      <c r="AD209" s="5">
        <f t="shared" si="70"/>
        <v>5.7972210529315615E-2</v>
      </c>
      <c r="AE209" s="5">
        <f t="shared" si="71"/>
        <v>0.5789526493685534</v>
      </c>
      <c r="AF209" s="20">
        <f>Table2[[#This Row],[filter kmers2]]/Table2[[#This Row],[bp]]*1000000</f>
        <v>2.0774378233017313E-2</v>
      </c>
      <c r="AG209" s="20">
        <f>Table2[[#This Row],[collapse kmers3]]/Table2[[#This Row],[bp]]*1000000</f>
        <v>9.449784487900466</v>
      </c>
      <c r="AH209" s="20">
        <f>Table2[[#This Row],[calculate distances4]]/Table2[[#This Row],[bp]]*1000000</f>
        <v>0.15502405361334207</v>
      </c>
      <c r="AI209" s="20">
        <f>Table2[[#This Row],[Find N A5]]/Table2[[#This Row],[bp]]*1000000</f>
        <v>9.0093808699185495E-3</v>
      </c>
      <c r="AJ209" s="20">
        <f>Table2[[#This Row],[Find N B6]]/Table2[[#This Row],[bp]]*1000000</f>
        <v>0.39240308876837554</v>
      </c>
      <c r="AK209" s="20">
        <f>Table2[[#This Row],[Find N C7]]/Table2[[#This Row],[bp]]*1000000</f>
        <v>4.153225576847068E-2</v>
      </c>
      <c r="AL209" s="20">
        <f>Table2[[#This Row],[Find N D8]]/Table2[[#This Row],[bp]]*1000000</f>
        <v>2.2143936130825447E-2</v>
      </c>
      <c r="AM209" s="20">
        <f>Table2[[#This Row],[identify kmers A9]]/Table2[[#This Row],[bp]]*1000000</f>
        <v>1.6111776122371007</v>
      </c>
      <c r="AN209" s="20">
        <f>Table2[[#This Row],[identify kmers B10]]/Table2[[#This Row],[bp]]*1000000</f>
        <v>16.090391218328122</v>
      </c>
    </row>
    <row r="210" spans="1:40" x14ac:dyDescent="0.25">
      <c r="A210" s="1" t="s">
        <v>144</v>
      </c>
      <c r="B210">
        <v>13199</v>
      </c>
      <c r="C210">
        <v>1709568600.5485201</v>
      </c>
      <c r="D210">
        <v>1709568600.54879</v>
      </c>
      <c r="E210">
        <v>1709568600.6801901</v>
      </c>
      <c r="F210">
        <v>1709568600.6825199</v>
      </c>
      <c r="G210">
        <v>1709568600.6826501</v>
      </c>
      <c r="H210">
        <v>1709568600.7063</v>
      </c>
      <c r="I210">
        <v>1709568600.70713</v>
      </c>
      <c r="J210">
        <v>1709568600.70752</v>
      </c>
      <c r="K210">
        <v>1709568600.73244</v>
      </c>
      <c r="L210">
        <v>1709568600.9491899</v>
      </c>
      <c r="M210" s="10">
        <f t="shared" si="54"/>
        <v>2.6988983154296875E-4</v>
      </c>
      <c r="N210" s="10">
        <f t="shared" si="55"/>
        <v>0.13140010833740234</v>
      </c>
      <c r="O210" s="10">
        <f t="shared" si="56"/>
        <v>2.3298263549804688E-3</v>
      </c>
      <c r="P210" s="10">
        <f t="shared" si="57"/>
        <v>1.3017654418945313E-4</v>
      </c>
      <c r="Q210" s="10">
        <f t="shared" si="58"/>
        <v>2.3649930953979492E-2</v>
      </c>
      <c r="R210" s="10">
        <f t="shared" si="59"/>
        <v>8.2993507385253906E-4</v>
      </c>
      <c r="S210" s="10">
        <f t="shared" si="60"/>
        <v>3.9005279541015625E-4</v>
      </c>
      <c r="T210" s="10">
        <f t="shared" si="61"/>
        <v>2.4919986724853516E-2</v>
      </c>
      <c r="U210" s="10">
        <f t="shared" si="62"/>
        <v>0.21674990653991699</v>
      </c>
      <c r="V210" s="10">
        <f>SUM(Table2[[#This Row],[filter kmers2]:[identify kmers B10]])</f>
        <v>0.40066981315612793</v>
      </c>
      <c r="W210" s="5">
        <f t="shared" si="63"/>
        <v>6.7359661916382377E-4</v>
      </c>
      <c r="X210" s="5">
        <f t="shared" si="64"/>
        <v>0.32795110593020899</v>
      </c>
      <c r="Y210" s="5">
        <f t="shared" si="65"/>
        <v>5.8148287654318787E-3</v>
      </c>
      <c r="Z210" s="5">
        <f t="shared" si="66"/>
        <v>3.2489730924332847E-4</v>
      </c>
      <c r="AA210" s="5">
        <f t="shared" si="67"/>
        <v>5.9025986429289315E-2</v>
      </c>
      <c r="AB210" s="5">
        <f t="shared" si="68"/>
        <v>2.071369108930451E-3</v>
      </c>
      <c r="AC210" s="5">
        <f t="shared" si="69"/>
        <v>9.7350182769612701E-4</v>
      </c>
      <c r="AD210" s="5">
        <f t="shared" si="70"/>
        <v>6.2195817869471016E-2</v>
      </c>
      <c r="AE210" s="5">
        <f t="shared" si="71"/>
        <v>0.54096889614056509</v>
      </c>
      <c r="AF210" s="20">
        <f>Table2[[#This Row],[filter kmers2]]/Table2[[#This Row],[bp]]*1000000</f>
        <v>2.0447748431166663E-2</v>
      </c>
      <c r="AG210" s="20">
        <f>Table2[[#This Row],[collapse kmers3]]/Table2[[#This Row],[bp]]*1000000</f>
        <v>9.9553078519132008</v>
      </c>
      <c r="AH210" s="20">
        <f>Table2[[#This Row],[calculate distances4]]/Table2[[#This Row],[bp]]*1000000</f>
        <v>0.17651536896586628</v>
      </c>
      <c r="AI210" s="20">
        <f>Table2[[#This Row],[Find N A5]]/Table2[[#This Row],[bp]]*1000000</f>
        <v>9.8626065754567113E-3</v>
      </c>
      <c r="AJ210" s="20">
        <f>Table2[[#This Row],[Find N B6]]/Table2[[#This Row],[bp]]*1000000</f>
        <v>1.7917971781180009</v>
      </c>
      <c r="AK210" s="20">
        <f>Table2[[#This Row],[Find N C7]]/Table2[[#This Row],[bp]]*1000000</f>
        <v>6.2878632764038114E-2</v>
      </c>
      <c r="AL210" s="20">
        <f>Table2[[#This Row],[Find N D8]]/Table2[[#This Row],[bp]]*1000000</f>
        <v>2.9551692962357469E-2</v>
      </c>
      <c r="AM210" s="20">
        <f>Table2[[#This Row],[identify kmers A9]]/Table2[[#This Row],[bp]]*1000000</f>
        <v>1.8880208140657257</v>
      </c>
      <c r="AN210" s="20">
        <f>Table2[[#This Row],[identify kmers B10]]/Table2[[#This Row],[bp]]*1000000</f>
        <v>16.421691532685582</v>
      </c>
    </row>
    <row r="211" spans="1:40" x14ac:dyDescent="0.25">
      <c r="A211" s="1" t="s">
        <v>144</v>
      </c>
      <c r="B211">
        <v>10249</v>
      </c>
      <c r="C211">
        <v>1709568578.6460299</v>
      </c>
      <c r="D211">
        <v>1709568578.6462901</v>
      </c>
      <c r="E211">
        <v>1709568578.7903099</v>
      </c>
      <c r="F211">
        <v>1709568578.79284</v>
      </c>
      <c r="G211">
        <v>1709568578.79298</v>
      </c>
      <c r="H211">
        <v>1709568578.7976501</v>
      </c>
      <c r="I211">
        <v>1709568578.79842</v>
      </c>
      <c r="J211">
        <v>1709568578.79877</v>
      </c>
      <c r="K211">
        <v>1709568578.82565</v>
      </c>
      <c r="L211">
        <v>1709568579.0466299</v>
      </c>
      <c r="M211" s="10">
        <f t="shared" si="54"/>
        <v>2.6011466979980469E-4</v>
      </c>
      <c r="N211" s="10">
        <f t="shared" si="55"/>
        <v>0.14401984214782715</v>
      </c>
      <c r="O211" s="10">
        <f t="shared" si="56"/>
        <v>2.5300979614257813E-3</v>
      </c>
      <c r="P211" s="10">
        <f t="shared" si="57"/>
        <v>1.3995170593261719E-4</v>
      </c>
      <c r="Q211" s="10">
        <f t="shared" si="58"/>
        <v>4.6701431274414063E-3</v>
      </c>
      <c r="R211" s="10">
        <f t="shared" si="59"/>
        <v>7.6985359191894531E-4</v>
      </c>
      <c r="S211" s="10">
        <f t="shared" si="60"/>
        <v>3.4999847412109375E-4</v>
      </c>
      <c r="T211" s="10">
        <f t="shared" si="61"/>
        <v>2.6880025863647461E-2</v>
      </c>
      <c r="U211" s="10">
        <f t="shared" si="62"/>
        <v>0.22097992897033691</v>
      </c>
      <c r="V211" s="10">
        <f>SUM(Table2[[#This Row],[filter kmers2]:[identify kmers B10]])</f>
        <v>0.40059995651245117</v>
      </c>
      <c r="W211" s="5">
        <f t="shared" si="63"/>
        <v>6.4931277592817206E-4</v>
      </c>
      <c r="X211" s="5">
        <f t="shared" si="64"/>
        <v>0.35951037888680054</v>
      </c>
      <c r="Y211" s="5">
        <f t="shared" si="65"/>
        <v>6.3157719323095893E-3</v>
      </c>
      <c r="Z211" s="5">
        <f t="shared" si="66"/>
        <v>3.4935526990819159E-4</v>
      </c>
      <c r="AA211" s="5">
        <f t="shared" si="67"/>
        <v>1.1657872277617814E-2</v>
      </c>
      <c r="AB211" s="5">
        <f t="shared" si="68"/>
        <v>1.9217515613859466E-3</v>
      </c>
      <c r="AC211" s="5">
        <f t="shared" si="69"/>
        <v>8.7368575166137173E-4</v>
      </c>
      <c r="AD211" s="5">
        <f t="shared" si="70"/>
        <v>6.709942281986242E-2</v>
      </c>
      <c r="AE211" s="5">
        <f t="shared" si="71"/>
        <v>0.55162244872452593</v>
      </c>
      <c r="AF211" s="20">
        <f>Table2[[#This Row],[filter kmers2]]/Table2[[#This Row],[bp]]*1000000</f>
        <v>2.5379517006518169E-2</v>
      </c>
      <c r="AG211" s="20">
        <f>Table2[[#This Row],[collapse kmers3]]/Table2[[#This Row],[bp]]*1000000</f>
        <v>14.052087242445813</v>
      </c>
      <c r="AH211" s="20">
        <f>Table2[[#This Row],[calculate distances4]]/Table2[[#This Row],[bp]]*1000000</f>
        <v>0.24686290969126559</v>
      </c>
      <c r="AI211" s="20">
        <f>Table2[[#This Row],[Find N A5]]/Table2[[#This Row],[bp]]*1000000</f>
        <v>1.365515717949236E-2</v>
      </c>
      <c r="AJ211" s="20">
        <f>Table2[[#This Row],[Find N B6]]/Table2[[#This Row],[bp]]*1000000</f>
        <v>0.45566817518210617</v>
      </c>
      <c r="AK211" s="20">
        <f>Table2[[#This Row],[Find N C7]]/Table2[[#This Row],[bp]]*1000000</f>
        <v>7.5114995796560183E-2</v>
      </c>
      <c r="AL211" s="20">
        <f>Table2[[#This Row],[Find N D8]]/Table2[[#This Row],[bp]]*1000000</f>
        <v>3.4149524258083104E-2</v>
      </c>
      <c r="AM211" s="20">
        <f>Table2[[#This Row],[identify kmers A9]]/Table2[[#This Row],[bp]]*1000000</f>
        <v>2.6226974205920053</v>
      </c>
      <c r="AN211" s="20">
        <f>Table2[[#This Row],[identify kmers B10]]/Table2[[#This Row],[bp]]*1000000</f>
        <v>21.561120984519164</v>
      </c>
    </row>
    <row r="212" spans="1:40" x14ac:dyDescent="0.25">
      <c r="A212" s="1" t="s">
        <v>144</v>
      </c>
      <c r="B212">
        <v>12599</v>
      </c>
      <c r="C212">
        <v>1709568603.6966901</v>
      </c>
      <c r="D212">
        <v>1709568603.69697</v>
      </c>
      <c r="E212">
        <v>1709568603.83583</v>
      </c>
      <c r="F212">
        <v>1709568603.83863</v>
      </c>
      <c r="G212">
        <v>1709568603.8387799</v>
      </c>
      <c r="H212">
        <v>1709568603.8436</v>
      </c>
      <c r="I212">
        <v>1709568603.8443201</v>
      </c>
      <c r="J212">
        <v>1709568603.8447101</v>
      </c>
      <c r="K212">
        <v>1709568603.8715501</v>
      </c>
      <c r="L212">
        <v>1709568604.0971401</v>
      </c>
      <c r="M212" s="10">
        <f t="shared" si="54"/>
        <v>2.7990341186523438E-4</v>
      </c>
      <c r="N212" s="10">
        <f t="shared" si="55"/>
        <v>0.13885998725891113</v>
      </c>
      <c r="O212" s="10">
        <f t="shared" si="56"/>
        <v>2.79998779296875E-3</v>
      </c>
      <c r="P212" s="10">
        <f t="shared" si="57"/>
        <v>1.4996528625488281E-4</v>
      </c>
      <c r="Q212" s="10">
        <f t="shared" si="58"/>
        <v>4.8201084136962891E-3</v>
      </c>
      <c r="R212" s="10">
        <f t="shared" si="59"/>
        <v>7.2002410888671875E-4</v>
      </c>
      <c r="S212" s="10">
        <f t="shared" si="60"/>
        <v>3.9005279541015625E-4</v>
      </c>
      <c r="T212" s="10">
        <f t="shared" si="61"/>
        <v>2.6839971542358398E-2</v>
      </c>
      <c r="U212" s="10">
        <f t="shared" si="62"/>
        <v>0.22558999061584473</v>
      </c>
      <c r="V212" s="10">
        <f>SUM(Table2[[#This Row],[filter kmers2]:[identify kmers B10]])</f>
        <v>0.40044999122619629</v>
      </c>
      <c r="W212" s="5">
        <f t="shared" si="63"/>
        <v>6.9897220126827132E-4</v>
      </c>
      <c r="X212" s="5">
        <f t="shared" si="64"/>
        <v>0.34675987089852461</v>
      </c>
      <c r="Y212" s="5">
        <f t="shared" si="65"/>
        <v>6.9921035193309874E-3</v>
      </c>
      <c r="Z212" s="5">
        <f t="shared" si="66"/>
        <v>3.7449192044100739E-4</v>
      </c>
      <c r="AA212" s="5">
        <f t="shared" si="67"/>
        <v>1.2036729977036323E-2</v>
      </c>
      <c r="AB212" s="5">
        <f t="shared" si="68"/>
        <v>1.7980375194464903E-3</v>
      </c>
      <c r="AC212" s="5">
        <f t="shared" si="69"/>
        <v>9.7403621914386024E-4</v>
      </c>
      <c r="AD212" s="5">
        <f t="shared" si="70"/>
        <v>6.7024527732347225E-2</v>
      </c>
      <c r="AE212" s="5">
        <f t="shared" si="71"/>
        <v>0.56334123001246128</v>
      </c>
      <c r="AF212" s="20">
        <f>Table2[[#This Row],[filter kmers2]]/Table2[[#This Row],[bp]]*1000000</f>
        <v>2.2216319697216793E-2</v>
      </c>
      <c r="AG212" s="20">
        <f>Table2[[#This Row],[collapse kmers3]]/Table2[[#This Row],[bp]]*1000000</f>
        <v>11.02150863234472</v>
      </c>
      <c r="AH212" s="20">
        <f>Table2[[#This Row],[calculate distances4]]/Table2[[#This Row],[bp]]*1000000</f>
        <v>0.22223889141747361</v>
      </c>
      <c r="AI212" s="20">
        <f>Table2[[#This Row],[Find N A5]]/Table2[[#This Row],[bp]]*1000000</f>
        <v>1.1902951524318027E-2</v>
      </c>
      <c r="AJ212" s="20">
        <f>Table2[[#This Row],[Find N B6]]/Table2[[#This Row],[bp]]*1000000</f>
        <v>0.38257865018622816</v>
      </c>
      <c r="AK212" s="20">
        <f>Table2[[#This Row],[Find N C7]]/Table2[[#This Row],[bp]]*1000000</f>
        <v>5.7149306205787662E-2</v>
      </c>
      <c r="AL212" s="20">
        <f>Table2[[#This Row],[Find N D8]]/Table2[[#This Row],[bp]]*1000000</f>
        <v>3.0959028130022721E-2</v>
      </c>
      <c r="AM212" s="20">
        <f>Table2[[#This Row],[identify kmers A9]]/Table2[[#This Row],[bp]]*1000000</f>
        <v>2.1303255450717038</v>
      </c>
      <c r="AN212" s="20">
        <f>Table2[[#This Row],[identify kmers B10]]/Table2[[#This Row],[bp]]*1000000</f>
        <v>17.905388571779088</v>
      </c>
    </row>
    <row r="213" spans="1:40" x14ac:dyDescent="0.25">
      <c r="A213" s="1" t="s">
        <v>144</v>
      </c>
      <c r="B213">
        <v>12399</v>
      </c>
      <c r="C213">
        <v>1709568595.0815101</v>
      </c>
      <c r="D213">
        <v>1709568595.0818</v>
      </c>
      <c r="E213">
        <v>1709568595.23001</v>
      </c>
      <c r="F213">
        <v>1709568595.23248</v>
      </c>
      <c r="G213">
        <v>1709568595.23261</v>
      </c>
      <c r="H213">
        <v>1709568595.2358</v>
      </c>
      <c r="I213">
        <v>1709568595.2363801</v>
      </c>
      <c r="J213">
        <v>1709568595.2367201</v>
      </c>
      <c r="K213">
        <v>1709568595.2746601</v>
      </c>
      <c r="L213">
        <v>1709568595.48125</v>
      </c>
      <c r="M213" s="10">
        <f t="shared" si="54"/>
        <v>2.899169921875E-4</v>
      </c>
      <c r="N213" s="10">
        <f t="shared" si="55"/>
        <v>0.14821004867553711</v>
      </c>
      <c r="O213" s="10">
        <f t="shared" si="56"/>
        <v>2.4700164794921875E-3</v>
      </c>
      <c r="P213" s="10">
        <f t="shared" si="57"/>
        <v>1.2993812561035156E-4</v>
      </c>
      <c r="Q213" s="10">
        <f t="shared" si="58"/>
        <v>3.1900405883789063E-3</v>
      </c>
      <c r="R213" s="10">
        <f t="shared" si="59"/>
        <v>5.8007240295410156E-4</v>
      </c>
      <c r="S213" s="10">
        <f t="shared" si="60"/>
        <v>3.3998489379882813E-4</v>
      </c>
      <c r="T213" s="10">
        <f t="shared" si="61"/>
        <v>3.7940025329589844E-2</v>
      </c>
      <c r="U213" s="10">
        <f t="shared" si="62"/>
        <v>0.20658993721008301</v>
      </c>
      <c r="V213" s="10">
        <f>SUM(Table2[[#This Row],[filter kmers2]:[identify kmers B10]])</f>
        <v>0.39973998069763184</v>
      </c>
      <c r="W213" s="5">
        <f t="shared" si="63"/>
        <v>7.2526393702609579E-4</v>
      </c>
      <c r="X213" s="5">
        <f t="shared" si="64"/>
        <v>0.37076613756992444</v>
      </c>
      <c r="Y213" s="5">
        <f t="shared" si="65"/>
        <v>6.17905788453154E-3</v>
      </c>
      <c r="Z213" s="5">
        <f t="shared" si="66"/>
        <v>3.2505661651251828E-4</v>
      </c>
      <c r="AA213" s="5">
        <f t="shared" si="67"/>
        <v>7.9802890439220082E-3</v>
      </c>
      <c r="AB213" s="5">
        <f t="shared" si="68"/>
        <v>1.4511243082109301E-3</v>
      </c>
      <c r="AC213" s="5">
        <f t="shared" si="69"/>
        <v>8.5051511036119461E-4</v>
      </c>
      <c r="AD213" s="5">
        <f t="shared" si="70"/>
        <v>9.4911760548385418E-2</v>
      </c>
      <c r="AE213" s="5">
        <f t="shared" si="71"/>
        <v>0.51681079498112581</v>
      </c>
      <c r="AF213" s="20">
        <f>Table2[[#This Row],[filter kmers2]]/Table2[[#This Row],[bp]]*1000000</f>
        <v>2.3382288264174531E-2</v>
      </c>
      <c r="AG213" s="20">
        <f>Table2[[#This Row],[collapse kmers3]]/Table2[[#This Row],[bp]]*1000000</f>
        <v>11.953387263129052</v>
      </c>
      <c r="AH213" s="20">
        <f>Table2[[#This Row],[calculate distances4]]/Table2[[#This Row],[bp]]*1000000</f>
        <v>0.19921094277701326</v>
      </c>
      <c r="AI213" s="20">
        <f>Table2[[#This Row],[Find N A5]]/Table2[[#This Row],[bp]]*1000000</f>
        <v>1.0479726236821644E-2</v>
      </c>
      <c r="AJ213" s="20">
        <f>Table2[[#This Row],[Find N B6]]/Table2[[#This Row],[bp]]*1000000</f>
        <v>0.25728208632784144</v>
      </c>
      <c r="AK213" s="20">
        <f>Table2[[#This Row],[Find N C7]]/Table2[[#This Row],[bp]]*1000000</f>
        <v>4.6783805383829466E-2</v>
      </c>
      <c r="AL213" s="20">
        <f>Table2[[#This Row],[Find N D8]]/Table2[[#This Row],[bp]]*1000000</f>
        <v>2.7420347915059935E-2</v>
      </c>
      <c r="AM213" s="20">
        <f>Table2[[#This Row],[identify kmers A9]]/Table2[[#This Row],[bp]]*1000000</f>
        <v>3.0599262303080765</v>
      </c>
      <c r="AN213" s="20">
        <f>Table2[[#This Row],[identify kmers B10]]/Table2[[#This Row],[bp]]*1000000</f>
        <v>16.661822502627874</v>
      </c>
    </row>
    <row r="214" spans="1:40" x14ac:dyDescent="0.25">
      <c r="A214" s="1" t="s">
        <v>144</v>
      </c>
      <c r="B214">
        <v>13849</v>
      </c>
      <c r="C214">
        <v>1709568561.4605</v>
      </c>
      <c r="D214">
        <v>1709568561.4607799</v>
      </c>
      <c r="E214">
        <v>1709568561.5831201</v>
      </c>
      <c r="F214">
        <v>1709568561.5854001</v>
      </c>
      <c r="G214">
        <v>1709568561.58553</v>
      </c>
      <c r="H214">
        <v>1709568561.58813</v>
      </c>
      <c r="I214">
        <v>1709568561.5886099</v>
      </c>
      <c r="J214">
        <v>1709568561.58885</v>
      </c>
      <c r="K214">
        <v>1709568561.6233599</v>
      </c>
      <c r="L214">
        <v>1709568561.8599401</v>
      </c>
      <c r="M214" s="10">
        <f t="shared" si="54"/>
        <v>2.7990341186523438E-4</v>
      </c>
      <c r="N214" s="10">
        <f t="shared" si="55"/>
        <v>0.12234020233154297</v>
      </c>
      <c r="O214" s="10">
        <f t="shared" si="56"/>
        <v>2.2799968719482422E-3</v>
      </c>
      <c r="P214" s="10">
        <f t="shared" si="57"/>
        <v>1.2993812561035156E-4</v>
      </c>
      <c r="Q214" s="10">
        <f t="shared" si="58"/>
        <v>2.5999546051025391E-3</v>
      </c>
      <c r="R214" s="10">
        <f t="shared" si="59"/>
        <v>4.7993659973144531E-4</v>
      </c>
      <c r="S214" s="10">
        <f t="shared" si="60"/>
        <v>2.4008750915527344E-4</v>
      </c>
      <c r="T214" s="10">
        <f t="shared" si="61"/>
        <v>3.4509897232055664E-2</v>
      </c>
      <c r="U214" s="10">
        <f t="shared" si="62"/>
        <v>0.23658013343811035</v>
      </c>
      <c r="V214" s="10">
        <f>SUM(Table2[[#This Row],[filter kmers2]:[identify kmers B10]])</f>
        <v>0.39944005012512207</v>
      </c>
      <c r="W214" s="5">
        <f t="shared" si="63"/>
        <v>7.0073947711942353E-4</v>
      </c>
      <c r="X214" s="5">
        <f t="shared" si="64"/>
        <v>0.30627925840991826</v>
      </c>
      <c r="Y214" s="5">
        <f t="shared" si="65"/>
        <v>5.7079826402836858E-3</v>
      </c>
      <c r="Z214" s="5">
        <f t="shared" si="66"/>
        <v>3.2530069423346324E-4</v>
      </c>
      <c r="AA214" s="5">
        <f t="shared" si="67"/>
        <v>6.5089982947081036E-3</v>
      </c>
      <c r="AB214" s="5">
        <f t="shared" si="68"/>
        <v>1.2015234816366265E-3</v>
      </c>
      <c r="AC214" s="5">
        <f t="shared" si="69"/>
        <v>6.0106018182219721E-4</v>
      </c>
      <c r="AD214" s="5">
        <f t="shared" si="70"/>
        <v>8.6395686214353465E-2</v>
      </c>
      <c r="AE214" s="5">
        <f t="shared" si="71"/>
        <v>0.5922794506059248</v>
      </c>
      <c r="AF214" s="20">
        <f>Table2[[#This Row],[filter kmers2]]/Table2[[#This Row],[bp]]*1000000</f>
        <v>2.021109191026315E-2</v>
      </c>
      <c r="AG214" s="20">
        <f>Table2[[#This Row],[collapse kmers3]]/Table2[[#This Row],[bp]]*1000000</f>
        <v>8.8338654293842858</v>
      </c>
      <c r="AH214" s="20">
        <f>Table2[[#This Row],[calculate distances4]]/Table2[[#This Row],[bp]]*1000000</f>
        <v>0.16463259960634286</v>
      </c>
      <c r="AI214" s="20">
        <f>Table2[[#This Row],[Find N A5]]/Table2[[#This Row],[bp]]*1000000</f>
        <v>9.3824915597047857E-3</v>
      </c>
      <c r="AJ214" s="20">
        <f>Table2[[#This Row],[Find N B6]]/Table2[[#This Row],[bp]]*1000000</f>
        <v>0.18773590909831317</v>
      </c>
      <c r="AK214" s="20">
        <f>Table2[[#This Row],[Find N C7]]/Table2[[#This Row],[bp]]*1000000</f>
        <v>3.4654964237955471E-2</v>
      </c>
      <c r="AL214" s="20">
        <f>Table2[[#This Row],[Find N D8]]/Table2[[#This Row],[bp]]*1000000</f>
        <v>1.7336089909399482E-2</v>
      </c>
      <c r="AM214" s="20">
        <f>Table2[[#This Row],[identify kmers A9]]/Table2[[#This Row],[bp]]*1000000</f>
        <v>2.4918692491916863</v>
      </c>
      <c r="AN214" s="20">
        <f>Table2[[#This Row],[identify kmers B10]]/Table2[[#This Row],[bp]]*1000000</f>
        <v>17.082831499610826</v>
      </c>
    </row>
    <row r="215" spans="1:40" x14ac:dyDescent="0.25">
      <c r="A215" s="1" t="s">
        <v>144</v>
      </c>
      <c r="B215">
        <v>18299</v>
      </c>
      <c r="C215">
        <v>1709568591.12431</v>
      </c>
      <c r="D215">
        <v>1709568591.1243999</v>
      </c>
      <c r="E215">
        <v>1709568591.1804199</v>
      </c>
      <c r="F215">
        <v>1709568591.18325</v>
      </c>
      <c r="G215">
        <v>1709568591.1833899</v>
      </c>
      <c r="H215">
        <v>1709568591.2507901</v>
      </c>
      <c r="I215">
        <v>1709568591.25194</v>
      </c>
      <c r="J215">
        <v>1709568591.2523301</v>
      </c>
      <c r="K215">
        <v>1709568591.27406</v>
      </c>
      <c r="L215">
        <v>1709568591.5236499</v>
      </c>
      <c r="M215" s="10">
        <f t="shared" si="54"/>
        <v>8.9883804321289063E-5</v>
      </c>
      <c r="N215" s="10">
        <f t="shared" si="55"/>
        <v>5.6020021438598633E-2</v>
      </c>
      <c r="O215" s="10">
        <f t="shared" si="56"/>
        <v>2.8300285339355469E-3</v>
      </c>
      <c r="P215" s="10">
        <f t="shared" si="57"/>
        <v>1.3995170593261719E-4</v>
      </c>
      <c r="Q215" s="10">
        <f t="shared" si="58"/>
        <v>6.7400217056274414E-2</v>
      </c>
      <c r="R215" s="10">
        <f t="shared" si="59"/>
        <v>1.1498928070068359E-3</v>
      </c>
      <c r="S215" s="10">
        <f t="shared" si="60"/>
        <v>3.9005279541015625E-4</v>
      </c>
      <c r="T215" s="10">
        <f t="shared" si="61"/>
        <v>2.1729946136474609E-2</v>
      </c>
      <c r="U215" s="10">
        <f t="shared" si="62"/>
        <v>0.24958992004394531</v>
      </c>
      <c r="V215" s="10">
        <f>SUM(Table2[[#This Row],[filter kmers2]:[identify kmers B10]])</f>
        <v>0.39933991432189941</v>
      </c>
      <c r="W215" s="5">
        <f t="shared" si="63"/>
        <v>2.250809425697318E-4</v>
      </c>
      <c r="X215" s="5">
        <f t="shared" si="64"/>
        <v>0.14028154819866587</v>
      </c>
      <c r="Y215" s="5">
        <f t="shared" si="65"/>
        <v>7.0867660167180813E-3</v>
      </c>
      <c r="Z215" s="5">
        <f t="shared" si="66"/>
        <v>3.5045759492952934E-4</v>
      </c>
      <c r="AA215" s="5">
        <f t="shared" si="67"/>
        <v>0.16877906424836994</v>
      </c>
      <c r="AB215" s="5">
        <f t="shared" si="68"/>
        <v>2.8794837825300173E-3</v>
      </c>
      <c r="AC215" s="5">
        <f t="shared" si="69"/>
        <v>9.767438250506133E-4</v>
      </c>
      <c r="AD215" s="5">
        <f t="shared" si="70"/>
        <v>5.441466118750795E-2</v>
      </c>
      <c r="AE215" s="5">
        <f t="shared" si="71"/>
        <v>0.62500619420365822</v>
      </c>
      <c r="AF215" s="20">
        <f>Table2[[#This Row],[filter kmers2]]/Table2[[#This Row],[bp]]*1000000</f>
        <v>4.9119517089069933E-3</v>
      </c>
      <c r="AG215" s="20">
        <f>Table2[[#This Row],[collapse kmers3]]/Table2[[#This Row],[bp]]*1000000</f>
        <v>3.0613706453138767</v>
      </c>
      <c r="AH215" s="20">
        <f>Table2[[#This Row],[calculate distances4]]/Table2[[#This Row],[bp]]*1000000</f>
        <v>0.15465481905762865</v>
      </c>
      <c r="AI215" s="20">
        <f>Table2[[#This Row],[Find N A5]]/Table2[[#This Row],[bp]]*1000000</f>
        <v>7.6480521303140718E-3</v>
      </c>
      <c r="AJ215" s="20">
        <f>Table2[[#This Row],[Find N B6]]/Table2[[#This Row],[bp]]*1000000</f>
        <v>3.6832732420500802</v>
      </c>
      <c r="AK215" s="20">
        <f>Table2[[#This Row],[Find N C7]]/Table2[[#This Row],[bp]]*1000000</f>
        <v>6.2839106344982562E-2</v>
      </c>
      <c r="AL215" s="20">
        <f>Table2[[#This Row],[Find N D8]]/Table2[[#This Row],[bp]]*1000000</f>
        <v>2.1315525187723713E-2</v>
      </c>
      <c r="AM215" s="20">
        <f>Table2[[#This Row],[identify kmers A9]]/Table2[[#This Row],[bp]]*1000000</f>
        <v>1.1874936409899235</v>
      </c>
      <c r="AN215" s="20">
        <f>Table2[[#This Row],[identify kmers B10]]/Table2[[#This Row],[bp]]*1000000</f>
        <v>13.639538775012038</v>
      </c>
    </row>
    <row r="216" spans="1:40" x14ac:dyDescent="0.25">
      <c r="A216" s="1" t="s">
        <v>144</v>
      </c>
      <c r="B216">
        <v>13199</v>
      </c>
      <c r="C216">
        <v>1709568562.50965</v>
      </c>
      <c r="D216">
        <v>1709568562.5099101</v>
      </c>
      <c r="E216">
        <v>1709568562.6656499</v>
      </c>
      <c r="F216">
        <v>1709568562.6675501</v>
      </c>
      <c r="G216">
        <v>1709568562.66769</v>
      </c>
      <c r="H216">
        <v>1709568562.6712799</v>
      </c>
      <c r="I216">
        <v>1709568562.68029</v>
      </c>
      <c r="J216">
        <v>1709568562.68064</v>
      </c>
      <c r="K216">
        <v>1709568562.71157</v>
      </c>
      <c r="L216">
        <v>1709568562.90731</v>
      </c>
      <c r="M216" s="10">
        <f t="shared" si="54"/>
        <v>2.6011466979980469E-4</v>
      </c>
      <c r="N216" s="10">
        <f t="shared" si="55"/>
        <v>0.15573978424072266</v>
      </c>
      <c r="O216" s="10">
        <f t="shared" si="56"/>
        <v>1.9001960754394531E-3</v>
      </c>
      <c r="P216" s="10">
        <f t="shared" si="57"/>
        <v>1.3995170593261719E-4</v>
      </c>
      <c r="Q216" s="10">
        <f t="shared" si="58"/>
        <v>3.5898685455322266E-3</v>
      </c>
      <c r="R216" s="10">
        <f t="shared" si="59"/>
        <v>9.0100765228271484E-3</v>
      </c>
      <c r="S216" s="10">
        <f t="shared" si="60"/>
        <v>3.4999847412109375E-4</v>
      </c>
      <c r="T216" s="10">
        <f t="shared" si="61"/>
        <v>3.0930042266845703E-2</v>
      </c>
      <c r="U216" s="10">
        <f t="shared" si="62"/>
        <v>0.1957399845123291</v>
      </c>
      <c r="V216" s="10">
        <f>SUM(Table2[[#This Row],[filter kmers2]:[identify kmers B10]])</f>
        <v>0.3976600170135498</v>
      </c>
      <c r="W216" s="5">
        <f t="shared" si="63"/>
        <v>6.5411320894989949E-4</v>
      </c>
      <c r="X216" s="5">
        <f t="shared" si="64"/>
        <v>0.39164054110930646</v>
      </c>
      <c r="Y216" s="5">
        <f t="shared" si="65"/>
        <v>4.7784438820629689E-3</v>
      </c>
      <c r="Z216" s="5">
        <f t="shared" si="66"/>
        <v>3.5193808767515218E-4</v>
      </c>
      <c r="AA216" s="5">
        <f t="shared" si="67"/>
        <v>9.0274817480830768E-3</v>
      </c>
      <c r="AB216" s="5">
        <f t="shared" si="68"/>
        <v>2.2657738111297572E-2</v>
      </c>
      <c r="AC216" s="5">
        <f t="shared" si="69"/>
        <v>8.8014499609390692E-4</v>
      </c>
      <c r="AD216" s="5">
        <f t="shared" si="70"/>
        <v>7.7780116037644786E-2</v>
      </c>
      <c r="AE216" s="5">
        <f t="shared" si="71"/>
        <v>0.49222948281888618</v>
      </c>
      <c r="AF216" s="20">
        <f>Table2[[#This Row],[filter kmers2]]/Table2[[#This Row],[bp]]*1000000</f>
        <v>1.9707149768907091E-2</v>
      </c>
      <c r="AG216" s="20">
        <f>Table2[[#This Row],[collapse kmers3]]/Table2[[#This Row],[bp]]*1000000</f>
        <v>11.799362394175517</v>
      </c>
      <c r="AH216" s="20">
        <f>Table2[[#This Row],[calculate distances4]]/Table2[[#This Row],[bp]]*1000000</f>
        <v>0.14396515459045783</v>
      </c>
      <c r="AI216" s="20">
        <f>Table2[[#This Row],[Find N A5]]/Table2[[#This Row],[bp]]*1000000</f>
        <v>1.0603205237716282E-2</v>
      </c>
      <c r="AJ216" s="20">
        <f>Table2[[#This Row],[Find N B6]]/Table2[[#This Row],[bp]]*1000000</f>
        <v>0.27198034286932543</v>
      </c>
      <c r="AK216" s="20">
        <f>Table2[[#This Row],[Find N C7]]/Table2[[#This Row],[bp]]*1000000</f>
        <v>0.68263326940125368</v>
      </c>
      <c r="AL216" s="20">
        <f>Table2[[#This Row],[Find N D8]]/Table2[[#This Row],[bp]]*1000000</f>
        <v>2.6517044785293868E-2</v>
      </c>
      <c r="AM216" s="20">
        <f>Table2[[#This Row],[identify kmers A9]]/Table2[[#This Row],[bp]]*1000000</f>
        <v>2.3433625476813171</v>
      </c>
      <c r="AN216" s="20">
        <f>Table2[[#This Row],[identify kmers B10]]/Table2[[#This Row],[bp]]*1000000</f>
        <v>14.829910183523683</v>
      </c>
    </row>
    <row r="217" spans="1:40" x14ac:dyDescent="0.25">
      <c r="A217" s="1" t="s">
        <v>144</v>
      </c>
      <c r="B217">
        <v>14299</v>
      </c>
      <c r="C217">
        <v>1709568567.8729601</v>
      </c>
      <c r="D217">
        <v>1709568567.8731999</v>
      </c>
      <c r="E217">
        <v>1709568568.0120201</v>
      </c>
      <c r="F217">
        <v>1709568568.0144501</v>
      </c>
      <c r="G217">
        <v>1709568568.0146</v>
      </c>
      <c r="H217">
        <v>1709568568.0267999</v>
      </c>
      <c r="I217">
        <v>1709568568.0276999</v>
      </c>
      <c r="J217">
        <v>1709568568.0280099</v>
      </c>
      <c r="K217">
        <v>1709568568.0492699</v>
      </c>
      <c r="L217">
        <v>1709568568.26965</v>
      </c>
      <c r="M217" s="10">
        <f t="shared" si="54"/>
        <v>2.3984909057617188E-4</v>
      </c>
      <c r="N217" s="10">
        <f t="shared" si="55"/>
        <v>0.13882017135620117</v>
      </c>
      <c r="O217" s="10">
        <f t="shared" si="56"/>
        <v>2.429962158203125E-3</v>
      </c>
      <c r="P217" s="10">
        <f t="shared" si="57"/>
        <v>1.4996528625488281E-4</v>
      </c>
      <c r="Q217" s="10">
        <f t="shared" si="58"/>
        <v>1.2199878692626953E-2</v>
      </c>
      <c r="R217" s="10">
        <f t="shared" si="59"/>
        <v>9.0003013610839844E-4</v>
      </c>
      <c r="S217" s="10">
        <f t="shared" si="60"/>
        <v>3.0994415283203125E-4</v>
      </c>
      <c r="T217" s="10">
        <f t="shared" si="61"/>
        <v>2.126002311706543E-2</v>
      </c>
      <c r="U217" s="10">
        <f t="shared" si="62"/>
        <v>0.22038006782531738</v>
      </c>
      <c r="V217" s="10">
        <f>SUM(Table2[[#This Row],[filter kmers2]:[identify kmers B10]])</f>
        <v>0.39668989181518555</v>
      </c>
      <c r="W217" s="5">
        <f t="shared" si="63"/>
        <v>6.046261715383349E-4</v>
      </c>
      <c r="X217" s="5">
        <f t="shared" si="64"/>
        <v>0.34994632890942506</v>
      </c>
      <c r="Y217" s="5">
        <f t="shared" si="65"/>
        <v>6.1255963621458338E-3</v>
      </c>
      <c r="Z217" s="5">
        <f t="shared" si="66"/>
        <v>3.7804161222426702E-4</v>
      </c>
      <c r="AA217" s="5">
        <f t="shared" si="67"/>
        <v>3.075419602148767E-2</v>
      </c>
      <c r="AB217" s="5">
        <f t="shared" si="68"/>
        <v>2.2688506933968332E-3</v>
      </c>
      <c r="AC217" s="5">
        <f t="shared" si="69"/>
        <v>7.8132606660023395E-4</v>
      </c>
      <c r="AD217" s="5">
        <f t="shared" si="70"/>
        <v>5.3593558988314971E-2</v>
      </c>
      <c r="AE217" s="5">
        <f t="shared" si="71"/>
        <v>0.5555474751748668</v>
      </c>
      <c r="AF217" s="20">
        <f>Table2[[#This Row],[filter kmers2]]/Table2[[#This Row],[bp]]*1000000</f>
        <v>1.6773836672226858E-2</v>
      </c>
      <c r="AG217" s="20">
        <f>Table2[[#This Row],[collapse kmers3]]/Table2[[#This Row],[bp]]*1000000</f>
        <v>9.7083831985594227</v>
      </c>
      <c r="AH217" s="20">
        <f>Table2[[#This Row],[calculate distances4]]/Table2[[#This Row],[bp]]*1000000</f>
        <v>0.16993930751822681</v>
      </c>
      <c r="AI217" s="20">
        <f>Table2[[#This Row],[Find N A5]]/Table2[[#This Row],[bp]]*1000000</f>
        <v>1.0487816368618981E-2</v>
      </c>
      <c r="AJ217" s="20">
        <f>Table2[[#This Row],[Find N B6]]/Table2[[#This Row],[bp]]*1000000</f>
        <v>0.85319803431197649</v>
      </c>
      <c r="AK217" s="20">
        <f>Table2[[#This Row],[Find N C7]]/Table2[[#This Row],[bp]]*1000000</f>
        <v>6.2943572005622658E-2</v>
      </c>
      <c r="AL217" s="20">
        <f>Table2[[#This Row],[Find N D8]]/Table2[[#This Row],[bp]]*1000000</f>
        <v>2.1675932081406481E-2</v>
      </c>
      <c r="AM217" s="20">
        <f>Table2[[#This Row],[identify kmers A9]]/Table2[[#This Row],[bp]]*1000000</f>
        <v>1.4868188766393056</v>
      </c>
      <c r="AN217" s="20">
        <f>Table2[[#This Row],[identify kmers B10]]/Table2[[#This Row],[bp]]*1000000</f>
        <v>15.412271335430267</v>
      </c>
    </row>
    <row r="218" spans="1:40" x14ac:dyDescent="0.25">
      <c r="A218" s="1" t="s">
        <v>144</v>
      </c>
      <c r="B218">
        <v>13199</v>
      </c>
      <c r="C218">
        <v>1709568547.3364899</v>
      </c>
      <c r="D218">
        <v>1709568547.3367801</v>
      </c>
      <c r="E218">
        <v>1709568547.47575</v>
      </c>
      <c r="F218">
        <v>1709568547.4785199</v>
      </c>
      <c r="G218">
        <v>1709568547.4786601</v>
      </c>
      <c r="H218">
        <v>1709568547.4839301</v>
      </c>
      <c r="I218">
        <v>1709568547.48439</v>
      </c>
      <c r="J218">
        <v>1709568547.4846301</v>
      </c>
      <c r="K218">
        <v>1709568547.5285201</v>
      </c>
      <c r="L218">
        <v>1709568547.73263</v>
      </c>
      <c r="M218" s="10">
        <f t="shared" si="54"/>
        <v>2.9015541076660156E-4</v>
      </c>
      <c r="N218" s="10">
        <f t="shared" si="55"/>
        <v>0.13896989822387695</v>
      </c>
      <c r="O218" s="10">
        <f t="shared" si="56"/>
        <v>2.7699470520019531E-3</v>
      </c>
      <c r="P218" s="10">
        <f t="shared" si="57"/>
        <v>1.4019012451171875E-4</v>
      </c>
      <c r="Q218" s="10">
        <f t="shared" si="58"/>
        <v>5.2700042724609375E-3</v>
      </c>
      <c r="R218" s="10">
        <f t="shared" si="59"/>
        <v>4.5990943908691406E-4</v>
      </c>
      <c r="S218" s="10">
        <f t="shared" si="60"/>
        <v>2.4008750915527344E-4</v>
      </c>
      <c r="T218" s="10">
        <f t="shared" si="61"/>
        <v>4.3889999389648438E-2</v>
      </c>
      <c r="U218" s="10">
        <f t="shared" si="62"/>
        <v>0.20410990715026855</v>
      </c>
      <c r="V218" s="10">
        <f>SUM(Table2[[#This Row],[filter kmers2]:[identify kmers B10]])</f>
        <v>0.39614009857177734</v>
      </c>
      <c r="W218" s="5">
        <f t="shared" si="63"/>
        <v>7.3245655214585089E-4</v>
      </c>
      <c r="X218" s="5">
        <f t="shared" si="64"/>
        <v>0.35080997537212644</v>
      </c>
      <c r="Y218" s="5">
        <f t="shared" si="65"/>
        <v>6.992342007255954E-3</v>
      </c>
      <c r="Z218" s="5">
        <f t="shared" si="66"/>
        <v>3.5389026512880882E-4</v>
      </c>
      <c r="AA218" s="5">
        <f t="shared" si="67"/>
        <v>1.3303385068719711E-2</v>
      </c>
      <c r="AB218" s="5">
        <f t="shared" si="68"/>
        <v>1.1609767371317556E-3</v>
      </c>
      <c r="AC218" s="5">
        <f t="shared" si="69"/>
        <v>6.0606717174270497E-4</v>
      </c>
      <c r="AD218" s="5">
        <f t="shared" si="70"/>
        <v>0.11079413456978258</v>
      </c>
      <c r="AE218" s="5">
        <f t="shared" si="71"/>
        <v>0.51524677225596616</v>
      </c>
      <c r="AF218" s="20">
        <f>Table2[[#This Row],[filter kmers2]]/Table2[[#This Row],[bp]]*1000000</f>
        <v>2.1983135901704795E-2</v>
      </c>
      <c r="AG218" s="20">
        <f>Table2[[#This Row],[collapse kmers3]]/Table2[[#This Row],[bp]]*1000000</f>
        <v>10.52882023061421</v>
      </c>
      <c r="AH218" s="20">
        <f>Table2[[#This Row],[calculate distances4]]/Table2[[#This Row],[bp]]*1000000</f>
        <v>0.20986037214955322</v>
      </c>
      <c r="AI218" s="20">
        <f>Table2[[#This Row],[Find N A5]]/Table2[[#This Row],[bp]]*1000000</f>
        <v>1.0621268619722611E-2</v>
      </c>
      <c r="AJ218" s="20">
        <f>Table2[[#This Row],[Find N B6]]/Table2[[#This Row],[bp]]*1000000</f>
        <v>0.3992729958679398</v>
      </c>
      <c r="AK218" s="20">
        <f>Table2[[#This Row],[Find N C7]]/Table2[[#This Row],[bp]]*1000000</f>
        <v>3.4844263890212439E-2</v>
      </c>
      <c r="AL218" s="20">
        <f>Table2[[#This Row],[Find N D8]]/Table2[[#This Row],[bp]]*1000000</f>
        <v>1.8189825680375287E-2</v>
      </c>
      <c r="AM218" s="20">
        <f>Table2[[#This Row],[identify kmers A9]]/Table2[[#This Row],[bp]]*1000000</f>
        <v>3.3252518667814561</v>
      </c>
      <c r="AN218" s="20">
        <f>Table2[[#This Row],[identify kmers B10]]/Table2[[#This Row],[bp]]*1000000</f>
        <v>15.464043272237939</v>
      </c>
    </row>
    <row r="219" spans="1:40" x14ac:dyDescent="0.25">
      <c r="A219" s="1" t="s">
        <v>144</v>
      </c>
      <c r="B219">
        <v>13199</v>
      </c>
      <c r="C219">
        <v>1709568598.2102399</v>
      </c>
      <c r="D219">
        <v>1709568598.21049</v>
      </c>
      <c r="E219">
        <v>1709568598.35712</v>
      </c>
      <c r="F219">
        <v>1709568598.3592401</v>
      </c>
      <c r="G219">
        <v>1709568598.35936</v>
      </c>
      <c r="H219">
        <v>1709568598.3638899</v>
      </c>
      <c r="I219">
        <v>1709568598.3645999</v>
      </c>
      <c r="J219">
        <v>1709568598.36497</v>
      </c>
      <c r="K219">
        <v>1709568598.39379</v>
      </c>
      <c r="L219">
        <v>1709568598.6059999</v>
      </c>
      <c r="M219" s="10">
        <f t="shared" si="54"/>
        <v>2.5010108947753906E-4</v>
      </c>
      <c r="N219" s="10">
        <f t="shared" si="55"/>
        <v>0.14663004875183105</v>
      </c>
      <c r="O219" s="10">
        <f t="shared" si="56"/>
        <v>2.1200180053710938E-3</v>
      </c>
      <c r="P219" s="10">
        <f t="shared" si="57"/>
        <v>1.1992454528808594E-4</v>
      </c>
      <c r="Q219" s="10">
        <f t="shared" si="58"/>
        <v>4.5299530029296875E-3</v>
      </c>
      <c r="R219" s="10">
        <f t="shared" si="59"/>
        <v>7.1001052856445313E-4</v>
      </c>
      <c r="S219" s="10">
        <f t="shared" si="60"/>
        <v>3.70025634765625E-4</v>
      </c>
      <c r="T219" s="10">
        <f t="shared" si="61"/>
        <v>2.8820037841796875E-2</v>
      </c>
      <c r="U219" s="10">
        <f t="shared" si="62"/>
        <v>0.21220993995666504</v>
      </c>
      <c r="V219" s="10">
        <f>SUM(Table2[[#This Row],[filter kmers2]:[identify kmers B10]])</f>
        <v>0.39576005935668945</v>
      </c>
      <c r="W219" s="5">
        <f t="shared" si="63"/>
        <v>6.3195131384425197E-4</v>
      </c>
      <c r="X219" s="5">
        <f t="shared" si="64"/>
        <v>0.37050239225802412</v>
      </c>
      <c r="Y219" s="5">
        <f t="shared" si="65"/>
        <v>5.3568265802698654E-3</v>
      </c>
      <c r="Z219" s="5">
        <f t="shared" si="66"/>
        <v>3.0302336593294446E-4</v>
      </c>
      <c r="AA219" s="5">
        <f t="shared" si="67"/>
        <v>1.1446210641602277E-2</v>
      </c>
      <c r="AB219" s="5">
        <f t="shared" si="68"/>
        <v>1.7940429100363989E-3</v>
      </c>
      <c r="AC219" s="5">
        <f t="shared" si="69"/>
        <v>9.3497467977719654E-4</v>
      </c>
      <c r="AD219" s="5">
        <f t="shared" si="70"/>
        <v>7.2821996966151742E-2</v>
      </c>
      <c r="AE219" s="5">
        <f t="shared" si="71"/>
        <v>0.53620858128436122</v>
      </c>
      <c r="AF219" s="20">
        <f>Table2[[#This Row],[filter kmers2]]/Table2[[#This Row],[bp]]*1000000</f>
        <v>1.8948487724641191E-2</v>
      </c>
      <c r="AG219" s="20">
        <f>Table2[[#This Row],[collapse kmers3]]/Table2[[#This Row],[bp]]*1000000</f>
        <v>11.109178631095618</v>
      </c>
      <c r="AH219" s="20">
        <f>Table2[[#This Row],[calculate distances4]]/Table2[[#This Row],[bp]]*1000000</f>
        <v>0.160619592800295</v>
      </c>
      <c r="AI219" s="20">
        <f>Table2[[#This Row],[Find N A5]]/Table2[[#This Row],[bp]]*1000000</f>
        <v>9.0858811491844795E-3</v>
      </c>
      <c r="AJ219" s="20">
        <f>Table2[[#This Row],[Find N B6]]/Table2[[#This Row],[bp]]*1000000</f>
        <v>0.34320425812028849</v>
      </c>
      <c r="AK219" s="20">
        <f>Table2[[#This Row],[Find N C7]]/Table2[[#This Row],[bp]]*1000000</f>
        <v>5.3792751614853633E-2</v>
      </c>
      <c r="AL219" s="20">
        <f>Table2[[#This Row],[Find N D8]]/Table2[[#This Row],[bp]]*1000000</f>
        <v>2.8034368873825669E-2</v>
      </c>
      <c r="AM219" s="20">
        <f>Table2[[#This Row],[identify kmers A9]]/Table2[[#This Row],[bp]]*1000000</f>
        <v>2.1835016169252879</v>
      </c>
      <c r="AN219" s="20">
        <f>Table2[[#This Row],[identify kmers B10]]/Table2[[#This Row],[bp]]*1000000</f>
        <v>16.077728612521028</v>
      </c>
    </row>
    <row r="220" spans="1:40" x14ac:dyDescent="0.25">
      <c r="A220" s="1" t="s">
        <v>144</v>
      </c>
      <c r="B220">
        <v>13199</v>
      </c>
      <c r="C220">
        <v>1709568524.00965</v>
      </c>
      <c r="D220">
        <v>1709568524.0099199</v>
      </c>
      <c r="E220">
        <v>1709568524.1352201</v>
      </c>
      <c r="F220">
        <v>1709568524.1373401</v>
      </c>
      <c r="G220">
        <v>1709568524.13749</v>
      </c>
      <c r="H220">
        <v>1709568524.1428001</v>
      </c>
      <c r="I220">
        <v>1709568524.1433699</v>
      </c>
      <c r="J220">
        <v>1709568524.1436</v>
      </c>
      <c r="K220">
        <v>1709568524.18292</v>
      </c>
      <c r="L220">
        <v>1709568524.4047301</v>
      </c>
      <c r="M220" s="10">
        <f t="shared" si="54"/>
        <v>2.6988983154296875E-4</v>
      </c>
      <c r="N220" s="10">
        <f t="shared" si="55"/>
        <v>0.12530016899108887</v>
      </c>
      <c r="O220" s="10">
        <f t="shared" si="56"/>
        <v>2.1200180053710938E-3</v>
      </c>
      <c r="P220" s="10">
        <f t="shared" si="57"/>
        <v>1.4996528625488281E-4</v>
      </c>
      <c r="Q220" s="10">
        <f t="shared" si="58"/>
        <v>5.31005859375E-3</v>
      </c>
      <c r="R220" s="10">
        <f t="shared" si="59"/>
        <v>5.6982040405273438E-4</v>
      </c>
      <c r="S220" s="10">
        <f t="shared" si="60"/>
        <v>2.3007392883300781E-4</v>
      </c>
      <c r="T220" s="10">
        <f t="shared" si="61"/>
        <v>3.9319992065429688E-2</v>
      </c>
      <c r="U220" s="10">
        <f t="shared" si="62"/>
        <v>0.22181010246276855</v>
      </c>
      <c r="V220" s="10">
        <f>SUM(Table2[[#This Row],[filter kmers2]:[identify kmers B10]])</f>
        <v>0.3950800895690918</v>
      </c>
      <c r="W220" s="5">
        <f t="shared" si="63"/>
        <v>6.8312688659490214E-4</v>
      </c>
      <c r="X220" s="5">
        <f t="shared" si="64"/>
        <v>0.31715131260538076</v>
      </c>
      <c r="Y220" s="5">
        <f t="shared" si="65"/>
        <v>5.3660461798603091E-3</v>
      </c>
      <c r="Z220" s="5">
        <f t="shared" si="66"/>
        <v>3.7958198910617797E-4</v>
      </c>
      <c r="AA220" s="5">
        <f t="shared" si="67"/>
        <v>1.344046114685659E-2</v>
      </c>
      <c r="AB220" s="5">
        <f t="shared" si="68"/>
        <v>1.4422908648072581E-3</v>
      </c>
      <c r="AC220" s="5">
        <f t="shared" si="69"/>
        <v>5.8234756675272135E-4</v>
      </c>
      <c r="AD220" s="5">
        <f t="shared" si="70"/>
        <v>9.9524104361511712E-2</v>
      </c>
      <c r="AE220" s="5">
        <f t="shared" si="71"/>
        <v>0.56143072839912955</v>
      </c>
      <c r="AF220" s="20">
        <f>Table2[[#This Row],[filter kmers2]]/Table2[[#This Row],[bp]]*1000000</f>
        <v>2.0447748431166663E-2</v>
      </c>
      <c r="AG220" s="20">
        <f>Table2[[#This Row],[collapse kmers3]]/Table2[[#This Row],[bp]]*1000000</f>
        <v>9.4931562232812219</v>
      </c>
      <c r="AH220" s="20">
        <f>Table2[[#This Row],[calculate distances4]]/Table2[[#This Row],[bp]]*1000000</f>
        <v>0.160619592800295</v>
      </c>
      <c r="AI220" s="20">
        <f>Table2[[#This Row],[Find N A5]]/Table2[[#This Row],[bp]]*1000000</f>
        <v>1.1361867281982182E-2</v>
      </c>
      <c r="AJ220" s="20">
        <f>Table2[[#This Row],[Find N B6]]/Table2[[#This Row],[bp]]*1000000</f>
        <v>0.40230764404500341</v>
      </c>
      <c r="AK220" s="20">
        <f>Table2[[#This Row],[Find N C7]]/Table2[[#This Row],[bp]]*1000000</f>
        <v>4.3171482995131023E-2</v>
      </c>
      <c r="AL220" s="20">
        <f>Table2[[#This Row],[Find N D8]]/Table2[[#This Row],[bp]]*1000000</f>
        <v>1.7431163636109387E-2</v>
      </c>
      <c r="AM220" s="20">
        <f>Table2[[#This Row],[identify kmers A9]]/Table2[[#This Row],[bp]]*1000000</f>
        <v>2.9790129604841042</v>
      </c>
      <c r="AN220" s="20">
        <f>Table2[[#This Row],[identify kmers B10]]/Table2[[#This Row],[bp]]*1000000</f>
        <v>16.80506875238795</v>
      </c>
    </row>
    <row r="221" spans="1:40" x14ac:dyDescent="0.25">
      <c r="A221" s="1" t="s">
        <v>144</v>
      </c>
      <c r="B221">
        <v>12499</v>
      </c>
      <c r="C221">
        <v>1709568609.54087</v>
      </c>
      <c r="D221">
        <v>1709568609.5411201</v>
      </c>
      <c r="E221">
        <v>1709568609.67805</v>
      </c>
      <c r="F221">
        <v>1709568609.6805601</v>
      </c>
      <c r="G221">
        <v>1709568609.6807001</v>
      </c>
      <c r="H221">
        <v>1709568609.6858699</v>
      </c>
      <c r="I221">
        <v>1709568609.68659</v>
      </c>
      <c r="J221">
        <v>1709568609.6869299</v>
      </c>
      <c r="K221">
        <v>1709568609.72738</v>
      </c>
      <c r="L221">
        <v>1709568609.9351201</v>
      </c>
      <c r="M221" s="10">
        <f t="shared" si="54"/>
        <v>2.5010108947753906E-4</v>
      </c>
      <c r="N221" s="10">
        <f t="shared" si="55"/>
        <v>0.13692998886108398</v>
      </c>
      <c r="O221" s="10">
        <f t="shared" si="56"/>
        <v>2.51007080078125E-3</v>
      </c>
      <c r="P221" s="10">
        <f t="shared" si="57"/>
        <v>1.3995170593261719E-4</v>
      </c>
      <c r="Q221" s="10">
        <f t="shared" si="58"/>
        <v>5.1698684692382813E-3</v>
      </c>
      <c r="R221" s="10">
        <f t="shared" si="59"/>
        <v>7.2002410888671875E-4</v>
      </c>
      <c r="S221" s="10">
        <f t="shared" si="60"/>
        <v>3.3998489379882813E-4</v>
      </c>
      <c r="T221" s="10">
        <f t="shared" si="61"/>
        <v>4.0450096130371094E-2</v>
      </c>
      <c r="U221" s="10">
        <f t="shared" si="62"/>
        <v>0.20774006843566895</v>
      </c>
      <c r="V221" s="10">
        <f>SUM(Table2[[#This Row],[filter kmers2]:[identify kmers B10]])</f>
        <v>0.39425015449523926</v>
      </c>
      <c r="W221" s="5">
        <f t="shared" si="63"/>
        <v>6.3437156999404329E-4</v>
      </c>
      <c r="X221" s="5">
        <f t="shared" si="64"/>
        <v>0.34731752746272537</v>
      </c>
      <c r="Y221" s="5">
        <f t="shared" si="65"/>
        <v>6.3666957949449834E-3</v>
      </c>
      <c r="Z221" s="5">
        <f t="shared" si="66"/>
        <v>3.5498199388608523E-4</v>
      </c>
      <c r="AA221" s="5">
        <f t="shared" si="67"/>
        <v>1.3113167896807278E-2</v>
      </c>
      <c r="AB221" s="5">
        <f t="shared" si="68"/>
        <v>1.8263128135195528E-3</v>
      </c>
      <c r="AC221" s="5">
        <f t="shared" si="69"/>
        <v>8.6235830201287491E-4</v>
      </c>
      <c r="AD221" s="5">
        <f t="shared" si="70"/>
        <v>0.10260007680189646</v>
      </c>
      <c r="AE221" s="5">
        <f t="shared" si="71"/>
        <v>0.52692450736421337</v>
      </c>
      <c r="AF221" s="20">
        <f>Table2[[#This Row],[filter kmers2]]/Table2[[#This Row],[bp]]*1000000</f>
        <v>2.0009687933237784E-2</v>
      </c>
      <c r="AG221" s="20">
        <f>Table2[[#This Row],[collapse kmers3]]/Table2[[#This Row],[bp]]*1000000</f>
        <v>10.955275530929192</v>
      </c>
      <c r="AH221" s="20">
        <f>Table2[[#This Row],[calculate distances4]]/Table2[[#This Row],[bp]]*1000000</f>
        <v>0.20082172980088406</v>
      </c>
      <c r="AI221" s="20">
        <f>Table2[[#This Row],[Find N A5]]/Table2[[#This Row],[bp]]*1000000</f>
        <v>1.1197032237188351E-2</v>
      </c>
      <c r="AJ221" s="20">
        <f>Table2[[#This Row],[Find N B6]]/Table2[[#This Row],[bp]]*1000000</f>
        <v>0.41362256734445002</v>
      </c>
      <c r="AK221" s="20">
        <f>Table2[[#This Row],[Find N C7]]/Table2[[#This Row],[bp]]*1000000</f>
        <v>5.7606537233916212E-2</v>
      </c>
      <c r="AL221" s="20">
        <f>Table2[[#This Row],[Find N D8]]/Table2[[#This Row],[bp]]*1000000</f>
        <v>2.7200967581312754E-2</v>
      </c>
      <c r="AM221" s="20">
        <f>Table2[[#This Row],[identify kmers A9]]/Table2[[#This Row],[bp]]*1000000</f>
        <v>3.2362665917570279</v>
      </c>
      <c r="AN221" s="20">
        <f>Table2[[#This Row],[identify kmers B10]]/Table2[[#This Row],[bp]]*1000000</f>
        <v>16.620535117662929</v>
      </c>
    </row>
    <row r="222" spans="1:40" x14ac:dyDescent="0.25">
      <c r="A222" s="1" t="s">
        <v>144</v>
      </c>
      <c r="B222">
        <v>16499</v>
      </c>
      <c r="C222">
        <v>1709568633.1575601</v>
      </c>
      <c r="D222">
        <v>1709568633.1578901</v>
      </c>
      <c r="E222">
        <v>1709568633.30141</v>
      </c>
      <c r="F222">
        <v>1709568633.3034501</v>
      </c>
      <c r="G222">
        <v>1709568633.30358</v>
      </c>
      <c r="H222">
        <v>1709568633.3081</v>
      </c>
      <c r="I222">
        <v>1709568633.3087699</v>
      </c>
      <c r="J222">
        <v>1709568633.3090999</v>
      </c>
      <c r="K222">
        <v>1709568633.33406</v>
      </c>
      <c r="L222">
        <v>1709568633.55006</v>
      </c>
      <c r="M222" s="10">
        <f t="shared" si="54"/>
        <v>3.299713134765625E-4</v>
      </c>
      <c r="N222" s="10">
        <f t="shared" si="55"/>
        <v>0.14351987838745117</v>
      </c>
      <c r="O222" s="10">
        <f t="shared" si="56"/>
        <v>2.0401477813720703E-3</v>
      </c>
      <c r="P222" s="10">
        <f t="shared" si="57"/>
        <v>1.2993812561035156E-4</v>
      </c>
      <c r="Q222" s="10">
        <f t="shared" si="58"/>
        <v>4.5199394226074219E-3</v>
      </c>
      <c r="R222" s="10">
        <f t="shared" si="59"/>
        <v>6.6995620727539063E-4</v>
      </c>
      <c r="S222" s="10">
        <f t="shared" si="60"/>
        <v>3.299713134765625E-4</v>
      </c>
      <c r="T222" s="10">
        <f t="shared" si="61"/>
        <v>2.4960041046142578E-2</v>
      </c>
      <c r="U222" s="10">
        <f t="shared" si="62"/>
        <v>0.21600008010864258</v>
      </c>
      <c r="V222" s="10">
        <f>SUM(Table2[[#This Row],[filter kmers2]:[identify kmers B10]])</f>
        <v>0.39249992370605469</v>
      </c>
      <c r="W222" s="5">
        <f t="shared" si="63"/>
        <v>8.4069140793943133E-4</v>
      </c>
      <c r="X222" s="5">
        <f t="shared" si="64"/>
        <v>0.36565581219051135</v>
      </c>
      <c r="Y222" s="5">
        <f t="shared" si="65"/>
        <v>5.1978297527006606E-3</v>
      </c>
      <c r="Z222" s="5">
        <f t="shared" si="66"/>
        <v>3.3105261367557089E-4</v>
      </c>
      <c r="AA222" s="5">
        <f t="shared" si="67"/>
        <v>1.1515771468002702E-2</v>
      </c>
      <c r="AB222" s="5">
        <f t="shared" si="68"/>
        <v>1.7068951273914756E-3</v>
      </c>
      <c r="AC222" s="5">
        <f t="shared" si="69"/>
        <v>8.4069140793943133E-4</v>
      </c>
      <c r="AD222" s="5">
        <f t="shared" si="70"/>
        <v>6.3592473625129389E-2</v>
      </c>
      <c r="AE222" s="5">
        <f t="shared" si="71"/>
        <v>0.55031878240670995</v>
      </c>
      <c r="AF222" s="20">
        <f>Table2[[#This Row],[filter kmers2]]/Table2[[#This Row],[bp]]*1000000</f>
        <v>1.9999473512125738E-2</v>
      </c>
      <c r="AG222" s="20">
        <f>Table2[[#This Row],[collapse kmers3]]/Table2[[#This Row],[bp]]*1000000</f>
        <v>8.6987016417632077</v>
      </c>
      <c r="AH222" s="20">
        <f>Table2[[#This Row],[calculate distances4]]/Table2[[#This Row],[bp]]*1000000</f>
        <v>0.12365281419310688</v>
      </c>
      <c r="AI222" s="20">
        <f>Table2[[#This Row],[Find N A5]]/Table2[[#This Row],[bp]]*1000000</f>
        <v>7.8755152197315936E-3</v>
      </c>
      <c r="AJ222" s="20">
        <f>Table2[[#This Row],[Find N B6]]/Table2[[#This Row],[bp]]*1000000</f>
        <v>0.27395232575352574</v>
      </c>
      <c r="AK222" s="20">
        <f>Table2[[#This Row],[Find N C7]]/Table2[[#This Row],[bp]]*1000000</f>
        <v>4.0605867463203264E-2</v>
      </c>
      <c r="AL222" s="20">
        <f>Table2[[#This Row],[Find N D8]]/Table2[[#This Row],[bp]]*1000000</f>
        <v>1.9999473512125738E-2</v>
      </c>
      <c r="AM222" s="20">
        <f>Table2[[#This Row],[identify kmers A9]]/Table2[[#This Row],[bp]]*1000000</f>
        <v>1.5128214465205516</v>
      </c>
      <c r="AN222" s="20">
        <f>Table2[[#This Row],[identify kmers B10]]/Table2[[#This Row],[bp]]*1000000</f>
        <v>13.091707382789416</v>
      </c>
    </row>
    <row r="223" spans="1:40" x14ac:dyDescent="0.25">
      <c r="A223" s="1" t="s">
        <v>144</v>
      </c>
      <c r="B223">
        <v>15399</v>
      </c>
      <c r="C223">
        <v>1709568538.77005</v>
      </c>
      <c r="D223">
        <v>1709568538.77033</v>
      </c>
      <c r="E223">
        <v>1709568538.91661</v>
      </c>
      <c r="F223">
        <v>1709568538.91889</v>
      </c>
      <c r="G223">
        <v>1709568538.91904</v>
      </c>
      <c r="H223">
        <v>1709568538.92241</v>
      </c>
      <c r="I223">
        <v>1709568538.92307</v>
      </c>
      <c r="J223">
        <v>1709568538.9233799</v>
      </c>
      <c r="K223">
        <v>1709568538.96299</v>
      </c>
      <c r="L223">
        <v>1709568539.1619699</v>
      </c>
      <c r="M223" s="10">
        <f t="shared" si="54"/>
        <v>2.7990341186523438E-4</v>
      </c>
      <c r="N223" s="10">
        <f t="shared" si="55"/>
        <v>0.14628005027770996</v>
      </c>
      <c r="O223" s="10">
        <f t="shared" si="56"/>
        <v>2.2799968719482422E-3</v>
      </c>
      <c r="P223" s="10">
        <f t="shared" si="57"/>
        <v>1.4996528625488281E-4</v>
      </c>
      <c r="Q223" s="10">
        <f t="shared" si="58"/>
        <v>3.3700466156005859E-3</v>
      </c>
      <c r="R223" s="10">
        <f t="shared" si="59"/>
        <v>6.59942626953125E-4</v>
      </c>
      <c r="S223" s="10">
        <f t="shared" si="60"/>
        <v>3.0994415283203125E-4</v>
      </c>
      <c r="T223" s="10">
        <f t="shared" si="61"/>
        <v>3.9610147476196289E-2</v>
      </c>
      <c r="U223" s="10">
        <f t="shared" si="62"/>
        <v>0.19897985458374023</v>
      </c>
      <c r="V223" s="10">
        <f>SUM(Table2[[#This Row],[filter kmers2]:[identify kmers B10]])</f>
        <v>0.39191985130310059</v>
      </c>
      <c r="W223" s="5">
        <f t="shared" si="63"/>
        <v>7.1418533900382707E-4</v>
      </c>
      <c r="X223" s="5">
        <f t="shared" si="64"/>
        <v>0.37323970651484245</v>
      </c>
      <c r="Y223" s="5">
        <f t="shared" si="65"/>
        <v>5.8175080041683114E-3</v>
      </c>
      <c r="Z223" s="5">
        <f t="shared" si="66"/>
        <v>3.8264274125503168E-4</v>
      </c>
      <c r="AA223" s="5">
        <f t="shared" si="67"/>
        <v>8.5988158150077463E-3</v>
      </c>
      <c r="AB223" s="5">
        <f t="shared" si="68"/>
        <v>1.6838713955388358E-3</v>
      </c>
      <c r="AC223" s="5">
        <f t="shared" si="69"/>
        <v>7.9083555426318151E-4</v>
      </c>
      <c r="AD223" s="5">
        <f t="shared" si="70"/>
        <v>0.10106695882970938</v>
      </c>
      <c r="AE223" s="5">
        <f t="shared" si="71"/>
        <v>0.50770547580621117</v>
      </c>
      <c r="AF223" s="20">
        <f>Table2[[#This Row],[filter kmers2]]/Table2[[#This Row],[bp]]*1000000</f>
        <v>1.8176726531932877E-2</v>
      </c>
      <c r="AG223" s="20">
        <f>Table2[[#This Row],[collapse kmers3]]/Table2[[#This Row],[bp]]*1000000</f>
        <v>9.4993214025397741</v>
      </c>
      <c r="AH223" s="20">
        <f>Table2[[#This Row],[calculate distances4]]/Table2[[#This Row],[bp]]*1000000</f>
        <v>0.14806135930568493</v>
      </c>
      <c r="AI223" s="20">
        <f>Table2[[#This Row],[Find N A5]]/Table2[[#This Row],[bp]]*1000000</f>
        <v>9.7386379800560308E-3</v>
      </c>
      <c r="AJ223" s="20">
        <f>Table2[[#This Row],[Find N B6]]/Table2[[#This Row],[bp]]*1000000</f>
        <v>0.21884840675372336</v>
      </c>
      <c r="AK223" s="20">
        <f>Table2[[#This Row],[Find N C7]]/Table2[[#This Row],[bp]]*1000000</f>
        <v>4.285620020476167E-2</v>
      </c>
      <c r="AL223" s="20">
        <f>Table2[[#This Row],[Find N D8]]/Table2[[#This Row],[bp]]*1000000</f>
        <v>2.0127550674201654E-2</v>
      </c>
      <c r="AM223" s="20">
        <f>Table2[[#This Row],[identify kmers A9]]/Table2[[#This Row],[bp]]*1000000</f>
        <v>2.5722545279691076</v>
      </c>
      <c r="AN223" s="20">
        <f>Table2[[#This Row],[identify kmers B10]]/Table2[[#This Row],[bp]]*1000000</f>
        <v>12.92160884367428</v>
      </c>
    </row>
    <row r="224" spans="1:40" x14ac:dyDescent="0.25">
      <c r="A224" s="1" t="s">
        <v>144</v>
      </c>
      <c r="B224">
        <v>10999</v>
      </c>
      <c r="C224">
        <v>1709568635.70034</v>
      </c>
      <c r="D224">
        <v>1709568635.7005601</v>
      </c>
      <c r="E224">
        <v>1709568635.8266799</v>
      </c>
      <c r="F224">
        <v>1709568635.829</v>
      </c>
      <c r="G224">
        <v>1709568635.8291399</v>
      </c>
      <c r="H224">
        <v>1709568635.8327999</v>
      </c>
      <c r="I224">
        <v>1709568635.8332601</v>
      </c>
      <c r="J224">
        <v>1709568635.83355</v>
      </c>
      <c r="K224">
        <v>1709568635.8575799</v>
      </c>
      <c r="L224">
        <v>1709568636.09219</v>
      </c>
      <c r="M224" s="10">
        <f t="shared" si="54"/>
        <v>2.2006034851074219E-4</v>
      </c>
      <c r="N224" s="10">
        <f t="shared" si="55"/>
        <v>0.12611985206604004</v>
      </c>
      <c r="O224" s="10">
        <f t="shared" si="56"/>
        <v>2.3200511932373047E-3</v>
      </c>
      <c r="P224" s="10">
        <f t="shared" si="57"/>
        <v>1.3995170593261719E-4</v>
      </c>
      <c r="Q224" s="10">
        <f t="shared" si="58"/>
        <v>3.6599636077880859E-3</v>
      </c>
      <c r="R224" s="10">
        <f t="shared" si="59"/>
        <v>4.6014785766601563E-4</v>
      </c>
      <c r="S224" s="10">
        <f t="shared" si="60"/>
        <v>2.899169921875E-4</v>
      </c>
      <c r="T224" s="10">
        <f t="shared" si="61"/>
        <v>2.4029970169067383E-2</v>
      </c>
      <c r="U224" s="10">
        <f t="shared" si="62"/>
        <v>0.23461008071899414</v>
      </c>
      <c r="V224" s="10">
        <f>SUM(Table2[[#This Row],[filter kmers2]:[identify kmers B10]])</f>
        <v>0.39184999465942383</v>
      </c>
      <c r="W224" s="5">
        <f t="shared" si="63"/>
        <v>5.6159334314144244E-4</v>
      </c>
      <c r="X224" s="5">
        <f t="shared" si="64"/>
        <v>0.32185748063020142</v>
      </c>
      <c r="Y224" s="5">
        <f t="shared" si="65"/>
        <v>5.9207636209202344E-3</v>
      </c>
      <c r="Z224" s="5">
        <f t="shared" si="66"/>
        <v>3.5715632982018063E-4</v>
      </c>
      <c r="AA224" s="5">
        <f t="shared" si="67"/>
        <v>9.3402160461151483E-3</v>
      </c>
      <c r="AB224" s="5">
        <f t="shared" si="68"/>
        <v>1.1742959396132003E-3</v>
      </c>
      <c r="AC224" s="5">
        <f t="shared" si="69"/>
        <v>7.3986728630551896E-4</v>
      </c>
      <c r="AD224" s="5">
        <f t="shared" si="70"/>
        <v>6.1324411117966243E-2</v>
      </c>
      <c r="AE224" s="5">
        <f t="shared" si="71"/>
        <v>0.59872421568591661</v>
      </c>
      <c r="AF224" s="20">
        <f>Table2[[#This Row],[filter kmers2]]/Table2[[#This Row],[bp]]*1000000</f>
        <v>2.0007305074165121E-2</v>
      </c>
      <c r="AG224" s="20">
        <f>Table2[[#This Row],[collapse kmers3]]/Table2[[#This Row],[bp]]*1000000</f>
        <v>11.466483504504049</v>
      </c>
      <c r="AH224" s="20">
        <f>Table2[[#This Row],[calculate distances4]]/Table2[[#This Row],[bp]]*1000000</f>
        <v>0.21093292055980586</v>
      </c>
      <c r="AI224" s="20">
        <f>Table2[[#This Row],[Find N A5]]/Table2[[#This Row],[bp]]*1000000</f>
        <v>1.2724039088336865E-2</v>
      </c>
      <c r="AJ224" s="20">
        <f>Table2[[#This Row],[Find N B6]]/Table2[[#This Row],[bp]]*1000000</f>
        <v>0.33275421472752853</v>
      </c>
      <c r="AK224" s="20">
        <f>Table2[[#This Row],[Find N C7]]/Table2[[#This Row],[bp]]*1000000</f>
        <v>4.1835426644787309E-2</v>
      </c>
      <c r="AL224" s="20">
        <f>Table2[[#This Row],[Find N D8]]/Table2[[#This Row],[bp]]*1000000</f>
        <v>2.6358486424902267E-2</v>
      </c>
      <c r="AM224" s="20">
        <f>Table2[[#This Row],[identify kmers A9]]/Table2[[#This Row],[bp]]*1000000</f>
        <v>2.1847413554929886</v>
      </c>
      <c r="AN224" s="20">
        <f>Table2[[#This Row],[identify kmers B10]]/Table2[[#This Row],[bp]]*1000000</f>
        <v>21.330128258841182</v>
      </c>
    </row>
    <row r="225" spans="1:40" x14ac:dyDescent="0.25">
      <c r="A225" s="1" t="s">
        <v>144</v>
      </c>
      <c r="B225">
        <v>14299</v>
      </c>
      <c r="C225">
        <v>1709568546.40026</v>
      </c>
      <c r="D225">
        <v>1709568546.40031</v>
      </c>
      <c r="E225">
        <v>1709568546.4393201</v>
      </c>
      <c r="F225">
        <v>1709568546.44396</v>
      </c>
      <c r="G225">
        <v>1709568546.4440999</v>
      </c>
      <c r="H225">
        <v>1709568546.5313101</v>
      </c>
      <c r="I225">
        <v>1709568546.5320101</v>
      </c>
      <c r="J225">
        <v>1709568546.53229</v>
      </c>
      <c r="K225">
        <v>1709568546.58868</v>
      </c>
      <c r="L225">
        <v>1709568546.79177</v>
      </c>
      <c r="M225" s="10">
        <f t="shared" si="54"/>
        <v>5.0067901611328125E-5</v>
      </c>
      <c r="N225" s="10">
        <f t="shared" si="55"/>
        <v>3.9010047912597656E-2</v>
      </c>
      <c r="O225" s="10">
        <f t="shared" si="56"/>
        <v>4.6398639678955078E-3</v>
      </c>
      <c r="P225" s="10">
        <f t="shared" si="57"/>
        <v>1.3995170593261719E-4</v>
      </c>
      <c r="Q225" s="10">
        <f t="shared" si="58"/>
        <v>8.7210178375244141E-2</v>
      </c>
      <c r="R225" s="10">
        <f t="shared" si="59"/>
        <v>6.999969482421875E-4</v>
      </c>
      <c r="S225" s="10">
        <f t="shared" si="60"/>
        <v>2.7990341186523438E-4</v>
      </c>
      <c r="T225" s="10">
        <f t="shared" si="61"/>
        <v>5.6390047073364258E-2</v>
      </c>
      <c r="U225" s="10">
        <f t="shared" si="62"/>
        <v>0.20308995246887207</v>
      </c>
      <c r="V225" s="10">
        <f>SUM(Table2[[#This Row],[filter kmers2]:[identify kmers B10]])</f>
        <v>0.391510009765625</v>
      </c>
      <c r="W225" s="5">
        <f t="shared" si="63"/>
        <v>1.2788409073193546E-4</v>
      </c>
      <c r="X225" s="5">
        <f t="shared" si="64"/>
        <v>9.9639975835996569E-2</v>
      </c>
      <c r="Y225" s="5">
        <f t="shared" si="65"/>
        <v>1.1851201379686647E-2</v>
      </c>
      <c r="Z225" s="5">
        <f t="shared" si="66"/>
        <v>3.5746648218879103E-4</v>
      </c>
      <c r="AA225" s="5">
        <f t="shared" si="67"/>
        <v>0.2227533810117702</v>
      </c>
      <c r="AB225" s="5">
        <f t="shared" si="68"/>
        <v>1.7879413828045833E-3</v>
      </c>
      <c r="AC225" s="5">
        <f t="shared" si="69"/>
        <v>7.1493296437758207E-4</v>
      </c>
      <c r="AD225" s="5">
        <f t="shared" si="70"/>
        <v>0.14403219756021512</v>
      </c>
      <c r="AE225" s="5">
        <f t="shared" si="71"/>
        <v>0.51873501929222854</v>
      </c>
      <c r="AF225" s="20">
        <f>Table2[[#This Row],[filter kmers2]]/Table2[[#This Row],[bp]]*1000000</f>
        <v>3.5014967208425851E-3</v>
      </c>
      <c r="AG225" s="20">
        <f>Table2[[#This Row],[collapse kmers3]]/Table2[[#This Row],[bp]]*1000000</f>
        <v>2.7281661593536373</v>
      </c>
      <c r="AH225" s="20">
        <f>Table2[[#This Row],[calculate distances4]]/Table2[[#This Row],[bp]]*1000000</f>
        <v>0.32448870325865498</v>
      </c>
      <c r="AI225" s="20">
        <f>Table2[[#This Row],[Find N A5]]/Table2[[#This Row],[bp]]*1000000</f>
        <v>9.787517024450465E-3</v>
      </c>
      <c r="AJ225" s="20">
        <f>Table2[[#This Row],[Find N B6]]/Table2[[#This Row],[bp]]*1000000</f>
        <v>6.0990403787148848</v>
      </c>
      <c r="AK225" s="20">
        <f>Table2[[#This Row],[Find N C7]]/Table2[[#This Row],[bp]]*1000000</f>
        <v>4.8954258916161099E-2</v>
      </c>
      <c r="AL225" s="20">
        <f>Table2[[#This Row],[Find N D8]]/Table2[[#This Row],[bp]]*1000000</f>
        <v>1.957503404890093E-2</v>
      </c>
      <c r="AM225" s="20">
        <f>Table2[[#This Row],[identify kmers A9]]/Table2[[#This Row],[bp]]*1000000</f>
        <v>3.9436357139215508</v>
      </c>
      <c r="AN225" s="20">
        <f>Table2[[#This Row],[identify kmers B10]]/Table2[[#This Row],[bp]]*1000000</f>
        <v>14.203087801165962</v>
      </c>
    </row>
    <row r="226" spans="1:40" x14ac:dyDescent="0.25">
      <c r="A226" s="1" t="s">
        <v>144</v>
      </c>
      <c r="B226">
        <v>12849</v>
      </c>
      <c r="C226">
        <v>1709568532.0885201</v>
      </c>
      <c r="D226">
        <v>1709568532.08883</v>
      </c>
      <c r="E226">
        <v>1709568532.2326701</v>
      </c>
      <c r="F226">
        <v>1709568532.2348599</v>
      </c>
      <c r="G226">
        <v>1709568532.2349801</v>
      </c>
      <c r="H226">
        <v>1709568532.2381899</v>
      </c>
      <c r="I226">
        <v>1709568532.23908</v>
      </c>
      <c r="J226">
        <v>1709568532.23944</v>
      </c>
      <c r="K226">
        <v>1709568532.2795899</v>
      </c>
      <c r="L226">
        <v>1709568532.4799099</v>
      </c>
      <c r="M226" s="10">
        <f t="shared" si="54"/>
        <v>3.0994415283203125E-4</v>
      </c>
      <c r="N226" s="10">
        <f t="shared" si="55"/>
        <v>0.14384007453918457</v>
      </c>
      <c r="O226" s="10">
        <f t="shared" si="56"/>
        <v>2.1898746490478516E-3</v>
      </c>
      <c r="P226" s="10">
        <f t="shared" si="57"/>
        <v>1.201629638671875E-4</v>
      </c>
      <c r="Q226" s="10">
        <f t="shared" si="58"/>
        <v>3.2098293304443359E-3</v>
      </c>
      <c r="R226" s="10">
        <f t="shared" si="59"/>
        <v>8.9001655578613281E-4</v>
      </c>
      <c r="S226" s="10">
        <f t="shared" si="60"/>
        <v>3.6001205444335938E-4</v>
      </c>
      <c r="T226" s="10">
        <f t="shared" si="61"/>
        <v>4.0149927139282227E-2</v>
      </c>
      <c r="U226" s="10">
        <f t="shared" si="62"/>
        <v>0.20032000541687012</v>
      </c>
      <c r="V226" s="10">
        <f>SUM(Table2[[#This Row],[filter kmers2]:[identify kmers B10]])</f>
        <v>0.39138984680175781</v>
      </c>
      <c r="W226" s="5">
        <f t="shared" si="63"/>
        <v>7.9190647219068129E-4</v>
      </c>
      <c r="X226" s="5">
        <f t="shared" si="64"/>
        <v>0.36751100140837523</v>
      </c>
      <c r="Y226" s="5">
        <f t="shared" si="65"/>
        <v>5.5951238054395445E-3</v>
      </c>
      <c r="Z226" s="5">
        <f t="shared" si="66"/>
        <v>3.0701604768007952E-4</v>
      </c>
      <c r="AA226" s="5">
        <f t="shared" si="67"/>
        <v>8.201105257771648E-3</v>
      </c>
      <c r="AB226" s="5">
        <f t="shared" si="68"/>
        <v>2.2739898928367795E-3</v>
      </c>
      <c r="AC226" s="5">
        <f t="shared" si="69"/>
        <v>9.1982982539071448E-4</v>
      </c>
      <c r="AD226" s="5">
        <f t="shared" si="70"/>
        <v>0.1025829552487561</v>
      </c>
      <c r="AE226" s="5">
        <f t="shared" si="71"/>
        <v>0.51181707204155924</v>
      </c>
      <c r="AF226" s="20">
        <f>Table2[[#This Row],[filter kmers2]]/Table2[[#This Row],[bp]]*1000000</f>
        <v>2.4122044737491733E-2</v>
      </c>
      <c r="AG226" s="20">
        <f>Table2[[#This Row],[collapse kmers3]]/Table2[[#This Row],[bp]]*1000000</f>
        <v>11.194651298870307</v>
      </c>
      <c r="AH226" s="20">
        <f>Table2[[#This Row],[calculate distances4]]/Table2[[#This Row],[bp]]*1000000</f>
        <v>0.17043152377989351</v>
      </c>
      <c r="AI226" s="20">
        <f>Table2[[#This Row],[Find N A5]]/Table2[[#This Row],[bp]]*1000000</f>
        <v>9.3519311905352551E-3</v>
      </c>
      <c r="AJ226" s="20">
        <f>Table2[[#This Row],[Find N B6]]/Table2[[#This Row],[bp]]*1000000</f>
        <v>0.24981160638527011</v>
      </c>
      <c r="AK226" s="20">
        <f>Table2[[#This Row],[Find N C7]]/Table2[[#This Row],[bp]]*1000000</f>
        <v>6.9267379234658949E-2</v>
      </c>
      <c r="AL226" s="20">
        <f>Table2[[#This Row],[Find N D8]]/Table2[[#This Row],[bp]]*1000000</f>
        <v>2.8018682733548086E-2</v>
      </c>
      <c r="AM226" s="20">
        <f>Table2[[#This Row],[identify kmers A9]]/Table2[[#This Row],[bp]]*1000000</f>
        <v>3.1247511198756501</v>
      </c>
      <c r="AN226" s="20">
        <f>Table2[[#This Row],[identify kmers B10]]/Table2[[#This Row],[bp]]*1000000</f>
        <v>15.59031873428828</v>
      </c>
    </row>
    <row r="227" spans="1:40" x14ac:dyDescent="0.25">
      <c r="A227" s="1" t="s">
        <v>144</v>
      </c>
      <c r="B227">
        <v>16499</v>
      </c>
      <c r="C227">
        <v>1709568521.3707199</v>
      </c>
      <c r="D227">
        <v>1709568521.3710401</v>
      </c>
      <c r="E227">
        <v>1709568521.5023401</v>
      </c>
      <c r="F227">
        <v>1709568521.50405</v>
      </c>
      <c r="G227">
        <v>1709568521.5041499</v>
      </c>
      <c r="H227">
        <v>1709568521.5095601</v>
      </c>
      <c r="I227">
        <v>1709568521.5101299</v>
      </c>
      <c r="J227">
        <v>1709568521.5104699</v>
      </c>
      <c r="K227">
        <v>1709568521.5416601</v>
      </c>
      <c r="L227">
        <v>1709568521.7616301</v>
      </c>
      <c r="M227" s="10">
        <f t="shared" si="54"/>
        <v>3.2019615173339844E-4</v>
      </c>
      <c r="N227" s="10">
        <f t="shared" si="55"/>
        <v>0.13129997253417969</v>
      </c>
      <c r="O227" s="10">
        <f t="shared" si="56"/>
        <v>1.7099380493164063E-3</v>
      </c>
      <c r="P227" s="10">
        <f t="shared" si="57"/>
        <v>9.9897384643554688E-5</v>
      </c>
      <c r="Q227" s="10">
        <f t="shared" si="58"/>
        <v>5.4101943969726563E-3</v>
      </c>
      <c r="R227" s="10">
        <f t="shared" si="59"/>
        <v>5.6982040405273438E-4</v>
      </c>
      <c r="S227" s="10">
        <f t="shared" si="60"/>
        <v>3.3998489379882813E-4</v>
      </c>
      <c r="T227" s="10">
        <f t="shared" si="61"/>
        <v>3.1190156936645508E-2</v>
      </c>
      <c r="U227" s="10">
        <f t="shared" si="62"/>
        <v>0.2199699878692627</v>
      </c>
      <c r="V227" s="10">
        <f>SUM(Table2[[#This Row],[filter kmers2]:[identify kmers B10]])</f>
        <v>0.39091014862060547</v>
      </c>
      <c r="W227" s="5">
        <f t="shared" si="63"/>
        <v>8.1910421835622923E-4</v>
      </c>
      <c r="X227" s="5">
        <f t="shared" si="64"/>
        <v>0.33588274184616213</v>
      </c>
      <c r="Y227" s="5">
        <f t="shared" si="65"/>
        <v>4.3742482904325208E-3</v>
      </c>
      <c r="Z227" s="5">
        <f t="shared" si="66"/>
        <v>2.5555075762565899E-4</v>
      </c>
      <c r="AA227" s="5">
        <f t="shared" si="67"/>
        <v>1.3839994730409198E-2</v>
      </c>
      <c r="AB227" s="5">
        <f t="shared" si="68"/>
        <v>1.4576761592489857E-3</v>
      </c>
      <c r="AC227" s="5">
        <f t="shared" si="69"/>
        <v>8.6972644480713538E-4</v>
      </c>
      <c r="AD227" s="5">
        <f t="shared" si="70"/>
        <v>7.978855766908434E-2</v>
      </c>
      <c r="AE227" s="5">
        <f t="shared" si="71"/>
        <v>0.56271239988387378</v>
      </c>
      <c r="AF227" s="20">
        <f>Table2[[#This Row],[filter kmers2]]/Table2[[#This Row],[bp]]*1000000</f>
        <v>1.9407003559815651E-2</v>
      </c>
      <c r="AG227" s="20">
        <f>Table2[[#This Row],[collapse kmers3]]/Table2[[#This Row],[bp]]*1000000</f>
        <v>7.9580563994290374</v>
      </c>
      <c r="AH227" s="20">
        <f>Table2[[#This Row],[calculate distances4]]/Table2[[#This Row],[bp]]*1000000</f>
        <v>0.10363889019433943</v>
      </c>
      <c r="AI227" s="20">
        <f>Table2[[#This Row],[Find N A5]]/Table2[[#This Row],[bp]]*1000000</f>
        <v>6.054753902876216E-3</v>
      </c>
      <c r="AJ227" s="20">
        <f>Table2[[#This Row],[Find N B6]]/Table2[[#This Row],[bp]]*1000000</f>
        <v>0.3279104428736685</v>
      </c>
      <c r="AK227" s="20">
        <f>Table2[[#This Row],[Find N C7]]/Table2[[#This Row],[bp]]*1000000</f>
        <v>3.4536663073685338E-2</v>
      </c>
      <c r="AL227" s="20">
        <f>Table2[[#This Row],[Find N D8]]/Table2[[#This Row],[bp]]*1000000</f>
        <v>2.0606393951077526E-2</v>
      </c>
      <c r="AM227" s="20">
        <f>Table2[[#This Row],[identify kmers A9]]/Table2[[#This Row],[bp]]*1000000</f>
        <v>1.8904271129550583</v>
      </c>
      <c r="AN227" s="20">
        <f>Table2[[#This Row],[identify kmers B10]]/Table2[[#This Row],[bp]]*1000000</f>
        <v>13.332322435860519</v>
      </c>
    </row>
    <row r="228" spans="1:40" x14ac:dyDescent="0.25">
      <c r="A228" s="1" t="s">
        <v>144</v>
      </c>
      <c r="B228">
        <v>14299</v>
      </c>
      <c r="C228">
        <v>1709568616.6221001</v>
      </c>
      <c r="D228">
        <v>1709568616.6224</v>
      </c>
      <c r="E228">
        <v>1709568616.7313499</v>
      </c>
      <c r="F228">
        <v>1709568616.7337999</v>
      </c>
      <c r="G228">
        <v>1709568616.7339399</v>
      </c>
      <c r="H228">
        <v>1709568616.74261</v>
      </c>
      <c r="I228">
        <v>1709568616.74371</v>
      </c>
      <c r="J228">
        <v>1709568616.7439799</v>
      </c>
      <c r="K228">
        <v>1709568616.77666</v>
      </c>
      <c r="L228">
        <v>1709568617.0111599</v>
      </c>
      <c r="M228" s="10">
        <f t="shared" si="54"/>
        <v>2.9993057250976563E-4</v>
      </c>
      <c r="N228" s="10">
        <f t="shared" si="55"/>
        <v>0.10894989967346191</v>
      </c>
      <c r="O228" s="10">
        <f t="shared" si="56"/>
        <v>2.4499893188476563E-3</v>
      </c>
      <c r="P228" s="10">
        <f t="shared" si="57"/>
        <v>1.3995170593261719E-4</v>
      </c>
      <c r="Q228" s="10">
        <f t="shared" si="58"/>
        <v>8.6700916290283203E-3</v>
      </c>
      <c r="R228" s="10">
        <f t="shared" si="59"/>
        <v>1.1000633239746094E-3</v>
      </c>
      <c r="S228" s="10">
        <f t="shared" si="60"/>
        <v>2.6988983154296875E-4</v>
      </c>
      <c r="T228" s="10">
        <f t="shared" si="61"/>
        <v>3.2680034637451172E-2</v>
      </c>
      <c r="U228" s="10">
        <f t="shared" si="62"/>
        <v>0.23449993133544922</v>
      </c>
      <c r="V228" s="10">
        <f>SUM(Table2[[#This Row],[filter kmers2]:[identify kmers B10]])</f>
        <v>0.38905978202819824</v>
      </c>
      <c r="W228" s="5">
        <f t="shared" si="63"/>
        <v>7.7091127473059471E-4</v>
      </c>
      <c r="X228" s="5">
        <f t="shared" si="64"/>
        <v>0.28003382694941586</v>
      </c>
      <c r="Y228" s="5">
        <f t="shared" si="65"/>
        <v>6.2972052934273381E-3</v>
      </c>
      <c r="Z228" s="5">
        <f t="shared" si="66"/>
        <v>3.5971774107063521E-4</v>
      </c>
      <c r="AA228" s="5">
        <f t="shared" si="67"/>
        <v>2.2284728541794974E-2</v>
      </c>
      <c r="AB228" s="5">
        <f t="shared" si="68"/>
        <v>2.8274917500850272E-3</v>
      </c>
      <c r="AC228" s="5">
        <f t="shared" si="69"/>
        <v>6.9369758584660827E-4</v>
      </c>
      <c r="AD228" s="5">
        <f t="shared" si="70"/>
        <v>8.3997462978793819E-2</v>
      </c>
      <c r="AE228" s="5">
        <f t="shared" si="71"/>
        <v>0.60273495788483522</v>
      </c>
      <c r="AF228" s="20">
        <f>Table2[[#This Row],[filter kmers2]]/Table2[[#This Row],[bp]]*1000000</f>
        <v>2.0975632737237963E-2</v>
      </c>
      <c r="AG228" s="20">
        <f>Table2[[#This Row],[collapse kmers3]]/Table2[[#This Row],[bp]]*1000000</f>
        <v>7.6194069286986448</v>
      </c>
      <c r="AH228" s="20">
        <f>Table2[[#This Row],[calculate distances4]]/Table2[[#This Row],[bp]]*1000000</f>
        <v>0.17133990620656384</v>
      </c>
      <c r="AI228" s="20">
        <f>Table2[[#This Row],[Find N A5]]/Table2[[#This Row],[bp]]*1000000</f>
        <v>9.787517024450465E-3</v>
      </c>
      <c r="AJ228" s="20">
        <f>Table2[[#This Row],[Find N B6]]/Table2[[#This Row],[bp]]*1000000</f>
        <v>0.60634251549257434</v>
      </c>
      <c r="AK228" s="20">
        <f>Table2[[#This Row],[Find N C7]]/Table2[[#This Row],[bp]]*1000000</f>
        <v>7.6932885095084225E-2</v>
      </c>
      <c r="AL228" s="20">
        <f>Table2[[#This Row],[Find N D8]]/Table2[[#This Row],[bp]]*1000000</f>
        <v>1.8874734704732412E-2</v>
      </c>
      <c r="AM228" s="20">
        <f>Table2[[#This Row],[identify kmers A9]]/Table2[[#This Row],[bp]]*1000000</f>
        <v>2.285476931075682</v>
      </c>
      <c r="AN228" s="20">
        <f>Table2[[#This Row],[identify kmers B10]]/Table2[[#This Row],[bp]]*1000000</f>
        <v>16.399743432089601</v>
      </c>
    </row>
    <row r="229" spans="1:40" x14ac:dyDescent="0.25">
      <c r="A229" s="1" t="s">
        <v>144</v>
      </c>
      <c r="B229">
        <v>11499</v>
      </c>
      <c r="C229">
        <v>1709568599.0883601</v>
      </c>
      <c r="D229">
        <v>1709568599.0885799</v>
      </c>
      <c r="E229">
        <v>1709568599.23721</v>
      </c>
      <c r="F229">
        <v>1709568599.23964</v>
      </c>
      <c r="G229">
        <v>1709568599.2397699</v>
      </c>
      <c r="H229">
        <v>1709568599.2446401</v>
      </c>
      <c r="I229">
        <v>1709568599.2453799</v>
      </c>
      <c r="J229">
        <v>1709568599.2456999</v>
      </c>
      <c r="K229">
        <v>1709568599.2669301</v>
      </c>
      <c r="L229">
        <v>1709568599.4772401</v>
      </c>
      <c r="M229" s="10">
        <f t="shared" si="54"/>
        <v>2.1982192993164063E-4</v>
      </c>
      <c r="N229" s="10">
        <f t="shared" si="55"/>
        <v>0.14863014221191406</v>
      </c>
      <c r="O229" s="10">
        <f t="shared" si="56"/>
        <v>2.429962158203125E-3</v>
      </c>
      <c r="P229" s="10">
        <f t="shared" si="57"/>
        <v>1.2993812561035156E-4</v>
      </c>
      <c r="Q229" s="10">
        <f t="shared" si="58"/>
        <v>4.8701763153076172E-3</v>
      </c>
      <c r="R229" s="10">
        <f t="shared" si="59"/>
        <v>7.3981285095214844E-4</v>
      </c>
      <c r="S229" s="10">
        <f t="shared" si="60"/>
        <v>3.1995773315429688E-4</v>
      </c>
      <c r="T229" s="10">
        <f t="shared" si="61"/>
        <v>2.1230220794677734E-2</v>
      </c>
      <c r="U229" s="10">
        <f t="shared" si="62"/>
        <v>0.21030998229980469</v>
      </c>
      <c r="V229" s="10">
        <f>SUM(Table2[[#This Row],[filter kmers2]:[identify kmers B10]])</f>
        <v>0.38888001441955566</v>
      </c>
      <c r="W229" s="5">
        <f t="shared" si="63"/>
        <v>5.6526929073418182E-4</v>
      </c>
      <c r="X229" s="5">
        <f t="shared" si="64"/>
        <v>0.38220051609944572</v>
      </c>
      <c r="Y229" s="5">
        <f t="shared" si="65"/>
        <v>6.2486167149270943E-3</v>
      </c>
      <c r="Z229" s="5">
        <f t="shared" si="66"/>
        <v>3.3413423367692957E-4</v>
      </c>
      <c r="AA229" s="5">
        <f t="shared" si="67"/>
        <v>1.252359631434613E-2</v>
      </c>
      <c r="AB229" s="5">
        <f t="shared" si="68"/>
        <v>1.9024193157789221E-3</v>
      </c>
      <c r="AC229" s="5">
        <f t="shared" si="69"/>
        <v>8.2276723228337522E-4</v>
      </c>
      <c r="AD229" s="5">
        <f t="shared" si="70"/>
        <v>5.4593242150451145E-2</v>
      </c>
      <c r="AE229" s="5">
        <f t="shared" si="71"/>
        <v>0.54080943864835651</v>
      </c>
      <c r="AF229" s="20">
        <f>Table2[[#This Row],[filter kmers2]]/Table2[[#This Row],[bp]]*1000000</f>
        <v>1.911661274298988E-2</v>
      </c>
      <c r="AG229" s="20">
        <f>Table2[[#This Row],[collapse kmers3]]/Table2[[#This Row],[bp]]*1000000</f>
        <v>12.925484147483614</v>
      </c>
      <c r="AH229" s="20">
        <f>Table2[[#This Row],[calculate distances4]]/Table2[[#This Row],[bp]]*1000000</f>
        <v>0.21131943283790983</v>
      </c>
      <c r="AI229" s="20">
        <f>Table2[[#This Row],[Find N A5]]/Table2[[#This Row],[bp]]*1000000</f>
        <v>1.129995004873046E-2</v>
      </c>
      <c r="AJ229" s="20">
        <f>Table2[[#This Row],[Find N B6]]/Table2[[#This Row],[bp]]*1000000</f>
        <v>0.42353042136773783</v>
      </c>
      <c r="AK229" s="20">
        <f>Table2[[#This Row],[Find N C7]]/Table2[[#This Row],[bp]]*1000000</f>
        <v>6.4337146791212135E-2</v>
      </c>
      <c r="AL229" s="20">
        <f>Table2[[#This Row],[Find N D8]]/Table2[[#This Row],[bp]]*1000000</f>
        <v>2.782483112916748E-2</v>
      </c>
      <c r="AM229" s="20">
        <f>Table2[[#This Row],[identify kmers A9]]/Table2[[#This Row],[bp]]*1000000</f>
        <v>1.8462667009894542</v>
      </c>
      <c r="AN229" s="20">
        <f>Table2[[#This Row],[identify kmers B10]]/Table2[[#This Row],[bp]]*1000000</f>
        <v>18.289414931716209</v>
      </c>
    </row>
    <row r="230" spans="1:40" x14ac:dyDescent="0.25">
      <c r="A230" s="1" t="s">
        <v>144</v>
      </c>
      <c r="B230">
        <v>10999</v>
      </c>
      <c r="C230">
        <v>1709568509.33972</v>
      </c>
      <c r="D230">
        <v>1709568509.3399601</v>
      </c>
      <c r="E230">
        <v>1709568509.4638</v>
      </c>
      <c r="F230">
        <v>1709568509.46627</v>
      </c>
      <c r="G230">
        <v>1709568509.4664099</v>
      </c>
      <c r="H230">
        <v>1709568509.4755399</v>
      </c>
      <c r="I230">
        <v>1709568509.47646</v>
      </c>
      <c r="J230">
        <v>1709568509.4767799</v>
      </c>
      <c r="K230">
        <v>1709568509.5032799</v>
      </c>
      <c r="L230">
        <v>1709568509.72843</v>
      </c>
      <c r="M230" s="10">
        <f t="shared" si="54"/>
        <v>2.4008750915527344E-4</v>
      </c>
      <c r="N230" s="10">
        <f t="shared" si="55"/>
        <v>0.1238398551940918</v>
      </c>
      <c r="O230" s="10">
        <f t="shared" si="56"/>
        <v>2.4700164794921875E-3</v>
      </c>
      <c r="P230" s="10">
        <f t="shared" si="57"/>
        <v>1.3995170593261719E-4</v>
      </c>
      <c r="Q230" s="10">
        <f t="shared" si="58"/>
        <v>9.1300010681152344E-3</v>
      </c>
      <c r="R230" s="10">
        <f t="shared" si="59"/>
        <v>9.2005729675292969E-4</v>
      </c>
      <c r="S230" s="10">
        <f t="shared" si="60"/>
        <v>3.1995773315429688E-4</v>
      </c>
      <c r="T230" s="10">
        <f t="shared" si="61"/>
        <v>2.649998664855957E-2</v>
      </c>
      <c r="U230" s="10">
        <f t="shared" si="62"/>
        <v>0.22515010833740234</v>
      </c>
      <c r="V230" s="10">
        <f>SUM(Table2[[#This Row],[filter kmers2]:[identify kmers B10]])</f>
        <v>0.38871002197265625</v>
      </c>
      <c r="W230" s="5">
        <f t="shared" si="63"/>
        <v>6.1765196569118141E-4</v>
      </c>
      <c r="X230" s="5">
        <f t="shared" si="64"/>
        <v>0.31859187618991541</v>
      </c>
      <c r="Y230" s="5">
        <f t="shared" si="65"/>
        <v>6.3543936092955704E-3</v>
      </c>
      <c r="Z230" s="5">
        <f t="shared" si="66"/>
        <v>3.6004141396298262E-4</v>
      </c>
      <c r="AA230" s="5">
        <f t="shared" si="67"/>
        <v>2.3487948733046771E-2</v>
      </c>
      <c r="AB230" s="5">
        <f t="shared" si="68"/>
        <v>2.3669502836169503E-3</v>
      </c>
      <c r="AC230" s="5">
        <f t="shared" si="69"/>
        <v>8.2312704861724467E-4</v>
      </c>
      <c r="AD230" s="5">
        <f t="shared" si="70"/>
        <v>6.8174179081041827E-2</v>
      </c>
      <c r="AE230" s="5">
        <f t="shared" si="71"/>
        <v>0.57922383167481206</v>
      </c>
      <c r="AF230" s="20">
        <f>Table2[[#This Row],[filter kmers2]]/Table2[[#This Row],[bp]]*1000000</f>
        <v>2.1828121570622187E-2</v>
      </c>
      <c r="AG230" s="20">
        <f>Table2[[#This Row],[collapse kmers3]]/Table2[[#This Row],[bp]]*1000000</f>
        <v>11.259192216937157</v>
      </c>
      <c r="AH230" s="20">
        <f>Table2[[#This Row],[calculate distances4]]/Table2[[#This Row],[bp]]*1000000</f>
        <v>0.22456736789637124</v>
      </c>
      <c r="AI230" s="20">
        <f>Table2[[#This Row],[Find N A5]]/Table2[[#This Row],[bp]]*1000000</f>
        <v>1.2724039088336865E-2</v>
      </c>
      <c r="AJ230" s="20">
        <f>Table2[[#This Row],[Find N B6]]/Table2[[#This Row],[bp]]*1000000</f>
        <v>0.83007555851579551</v>
      </c>
      <c r="AK230" s="20">
        <f>Table2[[#This Row],[Find N C7]]/Table2[[#This Row],[bp]]*1000000</f>
        <v>8.3649176902712036E-2</v>
      </c>
      <c r="AL230" s="20">
        <f>Table2[[#This Row],[Find N D8]]/Table2[[#This Row],[bp]]*1000000</f>
        <v>2.9089711169587858E-2</v>
      </c>
      <c r="AM230" s="20">
        <f>Table2[[#This Row],[identify kmers A9]]/Table2[[#This Row],[bp]]*1000000</f>
        <v>2.4093087233893598</v>
      </c>
      <c r="AN230" s="20">
        <f>Table2[[#This Row],[identify kmers B10]]/Table2[[#This Row],[bp]]*1000000</f>
        <v>20.47005258090757</v>
      </c>
    </row>
    <row r="231" spans="1:40" x14ac:dyDescent="0.25">
      <c r="A231" s="1" t="s">
        <v>144</v>
      </c>
      <c r="B231">
        <v>12099</v>
      </c>
      <c r="C231">
        <v>1709568601.16925</v>
      </c>
      <c r="D231">
        <v>1709568601.1695499</v>
      </c>
      <c r="E231">
        <v>1709568601.29919</v>
      </c>
      <c r="F231">
        <v>1709568601.3013101</v>
      </c>
      <c r="G231">
        <v>1709568601.30145</v>
      </c>
      <c r="H231">
        <v>1709568601.3050301</v>
      </c>
      <c r="I231">
        <v>1709568601.3057201</v>
      </c>
      <c r="J231">
        <v>1709568601.3060801</v>
      </c>
      <c r="K231">
        <v>1709568601.33989</v>
      </c>
      <c r="L231">
        <v>1709568601.55774</v>
      </c>
      <c r="M231" s="10">
        <f t="shared" si="54"/>
        <v>2.9993057250976563E-4</v>
      </c>
      <c r="N231" s="10">
        <f t="shared" si="55"/>
        <v>0.12964010238647461</v>
      </c>
      <c r="O231" s="10">
        <f t="shared" si="56"/>
        <v>2.1200180053710938E-3</v>
      </c>
      <c r="P231" s="10">
        <f t="shared" si="57"/>
        <v>1.3995170593261719E-4</v>
      </c>
      <c r="Q231" s="10">
        <f t="shared" si="58"/>
        <v>3.5800933837890625E-3</v>
      </c>
      <c r="R231" s="10">
        <f t="shared" si="59"/>
        <v>6.8998336791992188E-4</v>
      </c>
      <c r="S231" s="10">
        <f t="shared" si="60"/>
        <v>3.6001205444335938E-4</v>
      </c>
      <c r="T231" s="10">
        <f t="shared" si="61"/>
        <v>3.3809900283813477E-2</v>
      </c>
      <c r="U231" s="10">
        <f t="shared" si="62"/>
        <v>0.2178499698638916</v>
      </c>
      <c r="V231" s="10">
        <f>SUM(Table2[[#This Row],[filter kmers2]:[identify kmers B10]])</f>
        <v>0.38848996162414551</v>
      </c>
      <c r="W231" s="5">
        <f t="shared" si="63"/>
        <v>7.7204201430548433E-4</v>
      </c>
      <c r="X231" s="5">
        <f t="shared" si="64"/>
        <v>0.33370257971272427</v>
      </c>
      <c r="Y231" s="5">
        <f t="shared" si="65"/>
        <v>5.4570728069987017E-3</v>
      </c>
      <c r="Z231" s="5">
        <f t="shared" si="66"/>
        <v>3.602453596163111E-4</v>
      </c>
      <c r="AA231" s="5">
        <f t="shared" si="67"/>
        <v>9.2154077001678492E-3</v>
      </c>
      <c r="AB231" s="5">
        <f t="shared" si="68"/>
        <v>1.7760648564388488E-3</v>
      </c>
      <c r="AC231" s="5">
        <f t="shared" si="69"/>
        <v>9.2669589952407106E-4</v>
      </c>
      <c r="AD231" s="5">
        <f t="shared" si="70"/>
        <v>8.7029019083184764E-2</v>
      </c>
      <c r="AE231" s="5">
        <f t="shared" si="71"/>
        <v>0.56076087256703966</v>
      </c>
      <c r="AF231" s="20">
        <f>Table2[[#This Row],[filter kmers2]]/Table2[[#This Row],[bp]]*1000000</f>
        <v>2.4789699356125763E-2</v>
      </c>
      <c r="AG231" s="20">
        <f>Table2[[#This Row],[collapse kmers3]]/Table2[[#This Row],[bp]]*1000000</f>
        <v>10.714943580996332</v>
      </c>
      <c r="AH231" s="20">
        <f>Table2[[#This Row],[calculate distances4]]/Table2[[#This Row],[bp]]*1000000</f>
        <v>0.17522258082247241</v>
      </c>
      <c r="AI231" s="20">
        <f>Table2[[#This Row],[Find N A5]]/Table2[[#This Row],[bp]]*1000000</f>
        <v>1.15672126566342E-2</v>
      </c>
      <c r="AJ231" s="20">
        <f>Table2[[#This Row],[Find N B6]]/Table2[[#This Row],[bp]]*1000000</f>
        <v>0.29589994080412119</v>
      </c>
      <c r="AK231" s="20">
        <f>Table2[[#This Row],[Find N C7]]/Table2[[#This Row],[bp]]*1000000</f>
        <v>5.7028131905109664E-2</v>
      </c>
      <c r="AL231" s="20">
        <f>Table2[[#This Row],[Find N D8]]/Table2[[#This Row],[bp]]*1000000</f>
        <v>2.9755521484697858E-2</v>
      </c>
      <c r="AM231" s="20">
        <f>Table2[[#This Row],[identify kmers A9]]/Table2[[#This Row],[bp]]*1000000</f>
        <v>2.7944375802804755</v>
      </c>
      <c r="AN231" s="20">
        <f>Table2[[#This Row],[identify kmers B10]]/Table2[[#This Row],[bp]]*1000000</f>
        <v>18.00561780840496</v>
      </c>
    </row>
    <row r="232" spans="1:40" x14ac:dyDescent="0.25">
      <c r="A232" s="1" t="s">
        <v>144</v>
      </c>
      <c r="B232">
        <v>11249</v>
      </c>
      <c r="C232">
        <v>1709568554.3701</v>
      </c>
      <c r="D232">
        <v>1709568554.3703401</v>
      </c>
      <c r="E232">
        <v>1709568554.5181799</v>
      </c>
      <c r="F232">
        <v>1709568554.5205901</v>
      </c>
      <c r="G232">
        <v>1709568554.52073</v>
      </c>
      <c r="H232">
        <v>1709568554.52458</v>
      </c>
      <c r="I232">
        <v>1709568554.5250299</v>
      </c>
      <c r="J232">
        <v>1709568554.5253699</v>
      </c>
      <c r="K232">
        <v>1709568554.5508599</v>
      </c>
      <c r="L232">
        <v>1709568554.7577701</v>
      </c>
      <c r="M232" s="10">
        <f t="shared" si="54"/>
        <v>2.4008750915527344E-4</v>
      </c>
      <c r="N232" s="10">
        <f t="shared" si="55"/>
        <v>0.14783978462219238</v>
      </c>
      <c r="O232" s="10">
        <f t="shared" si="56"/>
        <v>2.4101734161376953E-3</v>
      </c>
      <c r="P232" s="10">
        <f t="shared" si="57"/>
        <v>1.3995170593261719E-4</v>
      </c>
      <c r="Q232" s="10">
        <f t="shared" si="58"/>
        <v>3.8499832153320313E-3</v>
      </c>
      <c r="R232" s="10">
        <f t="shared" si="59"/>
        <v>4.4989585876464844E-4</v>
      </c>
      <c r="S232" s="10">
        <f t="shared" si="60"/>
        <v>3.3998489379882813E-4</v>
      </c>
      <c r="T232" s="10">
        <f t="shared" si="61"/>
        <v>2.5490045547485352E-2</v>
      </c>
      <c r="U232" s="10">
        <f t="shared" si="62"/>
        <v>0.20691013336181641</v>
      </c>
      <c r="V232" s="10">
        <f>SUM(Table2[[#This Row],[filter kmers2]:[identify kmers B10]])</f>
        <v>0.38767004013061523</v>
      </c>
      <c r="W232" s="5">
        <f t="shared" si="63"/>
        <v>6.1930890783920849E-4</v>
      </c>
      <c r="X232" s="5">
        <f t="shared" si="64"/>
        <v>0.38135468134803929</v>
      </c>
      <c r="Y232" s="5">
        <f t="shared" si="65"/>
        <v>6.2170742297383893E-3</v>
      </c>
      <c r="Z232" s="5">
        <f t="shared" si="66"/>
        <v>3.610072779559239E-4</v>
      </c>
      <c r="AA232" s="5">
        <f t="shared" si="67"/>
        <v>9.9310826651316172E-3</v>
      </c>
      <c r="AB232" s="5">
        <f t="shared" si="68"/>
        <v>1.1605123228327571E-3</v>
      </c>
      <c r="AC232" s="5">
        <f t="shared" si="69"/>
        <v>8.769955338418185E-4</v>
      </c>
      <c r="AD232" s="5">
        <f t="shared" si="70"/>
        <v>6.575190989455143E-2</v>
      </c>
      <c r="AE232" s="5">
        <f t="shared" si="71"/>
        <v>0.53372742782006954</v>
      </c>
      <c r="AF232" s="20">
        <f>Table2[[#This Row],[filter kmers2]]/Table2[[#This Row],[bp]]*1000000</f>
        <v>2.1343009081275975E-2</v>
      </c>
      <c r="AG232" s="20">
        <f>Table2[[#This Row],[collapse kmers3]]/Table2[[#This Row],[bp]]*1000000</f>
        <v>13.142482409297926</v>
      </c>
      <c r="AH232" s="20">
        <f>Table2[[#This Row],[calculate distances4]]/Table2[[#This Row],[bp]]*1000000</f>
        <v>0.21425668202841988</v>
      </c>
      <c r="AI232" s="20">
        <f>Table2[[#This Row],[Find N A5]]/Table2[[#This Row],[bp]]*1000000</f>
        <v>1.2441257528012907E-2</v>
      </c>
      <c r="AJ232" s="20">
        <f>Table2[[#This Row],[Find N B6]]/Table2[[#This Row],[bp]]*1000000</f>
        <v>0.34225115257640953</v>
      </c>
      <c r="AK232" s="20">
        <f>Table2[[#This Row],[Find N C7]]/Table2[[#This Row],[bp]]*1000000</f>
        <v>3.999429805001764E-2</v>
      </c>
      <c r="AL232" s="20">
        <f>Table2[[#This Row],[Find N D8]]/Table2[[#This Row],[bp]]*1000000</f>
        <v>3.0223565987983654E-2</v>
      </c>
      <c r="AM232" s="20">
        <f>Table2[[#This Row],[identify kmers A9]]/Table2[[#This Row],[bp]]*1000000</f>
        <v>2.2659832471762247</v>
      </c>
      <c r="AN232" s="20">
        <f>Table2[[#This Row],[identify kmers B10]]/Table2[[#This Row],[bp]]*1000000</f>
        <v>18.393646845214366</v>
      </c>
    </row>
    <row r="233" spans="1:40" x14ac:dyDescent="0.25">
      <c r="A233" s="1" t="s">
        <v>144</v>
      </c>
      <c r="B233">
        <v>12999</v>
      </c>
      <c r="C233">
        <v>1709568561.7259901</v>
      </c>
      <c r="D233">
        <v>1709568561.72616</v>
      </c>
      <c r="E233">
        <v>1709568561.8500299</v>
      </c>
      <c r="F233">
        <v>1709568561.8522799</v>
      </c>
      <c r="G233">
        <v>1709568561.8524101</v>
      </c>
      <c r="H233">
        <v>1709568561.8561399</v>
      </c>
      <c r="I233">
        <v>1709568561.8568001</v>
      </c>
      <c r="J233">
        <v>1709568561.85708</v>
      </c>
      <c r="K233">
        <v>1709568561.8900399</v>
      </c>
      <c r="L233">
        <v>1709568562.1124599</v>
      </c>
      <c r="M233" s="10">
        <f t="shared" si="54"/>
        <v>1.6999244689941406E-4</v>
      </c>
      <c r="N233" s="10">
        <f t="shared" si="55"/>
        <v>0.12386989593505859</v>
      </c>
      <c r="O233" s="10">
        <f t="shared" si="56"/>
        <v>2.2499561309814453E-3</v>
      </c>
      <c r="P233" s="10">
        <f t="shared" si="57"/>
        <v>1.3017654418945313E-4</v>
      </c>
      <c r="Q233" s="10">
        <f t="shared" si="58"/>
        <v>3.7298202514648438E-3</v>
      </c>
      <c r="R233" s="10">
        <f t="shared" si="59"/>
        <v>6.6018104553222656E-4</v>
      </c>
      <c r="S233" s="10">
        <f t="shared" si="60"/>
        <v>2.7990341186523438E-4</v>
      </c>
      <c r="T233" s="10">
        <f t="shared" si="61"/>
        <v>3.2959938049316406E-2</v>
      </c>
      <c r="U233" s="10">
        <f t="shared" si="62"/>
        <v>0.22241997718811035</v>
      </c>
      <c r="V233" s="10">
        <f>SUM(Table2[[#This Row],[filter kmers2]:[identify kmers B10]])</f>
        <v>0.38646984100341797</v>
      </c>
      <c r="W233" s="5">
        <f t="shared" si="63"/>
        <v>4.3985954106548416E-4</v>
      </c>
      <c r="X233" s="5">
        <f t="shared" si="64"/>
        <v>0.32051633217600306</v>
      </c>
      <c r="Y233" s="5">
        <f t="shared" si="65"/>
        <v>5.8218155526437226E-3</v>
      </c>
      <c r="Z233" s="5">
        <f t="shared" si="66"/>
        <v>3.3683493607539178E-4</v>
      </c>
      <c r="AA233" s="5">
        <f t="shared" si="67"/>
        <v>9.6509995237425445E-3</v>
      </c>
      <c r="AB233" s="5">
        <f t="shared" si="68"/>
        <v>1.7082343186680584E-3</v>
      </c>
      <c r="AC233" s="5">
        <f t="shared" si="69"/>
        <v>7.2425680394232596E-4</v>
      </c>
      <c r="AD233" s="5">
        <f t="shared" si="70"/>
        <v>8.5284631690121723E-2</v>
      </c>
      <c r="AE233" s="5">
        <f t="shared" si="71"/>
        <v>0.57551703545773769</v>
      </c>
      <c r="AF233" s="20">
        <f>Table2[[#This Row],[filter kmers2]]/Table2[[#This Row],[bp]]*1000000</f>
        <v>1.3077348019033316E-2</v>
      </c>
      <c r="AG233" s="20">
        <f>Table2[[#This Row],[collapse kmers3]]/Table2[[#This Row],[bp]]*1000000</f>
        <v>9.5291865478158773</v>
      </c>
      <c r="AH233" s="20">
        <f>Table2[[#This Row],[calculate distances4]]/Table2[[#This Row],[bp]]*1000000</f>
        <v>0.17308686291110434</v>
      </c>
      <c r="AI233" s="20">
        <f>Table2[[#This Row],[Find N A5]]/Table2[[#This Row],[bp]]*1000000</f>
        <v>1.0014350656931544E-2</v>
      </c>
      <c r="AJ233" s="20">
        <f>Table2[[#This Row],[Find N B6]]/Table2[[#This Row],[bp]]*1000000</f>
        <v>0.2869313217528151</v>
      </c>
      <c r="AK233" s="20">
        <f>Table2[[#This Row],[Find N C7]]/Table2[[#This Row],[bp]]*1000000</f>
        <v>5.0787064045867109E-2</v>
      </c>
      <c r="AL233" s="20">
        <f>Table2[[#This Row],[Find N D8]]/Table2[[#This Row],[bp]]*1000000</f>
        <v>2.1532688042559762E-2</v>
      </c>
      <c r="AM233" s="20">
        <f>Table2[[#This Row],[identify kmers A9]]/Table2[[#This Row],[bp]]*1000000</f>
        <v>2.5355748941700447</v>
      </c>
      <c r="AN233" s="20">
        <f>Table2[[#This Row],[identify kmers B10]]/Table2[[#This Row],[bp]]*1000000</f>
        <v>17.110545210255431</v>
      </c>
    </row>
    <row r="234" spans="1:40" x14ac:dyDescent="0.25">
      <c r="A234" s="1" t="s">
        <v>144</v>
      </c>
      <c r="B234">
        <v>12099</v>
      </c>
      <c r="C234">
        <v>1709568581.34483</v>
      </c>
      <c r="D234">
        <v>1709568581.3450699</v>
      </c>
      <c r="E234">
        <v>1709568581.47559</v>
      </c>
      <c r="F234">
        <v>1709568581.4777801</v>
      </c>
      <c r="G234">
        <v>1709568581.4779401</v>
      </c>
      <c r="H234">
        <v>1709568581.4813499</v>
      </c>
      <c r="I234">
        <v>1709568581.4819601</v>
      </c>
      <c r="J234">
        <v>1709568581.4822099</v>
      </c>
      <c r="K234">
        <v>1709568581.5215299</v>
      </c>
      <c r="L234">
        <v>1709568581.73019</v>
      </c>
      <c r="M234" s="10">
        <f t="shared" si="54"/>
        <v>2.3984909057617188E-4</v>
      </c>
      <c r="N234" s="10">
        <f t="shared" si="55"/>
        <v>0.13052010536193848</v>
      </c>
      <c r="O234" s="10">
        <f t="shared" si="56"/>
        <v>2.1901130676269531E-3</v>
      </c>
      <c r="P234" s="10">
        <f t="shared" si="57"/>
        <v>1.5997886657714844E-4</v>
      </c>
      <c r="Q234" s="10">
        <f t="shared" si="58"/>
        <v>3.4098625183105469E-3</v>
      </c>
      <c r="R234" s="10">
        <f t="shared" si="59"/>
        <v>6.1011314392089844E-4</v>
      </c>
      <c r="S234" s="10">
        <f t="shared" si="60"/>
        <v>2.498626708984375E-4</v>
      </c>
      <c r="T234" s="10">
        <f t="shared" si="61"/>
        <v>3.9319992065429688E-2</v>
      </c>
      <c r="U234" s="10">
        <f t="shared" si="62"/>
        <v>0.20866012573242188</v>
      </c>
      <c r="V234" s="10">
        <f>SUM(Table2[[#This Row],[filter kmers2]:[identify kmers B10]])</f>
        <v>0.3853600025177002</v>
      </c>
      <c r="W234" s="5">
        <f t="shared" si="63"/>
        <v>6.2240265987426968E-4</v>
      </c>
      <c r="X234" s="5">
        <f t="shared" si="64"/>
        <v>0.33869655519307168</v>
      </c>
      <c r="Y234" s="5">
        <f t="shared" si="65"/>
        <v>5.6832910870825461E-3</v>
      </c>
      <c r="Z234" s="5">
        <f t="shared" si="66"/>
        <v>4.1514133675510433E-4</v>
      </c>
      <c r="AA234" s="5">
        <f t="shared" si="67"/>
        <v>8.8485117708964264E-3</v>
      </c>
      <c r="AB234" s="5">
        <f t="shared" si="68"/>
        <v>1.5832290324237139E-3</v>
      </c>
      <c r="AC234" s="5">
        <f t="shared" si="69"/>
        <v>6.4838766157876209E-4</v>
      </c>
      <c r="AD234" s="5">
        <f t="shared" si="70"/>
        <v>0.10203444002630672</v>
      </c>
      <c r="AE234" s="5">
        <f t="shared" si="71"/>
        <v>0.54146804123201075</v>
      </c>
      <c r="AF234" s="20">
        <f>Table2[[#This Row],[filter kmers2]]/Table2[[#This Row],[bp]]*1000000</f>
        <v>1.9823877227553671E-2</v>
      </c>
      <c r="AG234" s="20">
        <f>Table2[[#This Row],[collapse kmers3]]/Table2[[#This Row],[bp]]*1000000</f>
        <v>10.787677110665218</v>
      </c>
      <c r="AH234" s="20">
        <f>Table2[[#This Row],[calculate distances4]]/Table2[[#This Row],[bp]]*1000000</f>
        <v>0.1810160399724732</v>
      </c>
      <c r="AI234" s="20">
        <f>Table2[[#This Row],[Find N A5]]/Table2[[#This Row],[bp]]*1000000</f>
        <v>1.3222486699491564E-2</v>
      </c>
      <c r="AJ234" s="20">
        <f>Table2[[#This Row],[Find N B6]]/Table2[[#This Row],[bp]]*1000000</f>
        <v>0.28183011143983361</v>
      </c>
      <c r="AK234" s="20">
        <f>Table2[[#This Row],[Find N C7]]/Table2[[#This Row],[bp]]*1000000</f>
        <v>5.0426741377047564E-2</v>
      </c>
      <c r="AL234" s="20">
        <f>Table2[[#This Row],[Find N D8]]/Table2[[#This Row],[bp]]*1000000</f>
        <v>2.0651514248982351E-2</v>
      </c>
      <c r="AM234" s="20">
        <f>Table2[[#This Row],[identify kmers A9]]/Table2[[#This Row],[bp]]*1000000</f>
        <v>3.2498547041432917</v>
      </c>
      <c r="AN234" s="20">
        <f>Table2[[#This Row],[identify kmers B10]]/Table2[[#This Row],[bp]]*1000000</f>
        <v>17.24606378481047</v>
      </c>
    </row>
    <row r="235" spans="1:40" x14ac:dyDescent="0.25">
      <c r="A235" s="1" t="s">
        <v>144</v>
      </c>
      <c r="B235">
        <v>12099</v>
      </c>
      <c r="C235">
        <v>1709568537.7033601</v>
      </c>
      <c r="D235">
        <v>1709568537.7035501</v>
      </c>
      <c r="E235">
        <v>1709568537.8104701</v>
      </c>
      <c r="F235">
        <v>1709568537.81251</v>
      </c>
      <c r="G235">
        <v>1709568537.81265</v>
      </c>
      <c r="H235">
        <v>1709568537.8157899</v>
      </c>
      <c r="I235">
        <v>1709568537.81639</v>
      </c>
      <c r="J235">
        <v>1709568537.8166699</v>
      </c>
      <c r="K235">
        <v>1709568537.8618901</v>
      </c>
      <c r="L235">
        <v>1709568538.0875499</v>
      </c>
      <c r="M235" s="10">
        <f t="shared" si="54"/>
        <v>1.9001960754394531E-4</v>
      </c>
      <c r="N235" s="10">
        <f t="shared" si="55"/>
        <v>0.10692000389099121</v>
      </c>
      <c r="O235" s="10">
        <f t="shared" si="56"/>
        <v>2.0399093627929688E-3</v>
      </c>
      <c r="P235" s="10">
        <f t="shared" si="57"/>
        <v>1.3995170593261719E-4</v>
      </c>
      <c r="Q235" s="10">
        <f t="shared" si="58"/>
        <v>3.1399726867675781E-3</v>
      </c>
      <c r="R235" s="10">
        <f t="shared" si="59"/>
        <v>6.0009956359863281E-4</v>
      </c>
      <c r="S235" s="10">
        <f t="shared" si="60"/>
        <v>2.7990341186523438E-4</v>
      </c>
      <c r="T235" s="10">
        <f t="shared" si="61"/>
        <v>4.5220136642456055E-2</v>
      </c>
      <c r="U235" s="10">
        <f t="shared" si="62"/>
        <v>0.22565984725952148</v>
      </c>
      <c r="V235" s="10">
        <f>SUM(Table2[[#This Row],[filter kmers2]:[identify kmers B10]])</f>
        <v>0.38418984413146973</v>
      </c>
      <c r="W235" s="5">
        <f t="shared" si="63"/>
        <v>4.9459820566969651E-4</v>
      </c>
      <c r="X235" s="5">
        <f t="shared" si="64"/>
        <v>0.27829992261430836</v>
      </c>
      <c r="Y235" s="5">
        <f t="shared" si="65"/>
        <v>5.309638955721359E-3</v>
      </c>
      <c r="Z235" s="5">
        <f t="shared" si="66"/>
        <v>3.6427747393740509E-4</v>
      </c>
      <c r="AA235" s="5">
        <f t="shared" si="67"/>
        <v>8.1729716043537053E-3</v>
      </c>
      <c r="AB235" s="5">
        <f t="shared" si="68"/>
        <v>1.5619870560484644E-3</v>
      </c>
      <c r="AC235" s="5">
        <f t="shared" si="69"/>
        <v>7.2855494787481018E-4</v>
      </c>
      <c r="AD235" s="5">
        <f t="shared" si="70"/>
        <v>0.11770258202604056</v>
      </c>
      <c r="AE235" s="5">
        <f t="shared" si="71"/>
        <v>0.58736546711604565</v>
      </c>
      <c r="AF235" s="20">
        <f>Table2[[#This Row],[filter kmers2]]/Table2[[#This Row],[bp]]*1000000</f>
        <v>1.570539776377761E-2</v>
      </c>
      <c r="AG235" s="20">
        <f>Table2[[#This Row],[collapse kmers3]]/Table2[[#This Row],[bp]]*1000000</f>
        <v>8.8370942963047536</v>
      </c>
      <c r="AH235" s="20">
        <f>Table2[[#This Row],[calculate distances4]]/Table2[[#This Row],[bp]]*1000000</f>
        <v>0.16860148465104297</v>
      </c>
      <c r="AI235" s="20">
        <f>Table2[[#This Row],[Find N A5]]/Table2[[#This Row],[bp]]*1000000</f>
        <v>1.15672126566342E-2</v>
      </c>
      <c r="AJ235" s="20">
        <f>Table2[[#This Row],[Find N B6]]/Table2[[#This Row],[bp]]*1000000</f>
        <v>0.25952332314799387</v>
      </c>
      <c r="AK235" s="20">
        <f>Table2[[#This Row],[Find N C7]]/Table2[[#This Row],[bp]]*1000000</f>
        <v>4.959910435561888E-2</v>
      </c>
      <c r="AL235" s="20">
        <f>Table2[[#This Row],[Find N D8]]/Table2[[#This Row],[bp]]*1000000</f>
        <v>2.3134425313268401E-2</v>
      </c>
      <c r="AM235" s="20">
        <f>Table2[[#This Row],[identify kmers A9]]/Table2[[#This Row],[bp]]*1000000</f>
        <v>3.7375102605550916</v>
      </c>
      <c r="AN235" s="20">
        <f>Table2[[#This Row],[identify kmers B10]]/Table2[[#This Row],[bp]]*1000000</f>
        <v>18.65111556818923</v>
      </c>
    </row>
    <row r="236" spans="1:40" x14ac:dyDescent="0.25">
      <c r="A236" s="1" t="s">
        <v>144</v>
      </c>
      <c r="B236">
        <v>17399</v>
      </c>
      <c r="C236">
        <v>1709568574.2711401</v>
      </c>
      <c r="D236">
        <v>1709568574.2713599</v>
      </c>
      <c r="E236">
        <v>1709568574.41453</v>
      </c>
      <c r="F236">
        <v>1709568574.4161799</v>
      </c>
      <c r="G236">
        <v>1709568574.41629</v>
      </c>
      <c r="H236">
        <v>1709568574.4204199</v>
      </c>
      <c r="I236">
        <v>1709568574.42098</v>
      </c>
      <c r="J236">
        <v>1709568574.42133</v>
      </c>
      <c r="K236">
        <v>1709568574.4430101</v>
      </c>
      <c r="L236">
        <v>1709568574.65467</v>
      </c>
      <c r="M236" s="10">
        <f t="shared" si="54"/>
        <v>2.1982192993164063E-4</v>
      </c>
      <c r="N236" s="10">
        <f t="shared" si="55"/>
        <v>0.14317011833190918</v>
      </c>
      <c r="O236" s="10">
        <f t="shared" si="56"/>
        <v>1.6498565673828125E-3</v>
      </c>
      <c r="P236" s="10">
        <f t="shared" si="57"/>
        <v>1.1014938354492188E-4</v>
      </c>
      <c r="Q236" s="10">
        <f t="shared" si="58"/>
        <v>4.1298866271972656E-3</v>
      </c>
      <c r="R236" s="10">
        <f t="shared" si="59"/>
        <v>5.6004524230957031E-4</v>
      </c>
      <c r="S236" s="10">
        <f t="shared" si="60"/>
        <v>3.4999847412109375E-4</v>
      </c>
      <c r="T236" s="10">
        <f t="shared" si="61"/>
        <v>2.1680116653442383E-2</v>
      </c>
      <c r="U236" s="10">
        <f t="shared" si="62"/>
        <v>0.21165990829467773</v>
      </c>
      <c r="V236" s="10">
        <f>SUM(Table2[[#This Row],[filter kmers2]:[identify kmers B10]])</f>
        <v>0.3835299015045166</v>
      </c>
      <c r="W236" s="5">
        <f t="shared" si="63"/>
        <v>5.7315460690110477E-4</v>
      </c>
      <c r="X236" s="5">
        <f t="shared" si="64"/>
        <v>0.37329584413178579</v>
      </c>
      <c r="Y236" s="5">
        <f t="shared" si="65"/>
        <v>4.3017677654616539E-3</v>
      </c>
      <c r="Z236" s="5">
        <f t="shared" si="66"/>
        <v>2.8719894619122602E-4</v>
      </c>
      <c r="AA236" s="5">
        <f t="shared" si="67"/>
        <v>1.0768095553948955E-2</v>
      </c>
      <c r="AB236" s="5">
        <f t="shared" si="68"/>
        <v>1.4602387978424024E-3</v>
      </c>
      <c r="AC236" s="5">
        <f t="shared" si="69"/>
        <v>9.1257154330891732E-4</v>
      </c>
      <c r="AD236" s="5">
        <f t="shared" si="70"/>
        <v>5.6527839337676959E-2</v>
      </c>
      <c r="AE236" s="5">
        <f t="shared" si="71"/>
        <v>0.55187328931688295</v>
      </c>
      <c r="AF236" s="20">
        <f>Table2[[#This Row],[filter kmers2]]/Table2[[#This Row],[bp]]*1000000</f>
        <v>1.2634170350689155E-2</v>
      </c>
      <c r="AG236" s="20">
        <f>Table2[[#This Row],[collapse kmers3]]/Table2[[#This Row],[bp]]*1000000</f>
        <v>8.2286406306057351</v>
      </c>
      <c r="AH236" s="20">
        <f>Table2[[#This Row],[calculate distances4]]/Table2[[#This Row],[bp]]*1000000</f>
        <v>9.4824792653762424E-2</v>
      </c>
      <c r="AI236" s="20">
        <f>Table2[[#This Row],[Find N A5]]/Table2[[#This Row],[bp]]*1000000</f>
        <v>6.3307881800633301E-3</v>
      </c>
      <c r="AJ236" s="20">
        <f>Table2[[#This Row],[Find N B6]]/Table2[[#This Row],[bp]]*1000000</f>
        <v>0.2373634477382186</v>
      </c>
      <c r="AK236" s="20">
        <f>Table2[[#This Row],[Find N C7]]/Table2[[#This Row],[bp]]*1000000</f>
        <v>3.2188358084347966E-2</v>
      </c>
      <c r="AL236" s="20">
        <f>Table2[[#This Row],[Find N D8]]/Table2[[#This Row],[bp]]*1000000</f>
        <v>2.0116010927127639E-2</v>
      </c>
      <c r="AM236" s="20">
        <f>Table2[[#This Row],[identify kmers A9]]/Table2[[#This Row],[bp]]*1000000</f>
        <v>1.2460553280902571</v>
      </c>
      <c r="AN236" s="20">
        <f>Table2[[#This Row],[identify kmers B10]]/Table2[[#This Row],[bp]]*1000000</f>
        <v>12.165061687147407</v>
      </c>
    </row>
    <row r="237" spans="1:40" x14ac:dyDescent="0.25">
      <c r="A237" s="1" t="s">
        <v>144</v>
      </c>
      <c r="B237">
        <v>12099</v>
      </c>
      <c r="C237">
        <v>1709568551.5283201</v>
      </c>
      <c r="D237">
        <v>1709568551.5285599</v>
      </c>
      <c r="E237">
        <v>1709568551.66064</v>
      </c>
      <c r="F237">
        <v>1709568551.6633301</v>
      </c>
      <c r="G237">
        <v>1709568551.66348</v>
      </c>
      <c r="H237">
        <v>1709568551.6672599</v>
      </c>
      <c r="I237">
        <v>1709568551.6677999</v>
      </c>
      <c r="J237">
        <v>1709568551.66804</v>
      </c>
      <c r="K237">
        <v>1709568551.6938</v>
      </c>
      <c r="L237">
        <v>1709568551.9099901</v>
      </c>
      <c r="M237" s="10">
        <f t="shared" si="54"/>
        <v>2.3984909057617188E-4</v>
      </c>
      <c r="N237" s="10">
        <f t="shared" si="55"/>
        <v>0.132080078125</v>
      </c>
      <c r="O237" s="10">
        <f t="shared" si="56"/>
        <v>2.6900768280029297E-3</v>
      </c>
      <c r="P237" s="10">
        <f t="shared" si="57"/>
        <v>1.4996528625488281E-4</v>
      </c>
      <c r="Q237" s="10">
        <f t="shared" si="58"/>
        <v>3.7798881530761719E-3</v>
      </c>
      <c r="R237" s="10">
        <f t="shared" si="59"/>
        <v>5.4001808166503906E-4</v>
      </c>
      <c r="S237" s="10">
        <f t="shared" si="60"/>
        <v>2.4008750915527344E-4</v>
      </c>
      <c r="T237" s="10">
        <f t="shared" si="61"/>
        <v>2.575993537902832E-2</v>
      </c>
      <c r="U237" s="10">
        <f t="shared" si="62"/>
        <v>0.21619009971618652</v>
      </c>
      <c r="V237" s="10">
        <f>SUM(Table2[[#This Row],[filter kmers2]:[identify kmers B10]])</f>
        <v>0.38166999816894531</v>
      </c>
      <c r="W237" s="5">
        <f t="shared" si="63"/>
        <v>6.2842007945828444E-4</v>
      </c>
      <c r="X237" s="5">
        <f t="shared" si="64"/>
        <v>0.34605831938232429</v>
      </c>
      <c r="Y237" s="5">
        <f t="shared" si="65"/>
        <v>7.0481747082781539E-3</v>
      </c>
      <c r="Z237" s="5">
        <f t="shared" si="66"/>
        <v>3.9291871767322155E-4</v>
      </c>
      <c r="AA237" s="5">
        <f t="shared" si="67"/>
        <v>9.9035506359161432E-3</v>
      </c>
      <c r="AB237" s="5">
        <f t="shared" si="68"/>
        <v>1.4148821868519028E-3</v>
      </c>
      <c r="AC237" s="5">
        <f t="shared" si="69"/>
        <v>6.2904475150545969E-4</v>
      </c>
      <c r="AD237" s="5">
        <f t="shared" si="70"/>
        <v>6.749269133704805E-2</v>
      </c>
      <c r="AE237" s="5">
        <f t="shared" si="71"/>
        <v>0.56643199820094448</v>
      </c>
      <c r="AF237" s="20">
        <f>Table2[[#This Row],[filter kmers2]]/Table2[[#This Row],[bp]]*1000000</f>
        <v>1.9823877227553671E-2</v>
      </c>
      <c r="AG237" s="20">
        <f>Table2[[#This Row],[collapse kmers3]]/Table2[[#This Row],[bp]]*1000000</f>
        <v>10.916611135217787</v>
      </c>
      <c r="AH237" s="20">
        <f>Table2[[#This Row],[calculate distances4]]/Table2[[#This Row],[bp]]*1000000</f>
        <v>0.22233877411380526</v>
      </c>
      <c r="AI237" s="20">
        <f>Table2[[#This Row],[Find N A5]]/Table2[[#This Row],[bp]]*1000000</f>
        <v>1.2394849678062881E-2</v>
      </c>
      <c r="AJ237" s="20">
        <f>Table2[[#This Row],[Find N B6]]/Table2[[#This Row],[bp]]*1000000</f>
        <v>0.31241326994596019</v>
      </c>
      <c r="AK237" s="20">
        <f>Table2[[#This Row],[Find N C7]]/Table2[[#This Row],[bp]]*1000000</f>
        <v>4.4633282227046787E-2</v>
      </c>
      <c r="AL237" s="20">
        <f>Table2[[#This Row],[Find N D8]]/Table2[[#This Row],[bp]]*1000000</f>
        <v>1.9843582870921021E-2</v>
      </c>
      <c r="AM237" s="20">
        <f>Table2[[#This Row],[identify kmers A9]]/Table2[[#This Row],[bp]]*1000000</f>
        <v>2.1290962376252849</v>
      </c>
      <c r="AN237" s="20">
        <f>Table2[[#This Row],[identify kmers B10]]/Table2[[#This Row],[bp]]*1000000</f>
        <v>17.868427119281471</v>
      </c>
    </row>
    <row r="238" spans="1:40" x14ac:dyDescent="0.25">
      <c r="A238" s="1" t="s">
        <v>144</v>
      </c>
      <c r="B238">
        <v>16499</v>
      </c>
      <c r="C238">
        <v>1709568519.9894199</v>
      </c>
      <c r="D238">
        <v>1709568519.9897399</v>
      </c>
      <c r="E238">
        <v>1709568520.1093199</v>
      </c>
      <c r="F238">
        <v>1709568520.1108999</v>
      </c>
      <c r="G238">
        <v>1709568520.1110401</v>
      </c>
      <c r="H238">
        <v>1709568520.1174099</v>
      </c>
      <c r="I238">
        <v>1709568520.11795</v>
      </c>
      <c r="J238">
        <v>1709568520.1182101</v>
      </c>
      <c r="K238">
        <v>1709568520.1579499</v>
      </c>
      <c r="L238">
        <v>1709568520.3703599</v>
      </c>
      <c r="M238" s="10">
        <f t="shared" si="54"/>
        <v>3.1995773315429688E-4</v>
      </c>
      <c r="N238" s="10">
        <f t="shared" si="55"/>
        <v>0.11958003044128418</v>
      </c>
      <c r="O238" s="10">
        <f t="shared" si="56"/>
        <v>1.5799999237060547E-3</v>
      </c>
      <c r="P238" s="10">
        <f t="shared" si="57"/>
        <v>1.4019012451171875E-4</v>
      </c>
      <c r="Q238" s="10">
        <f t="shared" si="58"/>
        <v>6.3698291778564453E-3</v>
      </c>
      <c r="R238" s="10">
        <f t="shared" si="59"/>
        <v>5.4001808166503906E-4</v>
      </c>
      <c r="S238" s="10">
        <f t="shared" si="60"/>
        <v>2.6011466979980469E-4</v>
      </c>
      <c r="T238" s="10">
        <f t="shared" si="61"/>
        <v>3.9739847183227539E-2</v>
      </c>
      <c r="U238" s="10">
        <f t="shared" si="62"/>
        <v>0.21240997314453125</v>
      </c>
      <c r="V238" s="10">
        <f>SUM(Table2[[#This Row],[filter kmers2]:[identify kmers B10]])</f>
        <v>0.38093996047973633</v>
      </c>
      <c r="W238" s="5">
        <f t="shared" si="63"/>
        <v>8.3991643394764476E-4</v>
      </c>
      <c r="X238" s="5">
        <f t="shared" si="64"/>
        <v>0.31390781447735544</v>
      </c>
      <c r="Y238" s="5">
        <f t="shared" si="65"/>
        <v>4.147635028145337E-3</v>
      </c>
      <c r="Z238" s="5">
        <f t="shared" si="66"/>
        <v>3.6801107538093528E-4</v>
      </c>
      <c r="AA238" s="5">
        <f t="shared" si="67"/>
        <v>1.6721346770327293E-2</v>
      </c>
      <c r="AB238" s="5">
        <f t="shared" si="68"/>
        <v>1.4175936832275823E-3</v>
      </c>
      <c r="AC238" s="5">
        <f t="shared" si="69"/>
        <v>6.8282327081734754E-4</v>
      </c>
      <c r="AD238" s="5">
        <f t="shared" si="70"/>
        <v>0.10432050009450625</v>
      </c>
      <c r="AE238" s="5">
        <f t="shared" si="71"/>
        <v>0.55759435916629219</v>
      </c>
      <c r="AF238" s="20">
        <f>Table2[[#This Row],[filter kmers2]]/Table2[[#This Row],[bp]]*1000000</f>
        <v>1.9392553073173942E-2</v>
      </c>
      <c r="AG238" s="20">
        <f>Table2[[#This Row],[collapse kmers3]]/Table2[[#This Row],[bp]]*1000000</f>
        <v>7.2477138275825315</v>
      </c>
      <c r="AH238" s="20">
        <f>Table2[[#This Row],[calculate distances4]]/Table2[[#This Row],[bp]]*1000000</f>
        <v>9.5763374974607837E-2</v>
      </c>
      <c r="AI238" s="20">
        <f>Table2[[#This Row],[Find N A5]]/Table2[[#This Row],[bp]]*1000000</f>
        <v>8.4968861453250961E-3</v>
      </c>
      <c r="AJ238" s="20">
        <f>Table2[[#This Row],[Find N B6]]/Table2[[#This Row],[bp]]*1000000</f>
        <v>0.38607365160654861</v>
      </c>
      <c r="AK238" s="20">
        <f>Table2[[#This Row],[Find N C7]]/Table2[[#This Row],[bp]]*1000000</f>
        <v>3.2730352243471671E-2</v>
      </c>
      <c r="AL238" s="20">
        <f>Table2[[#This Row],[Find N D8]]/Table2[[#This Row],[bp]]*1000000</f>
        <v>1.5765480926104896E-2</v>
      </c>
      <c r="AM238" s="20">
        <f>Table2[[#This Row],[identify kmers A9]]/Table2[[#This Row],[bp]]*1000000</f>
        <v>2.4086215639267552</v>
      </c>
      <c r="AN238" s="20">
        <f>Table2[[#This Row],[identify kmers B10]]/Table2[[#This Row],[bp]]*1000000</f>
        <v>12.874111954938558</v>
      </c>
    </row>
    <row r="239" spans="1:40" x14ac:dyDescent="0.25">
      <c r="A239" s="1" t="s">
        <v>144</v>
      </c>
      <c r="B239">
        <v>12099</v>
      </c>
      <c r="C239">
        <v>1709568512.24752</v>
      </c>
      <c r="D239">
        <v>1709568512.2476001</v>
      </c>
      <c r="E239">
        <v>1709568512.2955699</v>
      </c>
      <c r="F239">
        <v>1709568512.2996299</v>
      </c>
      <c r="G239">
        <v>1709568512.2997601</v>
      </c>
      <c r="H239">
        <v>1709568512.36343</v>
      </c>
      <c r="I239">
        <v>1709568512.3640699</v>
      </c>
      <c r="J239">
        <v>1709568512.3643799</v>
      </c>
      <c r="K239">
        <v>1709568512.3886099</v>
      </c>
      <c r="L239">
        <v>1709568512.6284201</v>
      </c>
      <c r="M239" s="10">
        <f t="shared" si="54"/>
        <v>8.0108642578125E-5</v>
      </c>
      <c r="N239" s="10">
        <f t="shared" si="55"/>
        <v>4.7969818115234375E-2</v>
      </c>
      <c r="O239" s="10">
        <f t="shared" si="56"/>
        <v>4.0600299835205078E-3</v>
      </c>
      <c r="P239" s="10">
        <f t="shared" si="57"/>
        <v>1.3017654418945313E-4</v>
      </c>
      <c r="Q239" s="10">
        <f t="shared" si="58"/>
        <v>6.3669919967651367E-2</v>
      </c>
      <c r="R239" s="10">
        <f t="shared" si="59"/>
        <v>6.3991546630859375E-4</v>
      </c>
      <c r="S239" s="10">
        <f t="shared" si="60"/>
        <v>3.0994415283203125E-4</v>
      </c>
      <c r="T239" s="10">
        <f t="shared" si="61"/>
        <v>2.4230003356933594E-2</v>
      </c>
      <c r="U239" s="10">
        <f t="shared" si="62"/>
        <v>0.23981022834777832</v>
      </c>
      <c r="V239" s="10">
        <f>SUM(Table2[[#This Row],[filter kmers2]:[identify kmers B10]])</f>
        <v>0.38090014457702637</v>
      </c>
      <c r="W239" s="5">
        <f t="shared" si="63"/>
        <v>2.1031402512877039E-4</v>
      </c>
      <c r="X239" s="5">
        <f t="shared" si="64"/>
        <v>0.12593804123782323</v>
      </c>
      <c r="Y239" s="5">
        <f t="shared" si="65"/>
        <v>1.0659040279517354E-2</v>
      </c>
      <c r="Z239" s="5">
        <f t="shared" si="66"/>
        <v>3.417602908342519E-4</v>
      </c>
      <c r="AA239" s="5">
        <f t="shared" si="67"/>
        <v>0.16715646049006924</v>
      </c>
      <c r="AB239" s="5">
        <f t="shared" si="68"/>
        <v>1.680008462635773E-3</v>
      </c>
      <c r="AC239" s="5">
        <f t="shared" si="69"/>
        <v>8.1371497817679021E-4</v>
      </c>
      <c r="AD239" s="5">
        <f t="shared" si="70"/>
        <v>6.3612481386269876E-2</v>
      </c>
      <c r="AE239" s="5">
        <f t="shared" si="71"/>
        <v>0.62958817884954477</v>
      </c>
      <c r="AF239" s="20">
        <f>Table2[[#This Row],[filter kmers2]]/Table2[[#This Row],[bp]]*1000000</f>
        <v>6.6210961714294574E-3</v>
      </c>
      <c r="AG239" s="20">
        <f>Table2[[#This Row],[collapse kmers3]]/Table2[[#This Row],[bp]]*1000000</f>
        <v>3.964775445510734</v>
      </c>
      <c r="AH239" s="20">
        <f>Table2[[#This Row],[calculate distances4]]/Table2[[#This Row],[bp]]*1000000</f>
        <v>0.3355674009025959</v>
      </c>
      <c r="AI239" s="20">
        <f>Table2[[#This Row],[Find N A5]]/Table2[[#This Row],[bp]]*1000000</f>
        <v>1.0759281278572869E-2</v>
      </c>
      <c r="AJ239" s="20">
        <f>Table2[[#This Row],[Find N B6]]/Table2[[#This Row],[bp]]*1000000</f>
        <v>5.262411766894072</v>
      </c>
      <c r="AK239" s="20">
        <f>Table2[[#This Row],[Find N C7]]/Table2[[#This Row],[bp]]*1000000</f>
        <v>5.2889946797966256E-2</v>
      </c>
      <c r="AL239" s="20">
        <f>Table2[[#This Row],[Find N D8]]/Table2[[#This Row],[bp]]*1000000</f>
        <v>2.5617336377554447E-2</v>
      </c>
      <c r="AM239" s="20">
        <f>Table2[[#This Row],[identify kmers A9]]/Table2[[#This Row],[bp]]*1000000</f>
        <v>2.0026451241370022</v>
      </c>
      <c r="AN239" s="20">
        <f>Table2[[#This Row],[identify kmers B10]]/Table2[[#This Row],[bp]]*1000000</f>
        <v>19.820665207684794</v>
      </c>
    </row>
    <row r="240" spans="1:40" x14ac:dyDescent="0.25">
      <c r="A240" s="1" t="s">
        <v>144</v>
      </c>
      <c r="B240">
        <v>14299</v>
      </c>
      <c r="C240">
        <v>1709568581.9541199</v>
      </c>
      <c r="D240">
        <v>1709568581.9544101</v>
      </c>
      <c r="E240">
        <v>1709568582.08705</v>
      </c>
      <c r="F240">
        <v>1709568582.08933</v>
      </c>
      <c r="G240">
        <v>1709568582.0894799</v>
      </c>
      <c r="H240">
        <v>1709568582.09585</v>
      </c>
      <c r="I240">
        <v>1709568582.09654</v>
      </c>
      <c r="J240">
        <v>1709568582.0969</v>
      </c>
      <c r="K240">
        <v>1709568582.12059</v>
      </c>
      <c r="L240">
        <v>1709568582.3340001</v>
      </c>
      <c r="M240" s="10">
        <f t="shared" si="54"/>
        <v>2.9015541076660156E-4</v>
      </c>
      <c r="N240" s="10">
        <f t="shared" si="55"/>
        <v>0.13263988494873047</v>
      </c>
      <c r="O240" s="10">
        <f t="shared" si="56"/>
        <v>2.2799968719482422E-3</v>
      </c>
      <c r="P240" s="10">
        <f t="shared" si="57"/>
        <v>1.4996528625488281E-4</v>
      </c>
      <c r="Q240" s="10">
        <f t="shared" si="58"/>
        <v>6.3700675964355469E-3</v>
      </c>
      <c r="R240" s="10">
        <f t="shared" si="59"/>
        <v>6.8998336791992188E-4</v>
      </c>
      <c r="S240" s="10">
        <f t="shared" si="60"/>
        <v>3.6001205444335938E-4</v>
      </c>
      <c r="T240" s="10">
        <f t="shared" si="61"/>
        <v>2.3689985275268555E-2</v>
      </c>
      <c r="U240" s="10">
        <f t="shared" si="62"/>
        <v>0.2134101390838623</v>
      </c>
      <c r="V240" s="10">
        <f>SUM(Table2[[#This Row],[filter kmers2]:[identify kmers B10]])</f>
        <v>0.37988018989562988</v>
      </c>
      <c r="W240" s="17">
        <f t="shared" si="63"/>
        <v>7.6380769117315715E-4</v>
      </c>
      <c r="X240" s="17">
        <f t="shared" si="64"/>
        <v>0.34916241614276489</v>
      </c>
      <c r="Y240" s="17">
        <f t="shared" si="65"/>
        <v>6.0018841008125734E-3</v>
      </c>
      <c r="Z240" s="17">
        <f t="shared" si="66"/>
        <v>3.9476995706484459E-4</v>
      </c>
      <c r="AA240" s="17">
        <f t="shared" si="67"/>
        <v>1.6768622754941998E-2</v>
      </c>
      <c r="AB240" s="17">
        <f t="shared" si="68"/>
        <v>1.816318371614722E-3</v>
      </c>
      <c r="AC240" s="17">
        <f t="shared" si="69"/>
        <v>9.4769894303325171E-4</v>
      </c>
      <c r="AD240" s="17">
        <f t="shared" si="70"/>
        <v>6.2361728527558266E-2</v>
      </c>
      <c r="AE240" s="17">
        <f t="shared" si="71"/>
        <v>0.56178275351103635</v>
      </c>
      <c r="AF240" s="20">
        <f>Table2[[#This Row],[filter kmers2]]/Table2[[#This Row],[bp]]*1000000</f>
        <v>2.0292007186978218E-2</v>
      </c>
      <c r="AG240" s="20">
        <f>Table2[[#This Row],[collapse kmers3]]/Table2[[#This Row],[bp]]*1000000</f>
        <v>9.2761651128561766</v>
      </c>
      <c r="AH240" s="20">
        <f>Table2[[#This Row],[calculate distances4]]/Table2[[#This Row],[bp]]*1000000</f>
        <v>0.15945149114960783</v>
      </c>
      <c r="AI240" s="20">
        <f>Table2[[#This Row],[Find N A5]]/Table2[[#This Row],[bp]]*1000000</f>
        <v>1.0487816368618981E-2</v>
      </c>
      <c r="AJ240" s="20">
        <f>Table2[[#This Row],[Find N B6]]/Table2[[#This Row],[bp]]*1000000</f>
        <v>0.44549042565462948</v>
      </c>
      <c r="AK240" s="20">
        <f>Table2[[#This Row],[Find N C7]]/Table2[[#This Row],[bp]]*1000000</f>
        <v>4.8253959571992584E-2</v>
      </c>
      <c r="AL240" s="20">
        <f>Table2[[#This Row],[Find N D8]]/Table2[[#This Row],[bp]]*1000000</f>
        <v>2.5177428802249064E-2</v>
      </c>
      <c r="AM240" s="20">
        <f>Table2[[#This Row],[identify kmers A9]]/Table2[[#This Row],[bp]]*1000000</f>
        <v>1.6567581841575323</v>
      </c>
      <c r="AN240" s="20">
        <f>Table2[[#This Row],[identify kmers B10]]/Table2[[#This Row],[bp]]*1000000</f>
        <v>14.924829644301163</v>
      </c>
    </row>
    <row r="241" spans="1:40" x14ac:dyDescent="0.25">
      <c r="A241" s="1" t="s">
        <v>144</v>
      </c>
      <c r="B241">
        <v>11949</v>
      </c>
      <c r="C241">
        <v>1709568543.8128099</v>
      </c>
      <c r="D241">
        <v>1709568543.8130701</v>
      </c>
      <c r="E241">
        <v>1709568543.91712</v>
      </c>
      <c r="F241">
        <v>1709568543.9191201</v>
      </c>
      <c r="G241">
        <v>1709568543.91925</v>
      </c>
      <c r="H241">
        <v>1709568543.9237101</v>
      </c>
      <c r="I241">
        <v>1709568543.9242899</v>
      </c>
      <c r="J241">
        <v>1709568543.9246299</v>
      </c>
      <c r="K241">
        <v>1709568543.9586699</v>
      </c>
      <c r="L241">
        <v>1709568544.1919601</v>
      </c>
      <c r="M241" s="10">
        <f t="shared" si="54"/>
        <v>2.6011466979980469E-4</v>
      </c>
      <c r="N241" s="10">
        <f t="shared" si="55"/>
        <v>0.1040499210357666</v>
      </c>
      <c r="O241" s="10">
        <f t="shared" si="56"/>
        <v>2.0000934600830078E-3</v>
      </c>
      <c r="P241" s="10">
        <f t="shared" si="57"/>
        <v>1.2993812561035156E-4</v>
      </c>
      <c r="Q241" s="10">
        <f t="shared" si="58"/>
        <v>4.4600963592529297E-3</v>
      </c>
      <c r="R241" s="10">
        <f t="shared" si="59"/>
        <v>5.79833984375E-4</v>
      </c>
      <c r="S241" s="10">
        <f t="shared" si="60"/>
        <v>3.3998489379882813E-4</v>
      </c>
      <c r="T241" s="10">
        <f t="shared" si="61"/>
        <v>3.4039974212646484E-2</v>
      </c>
      <c r="U241" s="10">
        <f t="shared" si="62"/>
        <v>0.23329019546508789</v>
      </c>
      <c r="V241" s="10">
        <f>SUM(Table2[[#This Row],[filter kmers2]:[identify kmers B10]])</f>
        <v>0.3791501522064209</v>
      </c>
      <c r="W241" s="5">
        <f t="shared" si="63"/>
        <v>6.8604659205883777E-4</v>
      </c>
      <c r="X241" s="5">
        <f t="shared" si="64"/>
        <v>0.27442932682542787</v>
      </c>
      <c r="Y241" s="5">
        <f t="shared" si="65"/>
        <v>5.2752015222562697E-3</v>
      </c>
      <c r="Z241" s="5">
        <f t="shared" si="66"/>
        <v>3.427088842090436E-4</v>
      </c>
      <c r="AA241" s="5">
        <f t="shared" si="67"/>
        <v>1.1763403847520329E-2</v>
      </c>
      <c r="AB241" s="5">
        <f t="shared" si="68"/>
        <v>1.5292990943053103E-3</v>
      </c>
      <c r="AC241" s="5">
        <f t="shared" si="69"/>
        <v>8.9670251171026821E-4</v>
      </c>
      <c r="AD241" s="5">
        <f t="shared" si="70"/>
        <v>8.977966648451742E-2</v>
      </c>
      <c r="AE241" s="5">
        <f t="shared" si="71"/>
        <v>0.6152976442379946</v>
      </c>
      <c r="AF241" s="20">
        <f>Table2[[#This Row],[filter kmers2]]/Table2[[#This Row],[bp]]*1000000</f>
        <v>2.1768739626730663E-2</v>
      </c>
      <c r="AG241" s="20">
        <f>Table2[[#This Row],[collapse kmers3]]/Table2[[#This Row],[bp]]*1000000</f>
        <v>8.7078350519513439</v>
      </c>
      <c r="AH241" s="20">
        <f>Table2[[#This Row],[calculate distances4]]/Table2[[#This Row],[bp]]*1000000</f>
        <v>0.16738584484751928</v>
      </c>
      <c r="AI241" s="20">
        <f>Table2[[#This Row],[Find N A5]]/Table2[[#This Row],[bp]]*1000000</f>
        <v>1.0874393305745382E-2</v>
      </c>
      <c r="AJ241" s="20">
        <f>Table2[[#This Row],[Find N B6]]/Table2[[#This Row],[bp]]*1000000</f>
        <v>0.37326105609280524</v>
      </c>
      <c r="AK241" s="20">
        <f>Table2[[#This Row],[Find N C7]]/Table2[[#This Row],[bp]]*1000000</f>
        <v>4.8525733063436265E-2</v>
      </c>
      <c r="AL241" s="20">
        <f>Table2[[#This Row],[Find N D8]]/Table2[[#This Row],[bp]]*1000000</f>
        <v>2.8452999732097091E-2</v>
      </c>
      <c r="AM241" s="20">
        <f>Table2[[#This Row],[identify kmers A9]]/Table2[[#This Row],[bp]]*1000000</f>
        <v>2.8487717978614513</v>
      </c>
      <c r="AN241" s="20">
        <f>Table2[[#This Row],[identify kmers B10]]/Table2[[#This Row],[bp]]*1000000</f>
        <v>19.52382588208954</v>
      </c>
    </row>
    <row r="242" spans="1:40" x14ac:dyDescent="0.25">
      <c r="A242" s="1" t="s">
        <v>144</v>
      </c>
      <c r="B242">
        <v>15399</v>
      </c>
      <c r="C242">
        <v>1709568592.1148701</v>
      </c>
      <c r="D242">
        <v>1709568592.1150701</v>
      </c>
      <c r="E242">
        <v>1709568592.23686</v>
      </c>
      <c r="F242">
        <v>1709568592.2384601</v>
      </c>
      <c r="G242">
        <v>1709568592.23859</v>
      </c>
      <c r="H242">
        <v>1709568592.2432001</v>
      </c>
      <c r="I242">
        <v>1709568592.2439101</v>
      </c>
      <c r="J242">
        <v>1709568592.2442501</v>
      </c>
      <c r="K242">
        <v>1709568592.2753</v>
      </c>
      <c r="L242">
        <v>1709568592.4939599</v>
      </c>
      <c r="M242" s="10">
        <f t="shared" si="54"/>
        <v>2.0003318786621094E-4</v>
      </c>
      <c r="N242" s="10">
        <f t="shared" si="55"/>
        <v>0.12178993225097656</v>
      </c>
      <c r="O242" s="10">
        <f t="shared" si="56"/>
        <v>1.6000270843505859E-3</v>
      </c>
      <c r="P242" s="10">
        <f t="shared" si="57"/>
        <v>1.2993812561035156E-4</v>
      </c>
      <c r="Q242" s="10">
        <f t="shared" si="58"/>
        <v>4.6100616455078125E-3</v>
      </c>
      <c r="R242" s="10">
        <f t="shared" si="59"/>
        <v>7.1001052856445313E-4</v>
      </c>
      <c r="S242" s="10">
        <f t="shared" si="60"/>
        <v>3.3998489379882813E-4</v>
      </c>
      <c r="T242" s="10">
        <f t="shared" si="61"/>
        <v>3.1049966812133789E-2</v>
      </c>
      <c r="U242" s="10">
        <f t="shared" si="62"/>
        <v>0.21865987777709961</v>
      </c>
      <c r="V242" s="10">
        <f>SUM(Table2[[#This Row],[filter kmers2]:[identify kmers B10]])</f>
        <v>0.3790898323059082</v>
      </c>
      <c r="W242" s="5">
        <f t="shared" si="63"/>
        <v>5.2766698238636289E-4</v>
      </c>
      <c r="X242" s="5">
        <f t="shared" si="64"/>
        <v>0.32126931896368471</v>
      </c>
      <c r="Y242" s="5">
        <f t="shared" si="65"/>
        <v>4.2207069353931842E-3</v>
      </c>
      <c r="Z242" s="5">
        <f t="shared" si="66"/>
        <v>3.427634152569342E-4</v>
      </c>
      <c r="AA242" s="5">
        <f t="shared" si="67"/>
        <v>1.2160868619097393E-2</v>
      </c>
      <c r="AB242" s="5">
        <f t="shared" si="68"/>
        <v>1.8729347718076147E-3</v>
      </c>
      <c r="AC242" s="5">
        <f t="shared" si="69"/>
        <v>8.9684519294750125E-4</v>
      </c>
      <c r="AD242" s="5">
        <f t="shared" si="70"/>
        <v>8.1906619925057447E-2</v>
      </c>
      <c r="AE242" s="5">
        <f t="shared" si="71"/>
        <v>0.57680227519436889</v>
      </c>
      <c r="AF242" s="20">
        <f>Table2[[#This Row],[filter kmers2]]/Table2[[#This Row],[bp]]*1000000</f>
        <v>1.2990011550503991E-2</v>
      </c>
      <c r="AG242" s="20">
        <f>Table2[[#This Row],[collapse kmers3]]/Table2[[#This Row],[bp]]*1000000</f>
        <v>7.9089507273833739</v>
      </c>
      <c r="AH242" s="20">
        <f>Table2[[#This Row],[calculate distances4]]/Table2[[#This Row],[bp]]*1000000</f>
        <v>0.10390460967274408</v>
      </c>
      <c r="AI242" s="20">
        <f>Table2[[#This Row],[Find N A5]]/Table2[[#This Row],[bp]]*1000000</f>
        <v>8.4380885518768461E-3</v>
      </c>
      <c r="AJ242" s="20">
        <f>Table2[[#This Row],[Find N B6]]/Table2[[#This Row],[bp]]*1000000</f>
        <v>0.29937409218181782</v>
      </c>
      <c r="AK242" s="20">
        <f>Table2[[#This Row],[Find N C7]]/Table2[[#This Row],[bp]]*1000000</f>
        <v>4.6107573775209632E-2</v>
      </c>
      <c r="AL242" s="20">
        <f>Table2[[#This Row],[Find N D8]]/Table2[[#This Row],[bp]]*1000000</f>
        <v>2.2078374816470427E-2</v>
      </c>
      <c r="AM242" s="20">
        <f>Table2[[#This Row],[identify kmers A9]]/Table2[[#This Row],[bp]]*1000000</f>
        <v>2.0163625438102337</v>
      </c>
      <c r="AN242" s="20">
        <f>Table2[[#This Row],[identify kmers B10]]/Table2[[#This Row],[bp]]*1000000</f>
        <v>14.199615415098359</v>
      </c>
    </row>
    <row r="243" spans="1:40" x14ac:dyDescent="0.25">
      <c r="A243" s="1" t="s">
        <v>144</v>
      </c>
      <c r="B243">
        <v>13199</v>
      </c>
      <c r="C243">
        <v>1709568578.4562399</v>
      </c>
      <c r="D243">
        <v>1709568578.4565401</v>
      </c>
      <c r="E243">
        <v>1709568578.5738599</v>
      </c>
      <c r="F243">
        <v>1709568578.5761499</v>
      </c>
      <c r="G243">
        <v>1709568578.5762701</v>
      </c>
      <c r="H243">
        <v>1709568578.5814199</v>
      </c>
      <c r="I243">
        <v>1709568578.582</v>
      </c>
      <c r="J243">
        <v>1709568578.5822899</v>
      </c>
      <c r="K243">
        <v>1709568578.6247001</v>
      </c>
      <c r="L243">
        <v>1709568578.835</v>
      </c>
      <c r="M243" s="10">
        <f t="shared" si="54"/>
        <v>3.0016899108886719E-4</v>
      </c>
      <c r="N243" s="10">
        <f t="shared" si="55"/>
        <v>0.11731982231140137</v>
      </c>
      <c r="O243" s="10">
        <f t="shared" si="56"/>
        <v>2.2900104522705078E-3</v>
      </c>
      <c r="P243" s="10">
        <f t="shared" si="57"/>
        <v>1.201629638671875E-4</v>
      </c>
      <c r="Q243" s="10">
        <f t="shared" si="58"/>
        <v>5.14984130859375E-3</v>
      </c>
      <c r="R243" s="10">
        <f t="shared" si="59"/>
        <v>5.8007240295410156E-4</v>
      </c>
      <c r="S243" s="10">
        <f t="shared" si="60"/>
        <v>2.899169921875E-4</v>
      </c>
      <c r="T243" s="10">
        <f t="shared" si="61"/>
        <v>4.2410135269165039E-2</v>
      </c>
      <c r="U243" s="10">
        <f t="shared" si="62"/>
        <v>0.21029996871948242</v>
      </c>
      <c r="V243" s="10">
        <f>SUM(Table2[[#This Row],[filter kmers2]:[identify kmers B10]])</f>
        <v>0.37876009941101074</v>
      </c>
      <c r="W243" s="5">
        <f t="shared" si="63"/>
        <v>7.925042567990759E-4</v>
      </c>
      <c r="X243" s="5">
        <f t="shared" si="64"/>
        <v>0.3097470469931734</v>
      </c>
      <c r="Y243" s="5">
        <f t="shared" si="65"/>
        <v>6.0460709980580812E-3</v>
      </c>
      <c r="Z243" s="5">
        <f t="shared" si="66"/>
        <v>3.1725349120471349E-4</v>
      </c>
      <c r="AA243" s="5">
        <f t="shared" si="67"/>
        <v>1.3596578194487721E-2</v>
      </c>
      <c r="AB243" s="5">
        <f t="shared" si="68"/>
        <v>1.5315034605179918E-3</v>
      </c>
      <c r="AC243" s="5">
        <f t="shared" si="69"/>
        <v>7.6543699465264202E-4</v>
      </c>
      <c r="AD243" s="5">
        <f t="shared" si="70"/>
        <v>0.11197096878766992</v>
      </c>
      <c r="AE243" s="5">
        <f t="shared" si="71"/>
        <v>0.55523263682343649</v>
      </c>
      <c r="AF243" s="20">
        <f>Table2[[#This Row],[filter kmers2]]/Table2[[#This Row],[bp]]*1000000</f>
        <v>2.2741797945970695E-2</v>
      </c>
      <c r="AG243" s="20">
        <f>Table2[[#This Row],[collapse kmers3]]/Table2[[#This Row],[bp]]*1000000</f>
        <v>8.8885387007653129</v>
      </c>
      <c r="AH243" s="20">
        <f>Table2[[#This Row],[calculate distances4]]/Table2[[#This Row],[bp]]*1000000</f>
        <v>0.17349878417080897</v>
      </c>
      <c r="AI243" s="20">
        <f>Table2[[#This Row],[Find N A5]]/Table2[[#This Row],[bp]]*1000000</f>
        <v>9.1039445311908093E-3</v>
      </c>
      <c r="AJ243" s="20">
        <f>Table2[[#This Row],[Find N B6]]/Table2[[#This Row],[bp]]*1000000</f>
        <v>0.39016905133674901</v>
      </c>
      <c r="AK243" s="20">
        <f>Table2[[#This Row],[Find N C7]]/Table2[[#This Row],[bp]]*1000000</f>
        <v>4.3948208421403255E-2</v>
      </c>
      <c r="AL243" s="20">
        <f>Table2[[#This Row],[Find N D8]]/Table2[[#This Row],[bp]]*1000000</f>
        <v>2.1965072519698463E-2</v>
      </c>
      <c r="AM243" s="20">
        <f>Table2[[#This Row],[identify kmers A9]]/Table2[[#This Row],[bp]]*1000000</f>
        <v>3.2131324546681594</v>
      </c>
      <c r="AN243" s="20">
        <f>Table2[[#This Row],[identify kmers B10]]/Table2[[#This Row],[bp]]*1000000</f>
        <v>15.933022859268309</v>
      </c>
    </row>
    <row r="244" spans="1:40" x14ac:dyDescent="0.25">
      <c r="A244" s="1" t="s">
        <v>144</v>
      </c>
      <c r="B244">
        <v>14299</v>
      </c>
      <c r="C244">
        <v>1709568630.0968399</v>
      </c>
      <c r="D244">
        <v>1709568630.0971301</v>
      </c>
      <c r="E244">
        <v>1709568630.22012</v>
      </c>
      <c r="F244">
        <v>1709568630.22246</v>
      </c>
      <c r="G244">
        <v>1709568630.22261</v>
      </c>
      <c r="H244">
        <v>1709568630.2258401</v>
      </c>
      <c r="I244">
        <v>1709568630.2264199</v>
      </c>
      <c r="J244">
        <v>1709568630.22679</v>
      </c>
      <c r="K244">
        <v>1709568630.26511</v>
      </c>
      <c r="L244">
        <v>1709568630.4755399</v>
      </c>
      <c r="M244" s="10">
        <f t="shared" si="54"/>
        <v>2.9015541076660156E-4</v>
      </c>
      <c r="N244" s="10">
        <f t="shared" si="55"/>
        <v>0.12298989295959473</v>
      </c>
      <c r="O244" s="10">
        <f t="shared" si="56"/>
        <v>2.3400783538818359E-3</v>
      </c>
      <c r="P244" s="10">
        <f t="shared" si="57"/>
        <v>1.4996528625488281E-4</v>
      </c>
      <c r="Q244" s="10">
        <f t="shared" si="58"/>
        <v>3.2300949096679688E-3</v>
      </c>
      <c r="R244" s="10">
        <f t="shared" si="59"/>
        <v>5.79833984375E-4</v>
      </c>
      <c r="S244" s="10">
        <f t="shared" si="60"/>
        <v>3.70025634765625E-4</v>
      </c>
      <c r="T244" s="10">
        <f t="shared" si="61"/>
        <v>3.8320064544677734E-2</v>
      </c>
      <c r="U244" s="10">
        <f t="shared" si="62"/>
        <v>0.21042990684509277</v>
      </c>
      <c r="V244" s="10">
        <f>SUM(Table2[[#This Row],[filter kmers2]:[identify kmers B10]])</f>
        <v>0.37870001792907715</v>
      </c>
      <c r="W244" s="5">
        <f t="shared" si="63"/>
        <v>7.6618800377490823E-4</v>
      </c>
      <c r="X244" s="5">
        <f t="shared" si="64"/>
        <v>0.32476864836755365</v>
      </c>
      <c r="Y244" s="5">
        <f t="shared" si="65"/>
        <v>6.1792401454812849E-3</v>
      </c>
      <c r="Z244" s="5">
        <f t="shared" si="66"/>
        <v>3.960002090175984E-4</v>
      </c>
      <c r="AA244" s="5">
        <f t="shared" si="67"/>
        <v>8.5294289853265863E-3</v>
      </c>
      <c r="AB244" s="5">
        <f t="shared" si="68"/>
        <v>1.5311168653907778E-3</v>
      </c>
      <c r="AC244" s="5">
        <f t="shared" si="69"/>
        <v>9.7709431541385169E-4</v>
      </c>
      <c r="AD244" s="5">
        <f t="shared" si="70"/>
        <v>0.10118844132680846</v>
      </c>
      <c r="AE244" s="5">
        <f t="shared" si="71"/>
        <v>0.55566384178123285</v>
      </c>
      <c r="AF244" s="20">
        <f>Table2[[#This Row],[filter kmers2]]/Table2[[#This Row],[bp]]*1000000</f>
        <v>2.0292007186978218E-2</v>
      </c>
      <c r="AG244" s="20">
        <f>Table2[[#This Row],[collapse kmers3]]/Table2[[#This Row],[bp]]*1000000</f>
        <v>8.6012933043985402</v>
      </c>
      <c r="AH244" s="20">
        <f>Table2[[#This Row],[calculate distances4]]/Table2[[#This Row],[bp]]*1000000</f>
        <v>0.16365328721461894</v>
      </c>
      <c r="AI244" s="20">
        <f>Table2[[#This Row],[Find N A5]]/Table2[[#This Row],[bp]]*1000000</f>
        <v>1.0487816368618981E-2</v>
      </c>
      <c r="AJ244" s="20">
        <f>Table2[[#This Row],[Find N B6]]/Table2[[#This Row],[bp]]*1000000</f>
        <v>0.22589655987607307</v>
      </c>
      <c r="AK244" s="20">
        <f>Table2[[#This Row],[Find N C7]]/Table2[[#This Row],[bp]]*1000000</f>
        <v>4.0550666786138889E-2</v>
      </c>
      <c r="AL244" s="20">
        <f>Table2[[#This Row],[Find N D8]]/Table2[[#This Row],[bp]]*1000000</f>
        <v>2.5877728146417582E-2</v>
      </c>
      <c r="AM244" s="20">
        <f>Table2[[#This Row],[identify kmers A9]]/Table2[[#This Row],[bp]]*1000000</f>
        <v>2.6799121997816444</v>
      </c>
      <c r="AN244" s="20">
        <f>Table2[[#This Row],[identify kmers B10]]/Table2[[#This Row],[bp]]*1000000</f>
        <v>14.716407220441484</v>
      </c>
    </row>
    <row r="245" spans="1:40" x14ac:dyDescent="0.25">
      <c r="A245" s="1" t="s">
        <v>144</v>
      </c>
      <c r="B245">
        <v>11449</v>
      </c>
      <c r="C245">
        <v>1709568565.0065701</v>
      </c>
      <c r="D245">
        <v>1709568565.00683</v>
      </c>
      <c r="E245">
        <v>1709568565.1283901</v>
      </c>
      <c r="F245">
        <v>1709568565.13082</v>
      </c>
      <c r="G245">
        <v>1709568565.13097</v>
      </c>
      <c r="H245">
        <v>1709568565.13538</v>
      </c>
      <c r="I245">
        <v>1709568565.1362801</v>
      </c>
      <c r="J245">
        <v>1709568565.1366301</v>
      </c>
      <c r="K245">
        <v>1709568565.1833501</v>
      </c>
      <c r="L245">
        <v>1709568565.3842399</v>
      </c>
      <c r="M245" s="10">
        <f t="shared" si="54"/>
        <v>2.5987625122070313E-4</v>
      </c>
      <c r="N245" s="10">
        <f t="shared" si="55"/>
        <v>0.12156009674072266</v>
      </c>
      <c r="O245" s="10">
        <f t="shared" si="56"/>
        <v>2.429962158203125E-3</v>
      </c>
      <c r="P245" s="10">
        <f t="shared" si="57"/>
        <v>1.4996528625488281E-4</v>
      </c>
      <c r="Q245" s="10">
        <f t="shared" si="58"/>
        <v>4.4100284576416016E-3</v>
      </c>
      <c r="R245" s="10">
        <f t="shared" si="59"/>
        <v>9.0003013610839844E-4</v>
      </c>
      <c r="S245" s="10">
        <f t="shared" si="60"/>
        <v>3.4999847412109375E-4</v>
      </c>
      <c r="T245" s="10">
        <f t="shared" si="61"/>
        <v>4.6720027923583984E-2</v>
      </c>
      <c r="U245" s="10">
        <f t="shared" si="62"/>
        <v>0.20088982582092285</v>
      </c>
      <c r="V245" s="10">
        <f>SUM(Table2[[#This Row],[filter kmers2]:[identify kmers B10]])</f>
        <v>0.3776698112487793</v>
      </c>
      <c r="W245" s="5">
        <f t="shared" si="63"/>
        <v>6.8810437975281268E-4</v>
      </c>
      <c r="X245" s="5">
        <f t="shared" si="64"/>
        <v>0.32186871473465056</v>
      </c>
      <c r="Y245" s="5">
        <f t="shared" si="65"/>
        <v>6.4340915948996949E-3</v>
      </c>
      <c r="Z245" s="5">
        <f t="shared" si="66"/>
        <v>3.9708041730689836E-4</v>
      </c>
      <c r="AA245" s="5">
        <f t="shared" si="67"/>
        <v>1.1676941937878695E-2</v>
      </c>
      <c r="AB245" s="5">
        <f t="shared" si="68"/>
        <v>2.3831137922631818E-3</v>
      </c>
      <c r="AC245" s="5">
        <f t="shared" si="69"/>
        <v>9.267314031900267E-4</v>
      </c>
      <c r="AD245" s="5">
        <f t="shared" si="70"/>
        <v>0.12370601655743273</v>
      </c>
      <c r="AE245" s="5">
        <f t="shared" si="71"/>
        <v>0.53191920518262548</v>
      </c>
      <c r="AF245" s="20">
        <f>Table2[[#This Row],[filter kmers2]]/Table2[[#This Row],[bp]]*1000000</f>
        <v>2.2698598237462061E-2</v>
      </c>
      <c r="AG245" s="20">
        <f>Table2[[#This Row],[collapse kmers3]]/Table2[[#This Row],[bp]]*1000000</f>
        <v>10.617529630598536</v>
      </c>
      <c r="AH245" s="20">
        <f>Table2[[#This Row],[calculate distances4]]/Table2[[#This Row],[bp]]*1000000</f>
        <v>0.21224230572129663</v>
      </c>
      <c r="AI245" s="20">
        <f>Table2[[#This Row],[Find N A5]]/Table2[[#This Row],[bp]]*1000000</f>
        <v>1.3098548891159299E-2</v>
      </c>
      <c r="AJ245" s="20">
        <f>Table2[[#This Row],[Find N B6]]/Table2[[#This Row],[bp]]*1000000</f>
        <v>0.38518896476911535</v>
      </c>
      <c r="AK245" s="20">
        <f>Table2[[#This Row],[Find N C7]]/Table2[[#This Row],[bp]]*1000000</f>
        <v>7.8612117749008517E-2</v>
      </c>
      <c r="AL245" s="20">
        <f>Table2[[#This Row],[Find N D8]]/Table2[[#This Row],[bp]]*1000000</f>
        <v>3.0570222213389273E-2</v>
      </c>
      <c r="AM245" s="20">
        <f>Table2[[#This Row],[identify kmers A9]]/Table2[[#This Row],[bp]]*1000000</f>
        <v>4.0807081774464136</v>
      </c>
      <c r="AN245" s="20">
        <f>Table2[[#This Row],[identify kmers B10]]/Table2[[#This Row],[bp]]*1000000</f>
        <v>17.546495398805384</v>
      </c>
    </row>
    <row r="246" spans="1:40" x14ac:dyDescent="0.25">
      <c r="A246" s="1" t="s">
        <v>144</v>
      </c>
      <c r="B246">
        <v>13199</v>
      </c>
      <c r="C246">
        <v>1709568516.8593299</v>
      </c>
      <c r="D246">
        <v>1709568516.85957</v>
      </c>
      <c r="E246">
        <v>1709568516.9680099</v>
      </c>
      <c r="F246">
        <v>1709568516.9700799</v>
      </c>
      <c r="G246">
        <v>1709568516.9702101</v>
      </c>
      <c r="H246">
        <v>1709568516.9765601</v>
      </c>
      <c r="I246">
        <v>1709568516.97719</v>
      </c>
      <c r="J246">
        <v>1709568516.97753</v>
      </c>
      <c r="K246">
        <v>1709568517.01177</v>
      </c>
      <c r="L246">
        <v>1709568517.23634</v>
      </c>
      <c r="M246" s="10">
        <f t="shared" si="54"/>
        <v>2.4008750915527344E-4</v>
      </c>
      <c r="N246" s="10">
        <f t="shared" si="55"/>
        <v>0.10843992233276367</v>
      </c>
      <c r="O246" s="10">
        <f t="shared" si="56"/>
        <v>2.0699501037597656E-3</v>
      </c>
      <c r="P246" s="10">
        <f t="shared" si="57"/>
        <v>1.3017654418945313E-4</v>
      </c>
      <c r="Q246" s="10">
        <f t="shared" si="58"/>
        <v>6.3500404357910156E-3</v>
      </c>
      <c r="R246" s="10">
        <f t="shared" si="59"/>
        <v>6.2990188598632813E-4</v>
      </c>
      <c r="S246" s="10">
        <f t="shared" si="60"/>
        <v>3.3998489379882813E-4</v>
      </c>
      <c r="T246" s="10">
        <f t="shared" si="61"/>
        <v>3.4240007400512695E-2</v>
      </c>
      <c r="U246" s="10">
        <f t="shared" si="62"/>
        <v>0.22457003593444824</v>
      </c>
      <c r="V246" s="10">
        <f>SUM(Table2[[#This Row],[filter kmers2]:[identify kmers B10]])</f>
        <v>0.37701010704040527</v>
      </c>
      <c r="W246" s="5">
        <f t="shared" si="63"/>
        <v>6.368198217283935E-4</v>
      </c>
      <c r="X246" s="5">
        <f t="shared" si="64"/>
        <v>0.28763134013577479</v>
      </c>
      <c r="Y246" s="5">
        <f t="shared" si="65"/>
        <v>5.4904366357953448E-3</v>
      </c>
      <c r="Z246" s="5">
        <f t="shared" si="66"/>
        <v>3.4528661634925802E-4</v>
      </c>
      <c r="AA246" s="5">
        <f t="shared" si="67"/>
        <v>1.6843157032685237E-2</v>
      </c>
      <c r="AB246" s="5">
        <f t="shared" si="68"/>
        <v>1.6707824915654574E-3</v>
      </c>
      <c r="AC246" s="5">
        <f t="shared" si="69"/>
        <v>9.0179251815758607E-4</v>
      </c>
      <c r="AD246" s="5">
        <f t="shared" si="70"/>
        <v>9.0819865995908411E-2</v>
      </c>
      <c r="AE246" s="5">
        <f t="shared" si="71"/>
        <v>0.59566051875203552</v>
      </c>
      <c r="AF246" s="20">
        <f>Table2[[#This Row],[filter kmers2]]/Table2[[#This Row],[bp]]*1000000</f>
        <v>1.8189825680375287E-2</v>
      </c>
      <c r="AG246" s="20">
        <f>Table2[[#This Row],[collapse kmers3]]/Table2[[#This Row],[bp]]*1000000</f>
        <v>8.215768037939517</v>
      </c>
      <c r="AH246" s="20">
        <f>Table2[[#This Row],[calculate distances4]]/Table2[[#This Row],[bp]]*1000000</f>
        <v>0.1568262825789655</v>
      </c>
      <c r="AI246" s="20">
        <f>Table2[[#This Row],[Find N A5]]/Table2[[#This Row],[bp]]*1000000</f>
        <v>9.8626065754567113E-3</v>
      </c>
      <c r="AJ246" s="20">
        <f>Table2[[#This Row],[Find N B6]]/Table2[[#This Row],[bp]]*1000000</f>
        <v>0.48110011635661915</v>
      </c>
      <c r="AK246" s="20">
        <f>Table2[[#This Row],[Find N C7]]/Table2[[#This Row],[bp]]*1000000</f>
        <v>4.7723455260726431E-2</v>
      </c>
      <c r="AL246" s="20">
        <f>Table2[[#This Row],[Find N D8]]/Table2[[#This Row],[bp]]*1000000</f>
        <v>2.5758382741027964E-2</v>
      </c>
      <c r="AM246" s="20">
        <f>Table2[[#This Row],[identify kmers A9]]/Table2[[#This Row],[bp]]*1000000</f>
        <v>2.59413648007521</v>
      </c>
      <c r="AN246" s="20">
        <f>Table2[[#This Row],[identify kmers B10]]/Table2[[#This Row],[bp]]*1000000</f>
        <v>17.01417046249324</v>
      </c>
    </row>
    <row r="247" spans="1:40" x14ac:dyDescent="0.25">
      <c r="A247" s="1" t="s">
        <v>144</v>
      </c>
      <c r="B247">
        <v>10049</v>
      </c>
      <c r="C247">
        <v>1709568562.71509</v>
      </c>
      <c r="D247">
        <v>1709568562.7153299</v>
      </c>
      <c r="E247">
        <v>1709568562.8290701</v>
      </c>
      <c r="F247">
        <v>1709568562.8310299</v>
      </c>
      <c r="G247">
        <v>1709568562.83114</v>
      </c>
      <c r="H247">
        <v>1709568562.8338001</v>
      </c>
      <c r="I247">
        <v>1709568562.8343401</v>
      </c>
      <c r="J247">
        <v>1709568562.8346801</v>
      </c>
      <c r="K247">
        <v>1709568562.8673899</v>
      </c>
      <c r="L247">
        <v>1709568563.0908699</v>
      </c>
      <c r="M247" s="10">
        <f t="shared" si="54"/>
        <v>2.3984909057617188E-4</v>
      </c>
      <c r="N247" s="10">
        <f t="shared" si="55"/>
        <v>0.11374020576477051</v>
      </c>
      <c r="O247" s="10">
        <f t="shared" si="56"/>
        <v>1.9598007202148438E-3</v>
      </c>
      <c r="P247" s="10">
        <f t="shared" si="57"/>
        <v>1.1014938354492188E-4</v>
      </c>
      <c r="Q247" s="10">
        <f t="shared" si="58"/>
        <v>2.6600360870361328E-3</v>
      </c>
      <c r="R247" s="10">
        <f t="shared" si="59"/>
        <v>5.4001808166503906E-4</v>
      </c>
      <c r="S247" s="10">
        <f t="shared" si="60"/>
        <v>3.3998489379882813E-4</v>
      </c>
      <c r="T247" s="10">
        <f t="shared" si="61"/>
        <v>3.2709836959838867E-2</v>
      </c>
      <c r="U247" s="10">
        <f t="shared" si="62"/>
        <v>0.2234799861907959</v>
      </c>
      <c r="V247" s="10">
        <f>SUM(Table2[[#This Row],[filter kmers2]:[identify kmers B10]])</f>
        <v>0.37577986717224121</v>
      </c>
      <c r="W247" s="5">
        <f t="shared" si="63"/>
        <v>6.3827019893600485E-4</v>
      </c>
      <c r="X247" s="5">
        <f t="shared" si="64"/>
        <v>0.30267775285746462</v>
      </c>
      <c r="Y247" s="5">
        <f t="shared" si="65"/>
        <v>5.2152892994572165E-3</v>
      </c>
      <c r="Z247" s="5">
        <f t="shared" si="66"/>
        <v>2.9312209931255887E-4</v>
      </c>
      <c r="AA247" s="5">
        <f t="shared" si="67"/>
        <v>7.0787083593727698E-3</v>
      </c>
      <c r="AB247" s="5">
        <f t="shared" si="68"/>
        <v>1.4370596427336492E-3</v>
      </c>
      <c r="AC247" s="5">
        <f t="shared" si="69"/>
        <v>9.0474483467469478E-4</v>
      </c>
      <c r="AD247" s="5">
        <f t="shared" si="70"/>
        <v>8.7045208690879908E-2</v>
      </c>
      <c r="AE247" s="5">
        <f t="shared" si="71"/>
        <v>0.59470984401716853</v>
      </c>
      <c r="AF247" s="20">
        <f>Table2[[#This Row],[filter kmers2]]/Table2[[#This Row],[bp]]*1000000</f>
        <v>2.3867956072860175E-2</v>
      </c>
      <c r="AG247" s="20">
        <f>Table2[[#This Row],[collapse kmers3]]/Table2[[#This Row],[bp]]*1000000</f>
        <v>11.318559634269132</v>
      </c>
      <c r="AH247" s="20">
        <f>Table2[[#This Row],[calculate distances4]]/Table2[[#This Row],[bp]]*1000000</f>
        <v>0.19502445220567655</v>
      </c>
      <c r="AI247" s="20">
        <f>Table2[[#This Row],[Find N A5]]/Table2[[#This Row],[bp]]*1000000</f>
        <v>1.0961228335647515E-2</v>
      </c>
      <c r="AJ247" s="20">
        <f>Table2[[#This Row],[Find N B6]]/Table2[[#This Row],[bp]]*1000000</f>
        <v>0.26470654662515003</v>
      </c>
      <c r="AK247" s="20">
        <f>Table2[[#This Row],[Find N C7]]/Table2[[#This Row],[bp]]*1000000</f>
        <v>5.3738489567622554E-2</v>
      </c>
      <c r="AL247" s="20">
        <f>Table2[[#This Row],[Find N D8]]/Table2[[#This Row],[bp]]*1000000</f>
        <v>3.3832709105267006E-2</v>
      </c>
      <c r="AM247" s="20">
        <f>Table2[[#This Row],[identify kmers A9]]/Table2[[#This Row],[bp]]*1000000</f>
        <v>3.2550340292406075</v>
      </c>
      <c r="AN247" s="20">
        <f>Table2[[#This Row],[identify kmers B10]]/Table2[[#This Row],[bp]]*1000000</f>
        <v>22.23902738489361</v>
      </c>
    </row>
    <row r="248" spans="1:40" x14ac:dyDescent="0.25">
      <c r="A248" s="1" t="s">
        <v>144</v>
      </c>
      <c r="B248">
        <v>13199</v>
      </c>
      <c r="C248">
        <v>1709568527.74615</v>
      </c>
      <c r="D248">
        <v>1709568527.7464299</v>
      </c>
      <c r="E248">
        <v>1709568527.8636799</v>
      </c>
      <c r="F248">
        <v>1709568527.8658299</v>
      </c>
      <c r="G248">
        <v>1709568527.8659699</v>
      </c>
      <c r="H248">
        <v>1709568527.86956</v>
      </c>
      <c r="I248">
        <v>1709568527.8701601</v>
      </c>
      <c r="J248">
        <v>1709568527.8705299</v>
      </c>
      <c r="K248">
        <v>1709568527.8955801</v>
      </c>
      <c r="L248">
        <v>1709568528.1212201</v>
      </c>
      <c r="M248" s="10">
        <f t="shared" si="54"/>
        <v>2.7990341186523438E-4</v>
      </c>
      <c r="N248" s="10">
        <f t="shared" si="55"/>
        <v>0.11724996566772461</v>
      </c>
      <c r="O248" s="10">
        <f t="shared" si="56"/>
        <v>2.1500587463378906E-3</v>
      </c>
      <c r="P248" s="10">
        <f t="shared" si="57"/>
        <v>1.3995170593261719E-4</v>
      </c>
      <c r="Q248" s="10">
        <f t="shared" si="58"/>
        <v>3.5901069641113281E-3</v>
      </c>
      <c r="R248" s="10">
        <f t="shared" si="59"/>
        <v>6.0009956359863281E-4</v>
      </c>
      <c r="S248" s="10">
        <f t="shared" si="60"/>
        <v>3.6978721618652344E-4</v>
      </c>
      <c r="T248" s="10">
        <f t="shared" si="61"/>
        <v>2.5050163269042969E-2</v>
      </c>
      <c r="U248" s="10">
        <f t="shared" si="62"/>
        <v>0.22564005851745605</v>
      </c>
      <c r="V248" s="10">
        <f>SUM(Table2[[#This Row],[filter kmers2]:[identify kmers B10]])</f>
        <v>0.37507009506225586</v>
      </c>
      <c r="W248" s="5">
        <f t="shared" si="63"/>
        <v>7.4626960546874505E-4</v>
      </c>
      <c r="X248" s="5">
        <f t="shared" si="64"/>
        <v>0.31260814234806678</v>
      </c>
      <c r="Y248" s="5">
        <f t="shared" si="65"/>
        <v>5.7324184856193724E-3</v>
      </c>
      <c r="Z248" s="5">
        <f t="shared" si="66"/>
        <v>3.7313480273437253E-4</v>
      </c>
      <c r="AA248" s="5">
        <f t="shared" si="67"/>
        <v>9.5718294030224561E-3</v>
      </c>
      <c r="AB248" s="5">
        <f t="shared" si="68"/>
        <v>1.5999664369376757E-3</v>
      </c>
      <c r="AC248" s="5">
        <f t="shared" si="69"/>
        <v>9.8591495577685139E-4</v>
      </c>
      <c r="AD248" s="5">
        <f t="shared" si="70"/>
        <v>6.6787951369156814E-2</v>
      </c>
      <c r="AE248" s="5">
        <f t="shared" si="71"/>
        <v>0.60159437259321691</v>
      </c>
      <c r="AF248" s="20">
        <f>Table2[[#This Row],[filter kmers2]]/Table2[[#This Row],[bp]]*1000000</f>
        <v>2.1206410475432563E-2</v>
      </c>
      <c r="AG248" s="20">
        <f>Table2[[#This Row],[collapse kmers3]]/Table2[[#This Row],[bp]]*1000000</f>
        <v>8.8832461298374579</v>
      </c>
      <c r="AH248" s="20">
        <f>Table2[[#This Row],[calculate distances4]]/Table2[[#This Row],[bp]]*1000000</f>
        <v>0.1628955789330927</v>
      </c>
      <c r="AI248" s="20">
        <f>Table2[[#This Row],[Find N A5]]/Table2[[#This Row],[bp]]*1000000</f>
        <v>1.0603205237716282E-2</v>
      </c>
      <c r="AJ248" s="20">
        <f>Table2[[#This Row],[Find N B6]]/Table2[[#This Row],[bp]]*1000000</f>
        <v>0.27199840625133176</v>
      </c>
      <c r="AK248" s="20">
        <f>Table2[[#This Row],[Find N C7]]/Table2[[#This Row],[bp]]*1000000</f>
        <v>4.5465532509935055E-2</v>
      </c>
      <c r="AL248" s="20">
        <f>Table2[[#This Row],[Find N D8]]/Table2[[#This Row],[bp]]*1000000</f>
        <v>2.8016305491819337E-2</v>
      </c>
      <c r="AM248" s="20">
        <f>Table2[[#This Row],[identify kmers A9]]/Table2[[#This Row],[bp]]*1000000</f>
        <v>1.8978834206411825</v>
      </c>
      <c r="AN248" s="20">
        <f>Table2[[#This Row],[identify kmers B10]]/Table2[[#This Row],[bp]]*1000000</f>
        <v>17.095238920937653</v>
      </c>
    </row>
    <row r="249" spans="1:40" x14ac:dyDescent="0.25">
      <c r="A249" s="1" t="s">
        <v>144</v>
      </c>
      <c r="B249">
        <v>14299</v>
      </c>
      <c r="C249">
        <v>1709568631.4656401</v>
      </c>
      <c r="D249">
        <v>1709568631.46592</v>
      </c>
      <c r="E249">
        <v>1709568631.58444</v>
      </c>
      <c r="F249">
        <v>1709568631.5864899</v>
      </c>
      <c r="G249">
        <v>1709568631.5866399</v>
      </c>
      <c r="H249">
        <v>1709568631.5912299</v>
      </c>
      <c r="I249">
        <v>1709568631.59203</v>
      </c>
      <c r="J249">
        <v>1709568631.5922599</v>
      </c>
      <c r="K249">
        <v>1709568631.6170199</v>
      </c>
      <c r="L249">
        <v>1709568631.84027</v>
      </c>
      <c r="M249" s="10">
        <f t="shared" si="54"/>
        <v>2.7990341186523438E-4</v>
      </c>
      <c r="N249" s="10">
        <f t="shared" si="55"/>
        <v>0.11852002143859863</v>
      </c>
      <c r="O249" s="10">
        <f t="shared" si="56"/>
        <v>2.0499229431152344E-3</v>
      </c>
      <c r="P249" s="10">
        <f t="shared" si="57"/>
        <v>1.4996528625488281E-4</v>
      </c>
      <c r="Q249" s="10">
        <f t="shared" si="58"/>
        <v>4.5900344848632813E-3</v>
      </c>
      <c r="R249" s="10">
        <f t="shared" si="59"/>
        <v>8.0013275146484375E-4</v>
      </c>
      <c r="S249" s="10">
        <f t="shared" si="60"/>
        <v>2.2983551025390625E-4</v>
      </c>
      <c r="T249" s="10">
        <f t="shared" si="61"/>
        <v>2.4760007858276367E-2</v>
      </c>
      <c r="U249" s="10">
        <f t="shared" si="62"/>
        <v>0.22325015068054199</v>
      </c>
      <c r="V249" s="10">
        <f>SUM(Table2[[#This Row],[filter kmers2]:[identify kmers B10]])</f>
        <v>0.37462997436523438</v>
      </c>
      <c r="W249" s="5">
        <f t="shared" si="63"/>
        <v>7.4714633376439564E-4</v>
      </c>
      <c r="X249" s="5">
        <f t="shared" si="64"/>
        <v>0.31636555948150336</v>
      </c>
      <c r="Y249" s="5">
        <f t="shared" si="65"/>
        <v>5.471860458012158E-3</v>
      </c>
      <c r="Z249" s="5">
        <f t="shared" si="66"/>
        <v>4.0030242243424601E-4</v>
      </c>
      <c r="AA249" s="5">
        <f t="shared" si="67"/>
        <v>1.2252181616381724E-2</v>
      </c>
      <c r="AB249" s="5">
        <f t="shared" si="68"/>
        <v>2.1357948007779486E-3</v>
      </c>
      <c r="AC249" s="5">
        <f t="shared" si="69"/>
        <v>6.1350005600415444E-4</v>
      </c>
      <c r="AD249" s="5">
        <f t="shared" si="70"/>
        <v>6.6091902817518103E-2</v>
      </c>
      <c r="AE249" s="5">
        <f t="shared" si="71"/>
        <v>0.59592175201360387</v>
      </c>
      <c r="AF249" s="20">
        <f>Table2[[#This Row],[filter kmers2]]/Table2[[#This Row],[bp]]*1000000</f>
        <v>1.957503404890093E-2</v>
      </c>
      <c r="AG249" s="20">
        <f>Table2[[#This Row],[collapse kmers3]]/Table2[[#This Row],[bp]]*1000000</f>
        <v>8.2886930161968415</v>
      </c>
      <c r="AH249" s="20">
        <f>Table2[[#This Row],[calculate distances4]]/Table2[[#This Row],[bp]]*1000000</f>
        <v>0.1433612800276407</v>
      </c>
      <c r="AI249" s="20">
        <f>Table2[[#This Row],[Find N A5]]/Table2[[#This Row],[bp]]*1000000</f>
        <v>1.0487816368618981E-2</v>
      </c>
      <c r="AJ249" s="20">
        <f>Table2[[#This Row],[Find N B6]]/Table2[[#This Row],[bp]]*1000000</f>
        <v>0.32100388033172123</v>
      </c>
      <c r="AK249" s="20">
        <f>Table2[[#This Row],[Find N C7]]/Table2[[#This Row],[bp]]*1000000</f>
        <v>5.5957252357846266E-2</v>
      </c>
      <c r="AL249" s="20">
        <f>Table2[[#This Row],[Find N D8]]/Table2[[#This Row],[bp]]*1000000</f>
        <v>1.6073537328058343E-2</v>
      </c>
      <c r="AM249" s="20">
        <f>Table2[[#This Row],[identify kmers A9]]/Table2[[#This Row],[bp]]*1000000</f>
        <v>1.7315901712201109</v>
      </c>
      <c r="AN249" s="20">
        <f>Table2[[#This Row],[identify kmers B10]]/Table2[[#This Row],[bp]]*1000000</f>
        <v>15.61299046650409</v>
      </c>
    </row>
    <row r="250" spans="1:40" x14ac:dyDescent="0.25">
      <c r="A250" s="1" t="s">
        <v>144</v>
      </c>
      <c r="B250">
        <v>10999</v>
      </c>
      <c r="C250">
        <v>1709568608.2406299</v>
      </c>
      <c r="D250">
        <v>1709568608.2407801</v>
      </c>
      <c r="E250">
        <v>1709568608.3555701</v>
      </c>
      <c r="F250">
        <v>1709568608.3580799</v>
      </c>
      <c r="G250">
        <v>1709568608.3582101</v>
      </c>
      <c r="H250">
        <v>1709568608.3617401</v>
      </c>
      <c r="I250">
        <v>1709568608.3623199</v>
      </c>
      <c r="J250">
        <v>1709568608.36269</v>
      </c>
      <c r="K250">
        <v>1709568608.38604</v>
      </c>
      <c r="L250">
        <v>1709568608.61517</v>
      </c>
      <c r="M250" s="10">
        <f t="shared" si="54"/>
        <v>1.5020370483398438E-4</v>
      </c>
      <c r="N250" s="10">
        <f t="shared" si="55"/>
        <v>0.11478996276855469</v>
      </c>
      <c r="O250" s="10">
        <f t="shared" si="56"/>
        <v>2.5098323822021484E-3</v>
      </c>
      <c r="P250" s="10">
        <f t="shared" si="57"/>
        <v>1.3017654418945313E-4</v>
      </c>
      <c r="Q250" s="10">
        <f t="shared" si="58"/>
        <v>3.5300254821777344E-3</v>
      </c>
      <c r="R250" s="10">
        <f t="shared" si="59"/>
        <v>5.79833984375E-4</v>
      </c>
      <c r="S250" s="10">
        <f t="shared" si="60"/>
        <v>3.70025634765625E-4</v>
      </c>
      <c r="T250" s="10">
        <f t="shared" si="61"/>
        <v>2.3350000381469727E-2</v>
      </c>
      <c r="U250" s="10">
        <f t="shared" si="62"/>
        <v>0.22913002967834473</v>
      </c>
      <c r="V250" s="10">
        <f>SUM(Table2[[#This Row],[filter kmers2]:[identify kmers B10]])</f>
        <v>0.37454009056091309</v>
      </c>
      <c r="W250" s="5">
        <f t="shared" si="63"/>
        <v>4.0103505237326816E-4</v>
      </c>
      <c r="X250" s="5">
        <f t="shared" si="64"/>
        <v>0.30648244516800505</v>
      </c>
      <c r="Y250" s="5">
        <f t="shared" si="65"/>
        <v>6.7011047560847524E-3</v>
      </c>
      <c r="Z250" s="5">
        <f t="shared" si="66"/>
        <v>3.4756371205683239E-4</v>
      </c>
      <c r="AA250" s="5">
        <f t="shared" si="67"/>
        <v>9.4249602943469978E-3</v>
      </c>
      <c r="AB250" s="5">
        <f t="shared" si="68"/>
        <v>1.5481226148758541E-3</v>
      </c>
      <c r="AC250" s="5">
        <f t="shared" si="69"/>
        <v>9.8794666870367009E-4</v>
      </c>
      <c r="AD250" s="5">
        <f t="shared" si="70"/>
        <v>6.2343126863937719E-2</v>
      </c>
      <c r="AE250" s="5">
        <f t="shared" si="71"/>
        <v>0.6117636948696159</v>
      </c>
      <c r="AF250" s="20">
        <f>Table2[[#This Row],[filter kmers2]]/Table2[[#This Row],[bp]]*1000000</f>
        <v>1.3656123723427982E-2</v>
      </c>
      <c r="AG250" s="20">
        <f>Table2[[#This Row],[collapse kmers3]]/Table2[[#This Row],[bp]]*1000000</f>
        <v>10.436399924407191</v>
      </c>
      <c r="AH250" s="20">
        <f>Table2[[#This Row],[calculate distances4]]/Table2[[#This Row],[bp]]*1000000</f>
        <v>0.22818732450242279</v>
      </c>
      <c r="AI250" s="20">
        <f>Table2[[#This Row],[Find N A5]]/Table2[[#This Row],[bp]]*1000000</f>
        <v>1.1835307226970918E-2</v>
      </c>
      <c r="AJ250" s="20">
        <f>Table2[[#This Row],[Find N B6]]/Table2[[#This Row],[bp]]*1000000</f>
        <v>0.32094058388742019</v>
      </c>
      <c r="AK250" s="20">
        <f>Table2[[#This Row],[Find N C7]]/Table2[[#This Row],[bp]]*1000000</f>
        <v>5.2716972849804533E-2</v>
      </c>
      <c r="AL250" s="20">
        <f>Table2[[#This Row],[Find N D8]]/Table2[[#This Row],[bp]]*1000000</f>
        <v>3.3641752410730523E-2</v>
      </c>
      <c r="AM250" s="20">
        <f>Table2[[#This Row],[identify kmers A9]]/Table2[[#This Row],[bp]]*1000000</f>
        <v>2.1229203001608989</v>
      </c>
      <c r="AN250" s="20">
        <f>Table2[[#This Row],[identify kmers B10]]/Table2[[#This Row],[bp]]*1000000</f>
        <v>20.831896506804682</v>
      </c>
    </row>
    <row r="251" spans="1:40" x14ac:dyDescent="0.25">
      <c r="A251" s="1" t="s">
        <v>144</v>
      </c>
      <c r="B251">
        <v>11549</v>
      </c>
      <c r="C251">
        <v>1709568551.5548699</v>
      </c>
      <c r="D251">
        <v>1709568551.55513</v>
      </c>
      <c r="E251">
        <v>1709568551.6702499</v>
      </c>
      <c r="F251">
        <v>1709568551.6721301</v>
      </c>
      <c r="G251">
        <v>1709568551.6722701</v>
      </c>
      <c r="H251">
        <v>1709568551.6748199</v>
      </c>
      <c r="I251">
        <v>1709568551.67536</v>
      </c>
      <c r="J251">
        <v>1709568551.67559</v>
      </c>
      <c r="K251">
        <v>1709568551.69893</v>
      </c>
      <c r="L251">
        <v>1709568551.9293699</v>
      </c>
      <c r="M251" s="10">
        <f t="shared" si="54"/>
        <v>2.6011466979980469E-4</v>
      </c>
      <c r="N251" s="10">
        <f t="shared" si="55"/>
        <v>0.11511993408203125</v>
      </c>
      <c r="O251" s="10">
        <f t="shared" si="56"/>
        <v>1.8801689147949219E-3</v>
      </c>
      <c r="P251" s="10">
        <f t="shared" si="57"/>
        <v>1.3995170593261719E-4</v>
      </c>
      <c r="Q251" s="10">
        <f t="shared" si="58"/>
        <v>2.5498867034912109E-3</v>
      </c>
      <c r="R251" s="10">
        <f t="shared" si="59"/>
        <v>5.4001808166503906E-4</v>
      </c>
      <c r="S251" s="10">
        <f t="shared" si="60"/>
        <v>2.3007392883300781E-4</v>
      </c>
      <c r="T251" s="10">
        <f t="shared" si="61"/>
        <v>2.3339986801147461E-2</v>
      </c>
      <c r="U251" s="10">
        <f t="shared" si="62"/>
        <v>0.23043990135192871</v>
      </c>
      <c r="V251" s="10">
        <f>SUM(Table2[[#This Row],[filter kmers2]:[identify kmers B10]])</f>
        <v>0.37450003623962402</v>
      </c>
      <c r="W251" s="5">
        <f t="shared" si="63"/>
        <v>6.945651391963289E-4</v>
      </c>
      <c r="X251" s="5">
        <f t="shared" si="64"/>
        <v>0.30739632294286806</v>
      </c>
      <c r="Y251" s="5">
        <f t="shared" si="65"/>
        <v>5.0204772572889547E-3</v>
      </c>
      <c r="Z251" s="5">
        <f t="shared" si="66"/>
        <v>3.7370278341727323E-4</v>
      </c>
      <c r="AA251" s="5">
        <f t="shared" si="67"/>
        <v>6.8087755854305569E-3</v>
      </c>
      <c r="AB251" s="5">
        <f t="shared" si="68"/>
        <v>1.4419707060308754E-3</v>
      </c>
      <c r="AC251" s="5">
        <f t="shared" si="69"/>
        <v>6.1434955025156505E-4</v>
      </c>
      <c r="AD251" s="5">
        <f t="shared" si="70"/>
        <v>6.232305618847353E-2</v>
      </c>
      <c r="AE251" s="5">
        <f t="shared" si="71"/>
        <v>0.61532677984704287</v>
      </c>
      <c r="AF251" s="20">
        <f>Table2[[#This Row],[filter kmers2]]/Table2[[#This Row],[bp]]*1000000</f>
        <v>2.2522700649389965E-2</v>
      </c>
      <c r="AG251" s="20">
        <f>Table2[[#This Row],[collapse kmers3]]/Table2[[#This Row],[bp]]*1000000</f>
        <v>9.9679568864863839</v>
      </c>
      <c r="AH251" s="20">
        <f>Table2[[#This Row],[calculate distances4]]/Table2[[#This Row],[bp]]*1000000</f>
        <v>0.1627992826041148</v>
      </c>
      <c r="AI251" s="20">
        <f>Table2[[#This Row],[Find N A5]]/Table2[[#This Row],[bp]]*1000000</f>
        <v>1.2118080001092492E-2</v>
      </c>
      <c r="AJ251" s="20">
        <f>Table2[[#This Row],[Find N B6]]/Table2[[#This Row],[bp]]*1000000</f>
        <v>0.22078852744750291</v>
      </c>
      <c r="AK251" s="20">
        <f>Table2[[#This Row],[Find N C7]]/Table2[[#This Row],[bp]]*1000000</f>
        <v>4.6758860651574953E-2</v>
      </c>
      <c r="AL251" s="20">
        <f>Table2[[#This Row],[Find N D8]]/Table2[[#This Row],[bp]]*1000000</f>
        <v>1.9921545487315596E-2</v>
      </c>
      <c r="AM251" s="20">
        <f>Table2[[#This Row],[identify kmers A9]]/Table2[[#This Row],[bp]]*1000000</f>
        <v>2.0209530523116683</v>
      </c>
      <c r="AN251" s="20">
        <f>Table2[[#This Row],[identify kmers B10]]/Table2[[#This Row],[bp]]*1000000</f>
        <v>19.95323416329801</v>
      </c>
    </row>
    <row r="252" spans="1:40" x14ac:dyDescent="0.25">
      <c r="A252" s="1" t="s">
        <v>144</v>
      </c>
      <c r="B252">
        <v>13199</v>
      </c>
      <c r="C252">
        <v>1709568605.36426</v>
      </c>
      <c r="D252">
        <v>1709568605.3645101</v>
      </c>
      <c r="E252">
        <v>1709568605.4719</v>
      </c>
      <c r="F252">
        <v>1709568605.47402</v>
      </c>
      <c r="G252">
        <v>1709568605.4741399</v>
      </c>
      <c r="H252">
        <v>1709568605.47804</v>
      </c>
      <c r="I252">
        <v>1709568605.4786501</v>
      </c>
      <c r="J252">
        <v>1709568605.47892</v>
      </c>
      <c r="K252">
        <v>1709568605.5023701</v>
      </c>
      <c r="L252">
        <v>1709568605.73683</v>
      </c>
      <c r="M252" s="10">
        <f t="shared" si="54"/>
        <v>2.5010108947753906E-4</v>
      </c>
      <c r="N252" s="10">
        <f t="shared" si="55"/>
        <v>0.10738992691040039</v>
      </c>
      <c r="O252" s="10">
        <f t="shared" si="56"/>
        <v>2.1200180053710938E-3</v>
      </c>
      <c r="P252" s="10">
        <f t="shared" si="57"/>
        <v>1.1992454528808594E-4</v>
      </c>
      <c r="Q252" s="10">
        <f t="shared" si="58"/>
        <v>3.9000511169433594E-3</v>
      </c>
      <c r="R252" s="10">
        <f t="shared" si="59"/>
        <v>6.1011314392089844E-4</v>
      </c>
      <c r="S252" s="10">
        <f t="shared" si="60"/>
        <v>2.6988983154296875E-4</v>
      </c>
      <c r="T252" s="10">
        <f t="shared" si="61"/>
        <v>2.3450136184692383E-2</v>
      </c>
      <c r="U252" s="10">
        <f t="shared" si="62"/>
        <v>0.23445987701416016</v>
      </c>
      <c r="V252" s="10">
        <f>SUM(Table2[[#This Row],[filter kmers2]:[identify kmers B10]])</f>
        <v>0.37257003784179688</v>
      </c>
      <c r="W252" s="5">
        <f t="shared" si="63"/>
        <v>6.7128610482558083E-4</v>
      </c>
      <c r="X252" s="5">
        <f t="shared" si="64"/>
        <v>0.2882409104405787</v>
      </c>
      <c r="Y252" s="5">
        <f t="shared" si="65"/>
        <v>5.6902536168818539E-3</v>
      </c>
      <c r="Z252" s="5">
        <f t="shared" si="66"/>
        <v>3.2188456694687051E-4</v>
      </c>
      <c r="AA252" s="5">
        <f t="shared" si="67"/>
        <v>1.0467967686117113E-2</v>
      </c>
      <c r="AB252" s="5">
        <f t="shared" si="68"/>
        <v>1.6375797352227467E-3</v>
      </c>
      <c r="AC252" s="5">
        <f t="shared" si="69"/>
        <v>7.2440025801959716E-4</v>
      </c>
      <c r="AD252" s="5">
        <f t="shared" si="70"/>
        <v>6.2941551394022549E-2</v>
      </c>
      <c r="AE252" s="5">
        <f t="shared" si="71"/>
        <v>0.62930416619738494</v>
      </c>
      <c r="AF252" s="20">
        <f>Table2[[#This Row],[filter kmers2]]/Table2[[#This Row],[bp]]*1000000</f>
        <v>1.8948487724641191E-2</v>
      </c>
      <c r="AG252" s="20">
        <f>Table2[[#This Row],[collapse kmers3]]/Table2[[#This Row],[bp]]*1000000</f>
        <v>8.1362169035836338</v>
      </c>
      <c r="AH252" s="20">
        <f>Table2[[#This Row],[calculate distances4]]/Table2[[#This Row],[bp]]*1000000</f>
        <v>0.160619592800295</v>
      </c>
      <c r="AI252" s="20">
        <f>Table2[[#This Row],[Find N A5]]/Table2[[#This Row],[bp]]*1000000</f>
        <v>9.0858811491844795E-3</v>
      </c>
      <c r="AJ252" s="20">
        <f>Table2[[#This Row],[Find N B6]]/Table2[[#This Row],[bp]]*1000000</f>
        <v>0.29548080285956202</v>
      </c>
      <c r="AK252" s="20">
        <f>Table2[[#This Row],[Find N C7]]/Table2[[#This Row],[bp]]*1000000</f>
        <v>4.6224194554200959E-2</v>
      </c>
      <c r="AL252" s="20">
        <f>Table2[[#This Row],[Find N D8]]/Table2[[#This Row],[bp]]*1000000</f>
        <v>2.0447748431166663E-2</v>
      </c>
      <c r="AM252" s="20">
        <f>Table2[[#This Row],[identify kmers A9]]/Table2[[#This Row],[bp]]*1000000</f>
        <v>1.7766600639966954</v>
      </c>
      <c r="AN252" s="20">
        <f>Table2[[#This Row],[identify kmers B10]]/Table2[[#This Row],[bp]]*1000000</f>
        <v>17.763457611497852</v>
      </c>
    </row>
    <row r="253" spans="1:40" x14ac:dyDescent="0.25">
      <c r="A253" s="1" t="s">
        <v>144</v>
      </c>
      <c r="B253">
        <v>12099</v>
      </c>
      <c r="C253">
        <v>1709568595.49844</v>
      </c>
      <c r="D253">
        <v>1709568595.4986701</v>
      </c>
      <c r="E253">
        <v>1709568595.60795</v>
      </c>
      <c r="F253">
        <v>1709568595.6098299</v>
      </c>
      <c r="G253">
        <v>1709568595.6099501</v>
      </c>
      <c r="H253">
        <v>1709568595.6198001</v>
      </c>
      <c r="I253">
        <v>1709568595.6206801</v>
      </c>
      <c r="J253">
        <v>1709568595.6210101</v>
      </c>
      <c r="K253">
        <v>1709568595.6414399</v>
      </c>
      <c r="L253">
        <v>1709568595.8709199</v>
      </c>
      <c r="M253" s="10">
        <f t="shared" si="54"/>
        <v>2.3007392883300781E-4</v>
      </c>
      <c r="N253" s="10">
        <f t="shared" si="55"/>
        <v>0.10927987098693848</v>
      </c>
      <c r="O253" s="10">
        <f t="shared" si="56"/>
        <v>1.8799304962158203E-3</v>
      </c>
      <c r="P253" s="10">
        <f t="shared" si="57"/>
        <v>1.201629638671875E-4</v>
      </c>
      <c r="Q253" s="10">
        <f t="shared" si="58"/>
        <v>9.8500251770019531E-3</v>
      </c>
      <c r="R253" s="10">
        <f t="shared" si="59"/>
        <v>8.8000297546386719E-4</v>
      </c>
      <c r="S253" s="10">
        <f t="shared" si="60"/>
        <v>3.299713134765625E-4</v>
      </c>
      <c r="T253" s="10">
        <f t="shared" si="61"/>
        <v>2.0429849624633789E-2</v>
      </c>
      <c r="U253" s="10">
        <f t="shared" si="62"/>
        <v>0.22948002815246582</v>
      </c>
      <c r="V253" s="10">
        <f>SUM(Table2[[#This Row],[filter kmers2]:[identify kmers B10]])</f>
        <v>0.37247991561889648</v>
      </c>
      <c r="W253" s="5">
        <f t="shared" si="63"/>
        <v>6.1768143512040631E-4</v>
      </c>
      <c r="X253" s="5">
        <f t="shared" si="64"/>
        <v>0.29338459982564102</v>
      </c>
      <c r="Y253" s="5">
        <f t="shared" si="65"/>
        <v>5.0470654051030092E-3</v>
      </c>
      <c r="Z253" s="5">
        <f t="shared" si="66"/>
        <v>3.2260253191780804E-4</v>
      </c>
      <c r="AA253" s="5">
        <f t="shared" si="67"/>
        <v>2.6444446435818097E-2</v>
      </c>
      <c r="AB253" s="5">
        <f t="shared" si="68"/>
        <v>2.3625514787869633E-3</v>
      </c>
      <c r="AC253" s="5">
        <f t="shared" si="69"/>
        <v>8.8587679399652051E-4</v>
      </c>
      <c r="AD253" s="5">
        <f t="shared" si="70"/>
        <v>5.4848191185525898E-2</v>
      </c>
      <c r="AE253" s="5">
        <f t="shared" si="71"/>
        <v>0.61608698490809033</v>
      </c>
      <c r="AF253" s="20">
        <f>Table2[[#This Row],[filter kmers2]]/Table2[[#This Row],[bp]]*1000000</f>
        <v>1.901594584949234E-2</v>
      </c>
      <c r="AG253" s="20">
        <f>Table2[[#This Row],[collapse kmers3]]/Table2[[#This Row],[bp]]*1000000</f>
        <v>9.0321407543547778</v>
      </c>
      <c r="AH253" s="20">
        <f>Table2[[#This Row],[calculate distances4]]/Table2[[#This Row],[bp]]*1000000</f>
        <v>0.15537899795155141</v>
      </c>
      <c r="AI253" s="20">
        <f>Table2[[#This Row],[Find N A5]]/Table2[[#This Row],[bp]]*1000000</f>
        <v>9.931644257144186E-3</v>
      </c>
      <c r="AJ253" s="20">
        <f>Table2[[#This Row],[Find N B6]]/Table2[[#This Row],[bp]]*1000000</f>
        <v>0.8141189500786804</v>
      </c>
      <c r="AK253" s="20">
        <f>Table2[[#This Row],[Find N C7]]/Table2[[#This Row],[bp]]*1000000</f>
        <v>7.273352966888727E-2</v>
      </c>
      <c r="AL253" s="20">
        <f>Table2[[#This Row],[Find N D8]]/Table2[[#This Row],[bp]]*1000000</f>
        <v>2.7272610420411809E-2</v>
      </c>
      <c r="AM253" s="20">
        <f>Table2[[#This Row],[identify kmers A9]]/Table2[[#This Row],[bp]]*1000000</f>
        <v>1.6885568745048178</v>
      </c>
      <c r="AN253" s="20">
        <f>Table2[[#This Row],[identify kmers B10]]/Table2[[#This Row],[bp]]*1000000</f>
        <v>18.966859091864272</v>
      </c>
    </row>
    <row r="254" spans="1:40" x14ac:dyDescent="0.25">
      <c r="A254" s="1" t="s">
        <v>144</v>
      </c>
      <c r="B254">
        <v>12099</v>
      </c>
      <c r="C254">
        <v>1709568505.74106</v>
      </c>
      <c r="D254">
        <v>1709568505.7413099</v>
      </c>
      <c r="E254">
        <v>1709568505.8645899</v>
      </c>
      <c r="F254">
        <v>1709568505.8668599</v>
      </c>
      <c r="G254">
        <v>1709568505.8669801</v>
      </c>
      <c r="H254">
        <v>1709568505.8714099</v>
      </c>
      <c r="I254">
        <v>1709568505.8722</v>
      </c>
      <c r="J254">
        <v>1709568505.87253</v>
      </c>
      <c r="K254">
        <v>1709568505.8962801</v>
      </c>
      <c r="L254">
        <v>1709568506.1134901</v>
      </c>
      <c r="M254" s="10">
        <f t="shared" si="54"/>
        <v>2.498626708984375E-4</v>
      </c>
      <c r="N254" s="10">
        <f t="shared" si="55"/>
        <v>0.12328004837036133</v>
      </c>
      <c r="O254" s="10">
        <f t="shared" si="56"/>
        <v>2.2699832916259766E-3</v>
      </c>
      <c r="P254" s="10">
        <f t="shared" si="57"/>
        <v>1.201629638671875E-4</v>
      </c>
      <c r="Q254" s="10">
        <f t="shared" si="58"/>
        <v>4.4298171997070313E-3</v>
      </c>
      <c r="R254" s="10">
        <f t="shared" si="59"/>
        <v>7.9011917114257813E-4</v>
      </c>
      <c r="S254" s="10">
        <f t="shared" si="60"/>
        <v>3.299713134765625E-4</v>
      </c>
      <c r="T254" s="10">
        <f t="shared" si="61"/>
        <v>2.3750066757202148E-2</v>
      </c>
      <c r="U254" s="10">
        <f t="shared" si="62"/>
        <v>0.21721005439758301</v>
      </c>
      <c r="V254" s="10">
        <f>SUM(Table2[[#This Row],[filter kmers2]:[identify kmers B10]])</f>
        <v>0.37243008613586426</v>
      </c>
      <c r="W254" s="5">
        <f t="shared" si="63"/>
        <v>6.7089819055941261E-4</v>
      </c>
      <c r="X254" s="5">
        <f t="shared" si="64"/>
        <v>0.33101527765774591</v>
      </c>
      <c r="Y254" s="5">
        <f t="shared" si="65"/>
        <v>6.0950588476299302E-3</v>
      </c>
      <c r="Z254" s="5">
        <f t="shared" si="66"/>
        <v>3.226456946965114E-4</v>
      </c>
      <c r="AA254" s="5">
        <f t="shared" si="67"/>
        <v>1.1894359141788059E-2</v>
      </c>
      <c r="AB254" s="5">
        <f t="shared" si="68"/>
        <v>2.1215234766353945E-3</v>
      </c>
      <c r="AC254" s="5">
        <f t="shared" si="69"/>
        <v>8.8599532035708688E-4</v>
      </c>
      <c r="AD254" s="5">
        <f t="shared" si="70"/>
        <v>6.3770537454747978E-2</v>
      </c>
      <c r="AE254" s="5">
        <f t="shared" si="71"/>
        <v>0.58322370421583969</v>
      </c>
      <c r="AF254" s="20">
        <f>Table2[[#This Row],[filter kmers2]]/Table2[[#This Row],[bp]]*1000000</f>
        <v>2.0651514248982351E-2</v>
      </c>
      <c r="AG254" s="20">
        <f>Table2[[#This Row],[collapse kmers3]]/Table2[[#This Row],[bp]]*1000000</f>
        <v>10.189275838528914</v>
      </c>
      <c r="AH254" s="20">
        <f>Table2[[#This Row],[calculate distances4]]/Table2[[#This Row],[bp]]*1000000</f>
        <v>0.18761743050053531</v>
      </c>
      <c r="AI254" s="20">
        <f>Table2[[#This Row],[Find N A5]]/Table2[[#This Row],[bp]]*1000000</f>
        <v>9.931644257144186E-3</v>
      </c>
      <c r="AJ254" s="20">
        <f>Table2[[#This Row],[Find N B6]]/Table2[[#This Row],[bp]]*1000000</f>
        <v>0.36613085376535509</v>
      </c>
      <c r="AK254" s="20">
        <f>Table2[[#This Row],[Find N C7]]/Table2[[#This Row],[bp]]*1000000</f>
        <v>6.5304502119396493E-2</v>
      </c>
      <c r="AL254" s="20">
        <f>Table2[[#This Row],[Find N D8]]/Table2[[#This Row],[bp]]*1000000</f>
        <v>2.7272610420411809E-2</v>
      </c>
      <c r="AM254" s="20">
        <f>Table2[[#This Row],[identify kmers A9]]/Table2[[#This Row],[bp]]*1000000</f>
        <v>1.9629776640385277</v>
      </c>
      <c r="AN254" s="20">
        <f>Table2[[#This Row],[identify kmers B10]]/Table2[[#This Row],[bp]]*1000000</f>
        <v>17.952727861606991</v>
      </c>
    </row>
    <row r="255" spans="1:40" x14ac:dyDescent="0.25">
      <c r="A255" s="1" t="s">
        <v>144</v>
      </c>
      <c r="B255">
        <v>12249</v>
      </c>
      <c r="C255">
        <v>1709568547.64871</v>
      </c>
      <c r="D255">
        <v>1709568547.6489201</v>
      </c>
      <c r="E255">
        <v>1709568547.7734399</v>
      </c>
      <c r="F255">
        <v>1709568547.77595</v>
      </c>
      <c r="G255">
        <v>1709568547.7761099</v>
      </c>
      <c r="H255">
        <v>1709568547.7797301</v>
      </c>
      <c r="I255">
        <v>1709568547.7804899</v>
      </c>
      <c r="J255">
        <v>1709568547.7808199</v>
      </c>
      <c r="K255">
        <v>1709568547.80688</v>
      </c>
      <c r="L255">
        <v>1709568548.0204401</v>
      </c>
      <c r="M255" s="10">
        <f t="shared" si="54"/>
        <v>2.1004676818847656E-4</v>
      </c>
      <c r="N255" s="10">
        <f t="shared" si="55"/>
        <v>0.12451982498168945</v>
      </c>
      <c r="O255" s="10">
        <f t="shared" si="56"/>
        <v>2.51007080078125E-3</v>
      </c>
      <c r="P255" s="10">
        <f t="shared" si="57"/>
        <v>1.5997886657714844E-4</v>
      </c>
      <c r="Q255" s="10">
        <f t="shared" si="58"/>
        <v>3.620147705078125E-3</v>
      </c>
      <c r="R255" s="10">
        <f t="shared" si="59"/>
        <v>7.5984001159667969E-4</v>
      </c>
      <c r="S255" s="10">
        <f t="shared" si="60"/>
        <v>3.299713134765625E-4</v>
      </c>
      <c r="T255" s="10">
        <f t="shared" si="61"/>
        <v>2.6060104370117188E-2</v>
      </c>
      <c r="U255" s="10">
        <f t="shared" si="62"/>
        <v>0.21356010437011719</v>
      </c>
      <c r="V255" s="10">
        <f>SUM(Table2[[#This Row],[filter kmers2]:[identify kmers B10]])</f>
        <v>0.37173008918762207</v>
      </c>
      <c r="W255" s="5">
        <f t="shared" si="63"/>
        <v>5.6505183276261603E-4</v>
      </c>
      <c r="X255" s="5">
        <f t="shared" si="64"/>
        <v>0.33497375812061581</v>
      </c>
      <c r="Y255" s="5">
        <f t="shared" si="65"/>
        <v>6.7524014702892415E-3</v>
      </c>
      <c r="Z255" s="5">
        <f t="shared" si="66"/>
        <v>4.3036297364780403E-4</v>
      </c>
      <c r="AA255" s="5">
        <f t="shared" si="67"/>
        <v>9.7386458895205013E-3</v>
      </c>
      <c r="AB255" s="5">
        <f t="shared" si="68"/>
        <v>2.0440637809471707E-3</v>
      </c>
      <c r="AC255" s="5">
        <f t="shared" si="69"/>
        <v>8.8766371911857048E-4</v>
      </c>
      <c r="AD255" s="5">
        <f t="shared" si="70"/>
        <v>7.0104909793740053E-2</v>
      </c>
      <c r="AE255" s="5">
        <f t="shared" si="71"/>
        <v>0.57450314241935829</v>
      </c>
      <c r="AF255" s="20">
        <f>Table2[[#This Row],[filter kmers2]]/Table2[[#This Row],[bp]]*1000000</f>
        <v>1.7148074797001922E-2</v>
      </c>
      <c r="AG255" s="20">
        <f>Table2[[#This Row],[collapse kmers3]]/Table2[[#This Row],[bp]]*1000000</f>
        <v>10.165713526140049</v>
      </c>
      <c r="AH255" s="20">
        <f>Table2[[#This Row],[calculate distances4]]/Table2[[#This Row],[bp]]*1000000</f>
        <v>0.20492046704067679</v>
      </c>
      <c r="AI255" s="20">
        <f>Table2[[#This Row],[Find N A5]]/Table2[[#This Row],[bp]]*1000000</f>
        <v>1.3060565481030977E-2</v>
      </c>
      <c r="AJ255" s="20">
        <f>Table2[[#This Row],[Find N B6]]/Table2[[#This Row],[bp]]*1000000</f>
        <v>0.2955463878747755</v>
      </c>
      <c r="AK255" s="20">
        <f>Table2[[#This Row],[Find N C7]]/Table2[[#This Row],[bp]]*1000000</f>
        <v>6.2032819952378131E-2</v>
      </c>
      <c r="AL255" s="20">
        <f>Table2[[#This Row],[Find N D8]]/Table2[[#This Row],[bp]]*1000000</f>
        <v>2.6938632825256142E-2</v>
      </c>
      <c r="AM255" s="20">
        <f>Table2[[#This Row],[identify kmers A9]]/Table2[[#This Row],[bp]]*1000000</f>
        <v>2.1275291346328018</v>
      </c>
      <c r="AN255" s="20">
        <f>Table2[[#This Row],[identify kmers B10]]/Table2[[#This Row],[bp]]*1000000</f>
        <v>17.434901165002628</v>
      </c>
    </row>
    <row r="256" spans="1:40" x14ac:dyDescent="0.25">
      <c r="A256" s="1" t="s">
        <v>144</v>
      </c>
      <c r="B256">
        <v>11699</v>
      </c>
      <c r="C256">
        <v>1709568635.05442</v>
      </c>
      <c r="D256">
        <v>1709568635.0546999</v>
      </c>
      <c r="E256">
        <v>1709568635.1496601</v>
      </c>
      <c r="F256">
        <v>1709568635.1514101</v>
      </c>
      <c r="G256">
        <v>1709568635.15154</v>
      </c>
      <c r="H256">
        <v>1709568635.15837</v>
      </c>
      <c r="I256">
        <v>1709568635.1591401</v>
      </c>
      <c r="J256">
        <v>1709568635.1595199</v>
      </c>
      <c r="K256">
        <v>1709568635.17942</v>
      </c>
      <c r="L256">
        <v>1709568635.42574</v>
      </c>
      <c r="M256" s="10">
        <f t="shared" si="54"/>
        <v>2.7990341186523438E-4</v>
      </c>
      <c r="N256" s="10">
        <f t="shared" si="55"/>
        <v>9.4960212707519531E-2</v>
      </c>
      <c r="O256" s="10">
        <f t="shared" si="56"/>
        <v>1.7499923706054688E-3</v>
      </c>
      <c r="P256" s="10">
        <f t="shared" si="57"/>
        <v>1.2993812561035156E-4</v>
      </c>
      <c r="Q256" s="10">
        <f t="shared" si="58"/>
        <v>6.8299770355224609E-3</v>
      </c>
      <c r="R256" s="10">
        <f t="shared" si="59"/>
        <v>7.7009201049804688E-4</v>
      </c>
      <c r="S256" s="10">
        <f t="shared" si="60"/>
        <v>3.7980079650878906E-4</v>
      </c>
      <c r="T256" s="10">
        <f t="shared" si="61"/>
        <v>1.9900083541870117E-2</v>
      </c>
      <c r="U256" s="10">
        <f t="shared" si="62"/>
        <v>0.24632000923156738</v>
      </c>
      <c r="V256" s="10">
        <f>SUM(Table2[[#This Row],[filter kmers2]:[identify kmers B10]])</f>
        <v>0.37132000923156738</v>
      </c>
      <c r="W256" s="5">
        <f t="shared" si="63"/>
        <v>7.5380643355170602E-4</v>
      </c>
      <c r="X256" s="5">
        <f t="shared" si="64"/>
        <v>0.25573685863047368</v>
      </c>
      <c r="Y256" s="5">
        <f t="shared" si="65"/>
        <v>4.7128954193096442E-3</v>
      </c>
      <c r="Z256" s="5">
        <f t="shared" si="66"/>
        <v>3.4993569530296402E-4</v>
      </c>
      <c r="AA256" s="5">
        <f t="shared" si="67"/>
        <v>1.8393775896044056E-2</v>
      </c>
      <c r="AB256" s="5">
        <f t="shared" si="68"/>
        <v>2.0739308180340804E-3</v>
      </c>
      <c r="AC256" s="5">
        <f t="shared" si="69"/>
        <v>1.0228395644360031E-3</v>
      </c>
      <c r="AD256" s="5">
        <f t="shared" si="70"/>
        <v>5.3592812256610091E-2</v>
      </c>
      <c r="AE256" s="5">
        <f t="shared" si="71"/>
        <v>0.66336314528623774</v>
      </c>
      <c r="AF256" s="20">
        <f>Table2[[#This Row],[filter kmers2]]/Table2[[#This Row],[bp]]*1000000</f>
        <v>2.3925413442621966E-2</v>
      </c>
      <c r="AG256" s="20">
        <f>Table2[[#This Row],[collapse kmers3]]/Table2[[#This Row],[bp]]*1000000</f>
        <v>8.1169512528865315</v>
      </c>
      <c r="AH256" s="20">
        <f>Table2[[#This Row],[calculate distances4]]/Table2[[#This Row],[bp]]*1000000</f>
        <v>0.14958478251179322</v>
      </c>
      <c r="AI256" s="20">
        <f>Table2[[#This Row],[Find N A5]]/Table2[[#This Row],[bp]]*1000000</f>
        <v>1.1106771998491458E-2</v>
      </c>
      <c r="AJ256" s="20">
        <f>Table2[[#This Row],[Find N B6]]/Table2[[#This Row],[bp]]*1000000</f>
        <v>0.58380861915740323</v>
      </c>
      <c r="AK256" s="20">
        <f>Table2[[#This Row],[Find N C7]]/Table2[[#This Row],[bp]]*1000000</f>
        <v>6.582545606445396E-2</v>
      </c>
      <c r="AL256" s="20">
        <f>Table2[[#This Row],[Find N D8]]/Table2[[#This Row],[bp]]*1000000</f>
        <v>3.2464381272654851E-2</v>
      </c>
      <c r="AM256" s="20">
        <f>Table2[[#This Row],[identify kmers A9]]/Table2[[#This Row],[bp]]*1000000</f>
        <v>1.7010072264185074</v>
      </c>
      <c r="AN256" s="20">
        <f>Table2[[#This Row],[identify kmers B10]]/Table2[[#This Row],[bp]]*1000000</f>
        <v>21.054791796868738</v>
      </c>
    </row>
    <row r="257" spans="1:40" x14ac:dyDescent="0.25">
      <c r="A257" s="1" t="s">
        <v>144</v>
      </c>
      <c r="B257">
        <v>14099</v>
      </c>
      <c r="C257">
        <v>1709568554.44294</v>
      </c>
      <c r="D257">
        <v>1709568554.4432099</v>
      </c>
      <c r="E257">
        <v>1709568554.56426</v>
      </c>
      <c r="F257">
        <v>1709568554.56668</v>
      </c>
      <c r="G257">
        <v>1709568554.5668099</v>
      </c>
      <c r="H257">
        <v>1709568554.5715599</v>
      </c>
      <c r="I257">
        <v>1709568554.57217</v>
      </c>
      <c r="J257">
        <v>1709568554.57252</v>
      </c>
      <c r="K257">
        <v>1709568554.5954101</v>
      </c>
      <c r="L257">
        <v>1709568554.8134301</v>
      </c>
      <c r="M257" s="10">
        <f t="shared" si="54"/>
        <v>2.6988983154296875E-4</v>
      </c>
      <c r="N257" s="10">
        <f t="shared" si="55"/>
        <v>0.12105011940002441</v>
      </c>
      <c r="O257" s="10">
        <f t="shared" si="56"/>
        <v>2.4199485778808594E-3</v>
      </c>
      <c r="P257" s="10">
        <f t="shared" si="57"/>
        <v>1.2993812561035156E-4</v>
      </c>
      <c r="Q257" s="10">
        <f t="shared" si="58"/>
        <v>4.7500133514404297E-3</v>
      </c>
      <c r="R257" s="10">
        <f t="shared" si="59"/>
        <v>6.1011314392089844E-4</v>
      </c>
      <c r="S257" s="10">
        <f t="shared" si="60"/>
        <v>3.4999847412109375E-4</v>
      </c>
      <c r="T257" s="10">
        <f t="shared" si="61"/>
        <v>2.2890090942382813E-2</v>
      </c>
      <c r="U257" s="10">
        <f t="shared" si="62"/>
        <v>0.21801996231079102</v>
      </c>
      <c r="V257" s="10">
        <f>SUM(Table2[[#This Row],[filter kmers2]:[identify kmers B10]])</f>
        <v>0.37049007415771484</v>
      </c>
      <c r="W257" s="5">
        <f t="shared" si="63"/>
        <v>7.2846710443335303E-4</v>
      </c>
      <c r="X257" s="5">
        <f t="shared" si="64"/>
        <v>0.32672972325972299</v>
      </c>
      <c r="Y257" s="5">
        <f t="shared" si="65"/>
        <v>6.5317500971718489E-3</v>
      </c>
      <c r="Z257" s="5">
        <f t="shared" si="66"/>
        <v>3.5071958649838988E-4</v>
      </c>
      <c r="AA257" s="5">
        <f t="shared" si="67"/>
        <v>1.2820892333591601E-2</v>
      </c>
      <c r="AB257" s="5">
        <f t="shared" si="68"/>
        <v>1.6467732510997795E-3</v>
      </c>
      <c r="AC257" s="5">
        <f t="shared" si="69"/>
        <v>9.446905559259383E-4</v>
      </c>
      <c r="AD257" s="5">
        <f t="shared" si="70"/>
        <v>6.1783277175298017E-2</v>
      </c>
      <c r="AE257" s="5">
        <f t="shared" si="71"/>
        <v>0.58846370663625813</v>
      </c>
      <c r="AF257" s="20">
        <f>Table2[[#This Row],[filter kmers2]]/Table2[[#This Row],[bp]]*1000000</f>
        <v>1.9142480427191202E-2</v>
      </c>
      <c r="AG257" s="20">
        <f>Table2[[#This Row],[collapse kmers3]]/Table2[[#This Row],[bp]]*1000000</f>
        <v>8.5857237676448275</v>
      </c>
      <c r="AH257" s="20">
        <f>Table2[[#This Row],[calculate distances4]]/Table2[[#This Row],[bp]]*1000000</f>
        <v>0.17163973174557481</v>
      </c>
      <c r="AI257" s="20">
        <f>Table2[[#This Row],[Find N A5]]/Table2[[#This Row],[bp]]*1000000</f>
        <v>9.216123527225447E-3</v>
      </c>
      <c r="AJ257" s="20">
        <f>Table2[[#This Row],[Find N B6]]/Table2[[#This Row],[bp]]*1000000</f>
        <v>0.33690427345488544</v>
      </c>
      <c r="AK257" s="20">
        <f>Table2[[#This Row],[Find N C7]]/Table2[[#This Row],[bp]]*1000000</f>
        <v>4.3273504781963151E-2</v>
      </c>
      <c r="AL257" s="20">
        <f>Table2[[#This Row],[Find N D8]]/Table2[[#This Row],[bp]]*1000000</f>
        <v>2.4824347409113677E-2</v>
      </c>
      <c r="AM257" s="20">
        <f>Table2[[#This Row],[identify kmers A9]]/Table2[[#This Row],[bp]]*1000000</f>
        <v>1.6235258488107533</v>
      </c>
      <c r="AN257" s="20">
        <f>Table2[[#This Row],[identify kmers B10]]/Table2[[#This Row],[bp]]*1000000</f>
        <v>15.463505377033195</v>
      </c>
    </row>
    <row r="258" spans="1:40" x14ac:dyDescent="0.25">
      <c r="A258" s="1" t="s">
        <v>144</v>
      </c>
      <c r="B258">
        <v>12099</v>
      </c>
      <c r="C258">
        <v>1709568605.07182</v>
      </c>
      <c r="D258">
        <v>1709568605.0720601</v>
      </c>
      <c r="E258">
        <v>1709568605.1889901</v>
      </c>
      <c r="F258">
        <v>1709568605.19154</v>
      </c>
      <c r="G258">
        <v>1709568605.19168</v>
      </c>
      <c r="H258">
        <v>1709568605.19662</v>
      </c>
      <c r="I258">
        <v>1709568605.19733</v>
      </c>
      <c r="J258">
        <v>1709568605.1976299</v>
      </c>
      <c r="K258">
        <v>1709568605.21891</v>
      </c>
      <c r="L258">
        <v>1709568605.44209</v>
      </c>
      <c r="M258" s="10">
        <f t="shared" ref="M258:M321" si="72">(D258-C258)</f>
        <v>2.4008750915527344E-4</v>
      </c>
      <c r="N258" s="10">
        <f t="shared" ref="N258:N321" si="73">(E258-D258)</f>
        <v>0.11693000793457031</v>
      </c>
      <c r="O258" s="10">
        <f t="shared" ref="O258:O321" si="74">(F258-E258)</f>
        <v>2.5498867034912109E-3</v>
      </c>
      <c r="P258" s="10">
        <f t="shared" ref="P258:P321" si="75">(G258-F258)</f>
        <v>1.3995170593261719E-4</v>
      </c>
      <c r="Q258" s="10">
        <f t="shared" ref="Q258:Q321" si="76">(H258-G258)</f>
        <v>4.940032958984375E-3</v>
      </c>
      <c r="R258" s="10">
        <f t="shared" ref="R258:R321" si="77">(I258-H258)</f>
        <v>7.1001052856445313E-4</v>
      </c>
      <c r="S258" s="10">
        <f t="shared" ref="S258:S321" si="78">(J258-I258)</f>
        <v>2.9993057250976563E-4</v>
      </c>
      <c r="T258" s="10">
        <f t="shared" ref="T258:T321" si="79">(K258-J258)</f>
        <v>2.1280050277709961E-2</v>
      </c>
      <c r="U258" s="10">
        <f t="shared" ref="U258:U321" si="80">(L258-K258)</f>
        <v>0.22318005561828613</v>
      </c>
      <c r="V258" s="10">
        <f>SUM(Table2[[#This Row],[filter kmers2]:[identify kmers B10]])</f>
        <v>0.3702700138092041</v>
      </c>
      <c r="W258" s="5">
        <f t="shared" ref="W258:W321" si="81">M258/(SUM($M258:$U258))</f>
        <v>6.4841197018721528E-4</v>
      </c>
      <c r="X258" s="5">
        <f t="shared" ref="X258:X321" si="82">N258/(SUM($M258:$U258))</f>
        <v>0.31579659052494324</v>
      </c>
      <c r="Y258" s="5">
        <f t="shared" ref="Y258:Y321" si="83">O258/(SUM($M258:$U258))</f>
        <v>6.8865601004491237E-3</v>
      </c>
      <c r="Z258" s="5">
        <f t="shared" ref="Z258:Z321" si="84">P258/(SUM($M258:$U258))</f>
        <v>3.7797202234349095E-4</v>
      </c>
      <c r="AA258" s="5">
        <f t="shared" ref="AA258:AA321" si="85">Q258/(SUM($M258:$U258))</f>
        <v>1.3341704093623735E-2</v>
      </c>
      <c r="AB258" s="5">
        <f t="shared" ref="AB258:AB321" si="86">R258/(SUM($M258:$U258))</f>
        <v>1.9175480111395503E-3</v>
      </c>
      <c r="AC258" s="5">
        <f t="shared" ref="AC258:AC321" si="87">S258/(SUM($M258:$U258))</f>
        <v>8.1003203425572675E-4</v>
      </c>
      <c r="AD258" s="5">
        <f t="shared" ref="AD258:AD321" si="88">T258/(SUM($M258:$U258))</f>
        <v>5.7471708439980042E-2</v>
      </c>
      <c r="AE258" s="5">
        <f t="shared" ref="AE258:AE321" si="89">U258/(SUM($M258:$U258))</f>
        <v>0.60274947280307789</v>
      </c>
      <c r="AF258" s="20">
        <f>Table2[[#This Row],[filter kmers2]]/Table2[[#This Row],[bp]]*1000000</f>
        <v>1.9843582870921021E-2</v>
      </c>
      <c r="AG258" s="20">
        <f>Table2[[#This Row],[collapse kmers3]]/Table2[[#This Row],[bp]]*1000000</f>
        <v>9.6644357330829251</v>
      </c>
      <c r="AH258" s="20">
        <f>Table2[[#This Row],[calculate distances4]]/Table2[[#This Row],[bp]]*1000000</f>
        <v>0.21075185581380371</v>
      </c>
      <c r="AI258" s="20">
        <f>Table2[[#This Row],[Find N A5]]/Table2[[#This Row],[bp]]*1000000</f>
        <v>1.15672126566342E-2</v>
      </c>
      <c r="AJ258" s="20">
        <f>Table2[[#This Row],[Find N B6]]/Table2[[#This Row],[bp]]*1000000</f>
        <v>0.4083009305714832</v>
      </c>
      <c r="AK258" s="20">
        <f>Table2[[#This Row],[Find N C7]]/Table2[[#This Row],[bp]]*1000000</f>
        <v>5.8683405947967032E-2</v>
      </c>
      <c r="AL258" s="20">
        <f>Table2[[#This Row],[Find N D8]]/Table2[[#This Row],[bp]]*1000000</f>
        <v>2.4789699356125763E-2</v>
      </c>
      <c r="AM258" s="20">
        <f>Table2[[#This Row],[identify kmers A9]]/Table2[[#This Row],[bp]]*1000000</f>
        <v>1.7588271987527864</v>
      </c>
      <c r="AN258" s="20">
        <f>Table2[[#This Row],[identify kmers B10]]/Table2[[#This Row],[bp]]*1000000</f>
        <v>18.446157171525428</v>
      </c>
    </row>
    <row r="259" spans="1:40" x14ac:dyDescent="0.25">
      <c r="A259" s="1" t="s">
        <v>144</v>
      </c>
      <c r="B259">
        <v>13199</v>
      </c>
      <c r="C259">
        <v>1709568537.64202</v>
      </c>
      <c r="D259">
        <v>1709568537.6422999</v>
      </c>
      <c r="E259">
        <v>1709568537.7829001</v>
      </c>
      <c r="F259">
        <v>1709568537.7850101</v>
      </c>
      <c r="G259">
        <v>1709568537.78514</v>
      </c>
      <c r="H259">
        <v>1709568537.7911799</v>
      </c>
      <c r="I259">
        <v>1709568537.7918601</v>
      </c>
      <c r="J259">
        <v>1709568537.79217</v>
      </c>
      <c r="K259">
        <v>1709568537.81285</v>
      </c>
      <c r="L259">
        <v>1709568538.0122099</v>
      </c>
      <c r="M259" s="10">
        <f t="shared" si="72"/>
        <v>2.7990341186523438E-4</v>
      </c>
      <c r="N259" s="10">
        <f t="shared" si="73"/>
        <v>0.14060020446777344</v>
      </c>
      <c r="O259" s="10">
        <f t="shared" si="74"/>
        <v>2.1100044250488281E-3</v>
      </c>
      <c r="P259" s="10">
        <f t="shared" si="75"/>
        <v>1.2993812561035156E-4</v>
      </c>
      <c r="Q259" s="10">
        <f t="shared" si="76"/>
        <v>6.0398578643798828E-3</v>
      </c>
      <c r="R259" s="10">
        <f t="shared" si="77"/>
        <v>6.8020820617675781E-4</v>
      </c>
      <c r="S259" s="10">
        <f t="shared" si="78"/>
        <v>3.0994415283203125E-4</v>
      </c>
      <c r="T259" s="10">
        <f t="shared" si="79"/>
        <v>2.0679950714111328E-2</v>
      </c>
      <c r="U259" s="10">
        <f t="shared" si="80"/>
        <v>0.19935989379882813</v>
      </c>
      <c r="V259" s="10">
        <f>SUM(Table2[[#This Row],[filter kmers2]:[identify kmers B10]])</f>
        <v>0.37018990516662598</v>
      </c>
      <c r="W259" s="5">
        <f t="shared" si="81"/>
        <v>7.561076300534106E-4</v>
      </c>
      <c r="X259" s="5">
        <f t="shared" si="82"/>
        <v>0.37980561464659052</v>
      </c>
      <c r="Y259" s="5">
        <f t="shared" si="83"/>
        <v>5.699789204406034E-3</v>
      </c>
      <c r="Z259" s="5">
        <f t="shared" si="84"/>
        <v>3.5100396795494782E-4</v>
      </c>
      <c r="AA259" s="5">
        <f t="shared" si="85"/>
        <v>1.6315566092115034E-2</v>
      </c>
      <c r="AB259" s="5">
        <f t="shared" si="86"/>
        <v>1.8374574689458095E-3</v>
      </c>
      <c r="AC259" s="5">
        <f t="shared" si="87"/>
        <v>8.3725717126868293E-4</v>
      </c>
      <c r="AD259" s="5">
        <f t="shared" si="88"/>
        <v>5.5863086555002321E-2</v>
      </c>
      <c r="AE259" s="5">
        <f t="shared" si="89"/>
        <v>0.53853411726366318</v>
      </c>
      <c r="AF259" s="20">
        <f>Table2[[#This Row],[filter kmers2]]/Table2[[#This Row],[bp]]*1000000</f>
        <v>2.1206410475432563E-2</v>
      </c>
      <c r="AG259" s="20">
        <f>Table2[[#This Row],[collapse kmers3]]/Table2[[#This Row],[bp]]*1000000</f>
        <v>10.652337636773501</v>
      </c>
      <c r="AH259" s="20">
        <f>Table2[[#This Row],[calculate distances4]]/Table2[[#This Row],[bp]]*1000000</f>
        <v>0.15986093075602908</v>
      </c>
      <c r="AI259" s="20">
        <f>Table2[[#This Row],[Find N A5]]/Table2[[#This Row],[bp]]*1000000</f>
        <v>9.8445431934503797E-3</v>
      </c>
      <c r="AJ259" s="20">
        <f>Table2[[#This Row],[Find N B6]]/Table2[[#This Row],[bp]]*1000000</f>
        <v>0.4575996563663825</v>
      </c>
      <c r="AK259" s="20">
        <f>Table2[[#This Row],[Find N C7]]/Table2[[#This Row],[bp]]*1000000</f>
        <v>5.1534828864062264E-2</v>
      </c>
      <c r="AL259" s="20">
        <f>Table2[[#This Row],[Find N D8]]/Table2[[#This Row],[bp]]*1000000</f>
        <v>2.3482396608230264E-2</v>
      </c>
      <c r="AM259" s="20">
        <f>Table2[[#This Row],[identify kmers A9]]/Table2[[#This Row],[bp]]*1000000</f>
        <v>1.5667816284651359</v>
      </c>
      <c r="AN259" s="20">
        <f>Table2[[#This Row],[identify kmers B10]]/Table2[[#This Row],[bp]]*1000000</f>
        <v>15.104166512525806</v>
      </c>
    </row>
    <row r="260" spans="1:40" x14ac:dyDescent="0.25">
      <c r="A260" s="1" t="s">
        <v>144</v>
      </c>
      <c r="B260">
        <v>10999</v>
      </c>
      <c r="C260">
        <v>1709568580.6981699</v>
      </c>
      <c r="D260">
        <v>1709568580.6984</v>
      </c>
      <c r="E260">
        <v>1709568580.7988801</v>
      </c>
      <c r="F260">
        <v>1709568580.8008599</v>
      </c>
      <c r="G260">
        <v>1709568580.8009901</v>
      </c>
      <c r="H260">
        <v>1709568580.8045299</v>
      </c>
      <c r="I260">
        <v>1709568580.8052199</v>
      </c>
      <c r="J260">
        <v>1709568580.8055699</v>
      </c>
      <c r="K260">
        <v>1709568580.82602</v>
      </c>
      <c r="L260">
        <v>1709568581.06809</v>
      </c>
      <c r="M260" s="10">
        <f t="shared" si="72"/>
        <v>2.3007392883300781E-4</v>
      </c>
      <c r="N260" s="10">
        <f t="shared" si="73"/>
        <v>0.10048007965087891</v>
      </c>
      <c r="O260" s="10">
        <f t="shared" si="74"/>
        <v>1.979827880859375E-3</v>
      </c>
      <c r="P260" s="10">
        <f t="shared" si="75"/>
        <v>1.3017654418945313E-4</v>
      </c>
      <c r="Q260" s="10">
        <f t="shared" si="76"/>
        <v>3.5398006439208984E-3</v>
      </c>
      <c r="R260" s="10">
        <f t="shared" si="77"/>
        <v>6.8998336791992188E-4</v>
      </c>
      <c r="S260" s="10">
        <f t="shared" si="78"/>
        <v>3.4999847412109375E-4</v>
      </c>
      <c r="T260" s="10">
        <f t="shared" si="79"/>
        <v>2.0450115203857422E-2</v>
      </c>
      <c r="U260" s="10">
        <f t="shared" si="80"/>
        <v>0.24206995964050293</v>
      </c>
      <c r="V260" s="10">
        <f>SUM(Table2[[#This Row],[filter kmers2]:[identify kmers B10]])</f>
        <v>0.36992001533508301</v>
      </c>
      <c r="W260" s="5">
        <f t="shared" si="81"/>
        <v>6.2195588044783399E-4</v>
      </c>
      <c r="X260" s="5">
        <f t="shared" si="82"/>
        <v>0.27162650163674296</v>
      </c>
      <c r="Y260" s="5">
        <f t="shared" si="83"/>
        <v>5.3520431411801178E-3</v>
      </c>
      <c r="Z260" s="5">
        <f t="shared" si="84"/>
        <v>3.5190457069898172E-4</v>
      </c>
      <c r="AA260" s="5">
        <f t="shared" si="85"/>
        <v>9.5690973647761576E-3</v>
      </c>
      <c r="AB260" s="5">
        <f t="shared" si="86"/>
        <v>1.865223127477753E-3</v>
      </c>
      <c r="AC260" s="5">
        <f t="shared" si="87"/>
        <v>9.4614635491960654E-4</v>
      </c>
      <c r="AD260" s="5">
        <f t="shared" si="88"/>
        <v>5.5282532320759081E-2</v>
      </c>
      <c r="AE260" s="5">
        <f t="shared" si="89"/>
        <v>0.65438459560299755</v>
      </c>
      <c r="AF260" s="20">
        <f>Table2[[#This Row],[filter kmers2]]/Table2[[#This Row],[bp]]*1000000</f>
        <v>2.0917713322393654E-2</v>
      </c>
      <c r="AG260" s="20">
        <f>Table2[[#This Row],[collapse kmers3]]/Table2[[#This Row],[bp]]*1000000</f>
        <v>9.1353831849148932</v>
      </c>
      <c r="AH260" s="20">
        <f>Table2[[#This Row],[calculate distances4]]/Table2[[#This Row],[bp]]*1000000</f>
        <v>0.18000071650689833</v>
      </c>
      <c r="AI260" s="20">
        <f>Table2[[#This Row],[Find N A5]]/Table2[[#This Row],[bp]]*1000000</f>
        <v>1.1835307226970918E-2</v>
      </c>
      <c r="AJ260" s="20">
        <f>Table2[[#This Row],[Find N B6]]/Table2[[#This Row],[bp]]*1000000</f>
        <v>0.32182931574878609</v>
      </c>
      <c r="AK260" s="20">
        <f>Table2[[#This Row],[Find N C7]]/Table2[[#This Row],[bp]]*1000000</f>
        <v>6.2731463580318392E-2</v>
      </c>
      <c r="AL260" s="20">
        <f>Table2[[#This Row],[Find N D8]]/Table2[[#This Row],[bp]]*1000000</f>
        <v>3.182093591427345E-2</v>
      </c>
      <c r="AM260" s="20">
        <f>Table2[[#This Row],[identify kmers A9]]/Table2[[#This Row],[bp]]*1000000</f>
        <v>1.8592704067512884</v>
      </c>
      <c r="AN260" s="20">
        <f>Table2[[#This Row],[identify kmers B10]]/Table2[[#This Row],[bp]]*1000000</f>
        <v>22.008360727384574</v>
      </c>
    </row>
    <row r="261" spans="1:40" x14ac:dyDescent="0.25">
      <c r="A261" s="1" t="s">
        <v>144</v>
      </c>
      <c r="B261">
        <v>13199</v>
      </c>
      <c r="C261">
        <v>1709568510.18804</v>
      </c>
      <c r="D261">
        <v>1709568510.1882401</v>
      </c>
      <c r="E261">
        <v>1709568510.3032601</v>
      </c>
      <c r="F261">
        <v>1709568510.3053701</v>
      </c>
      <c r="G261">
        <v>1709568510.3055</v>
      </c>
      <c r="H261">
        <v>1709568510.3102</v>
      </c>
      <c r="I261">
        <v>1709568510.31074</v>
      </c>
      <c r="J261">
        <v>1709568510.3109801</v>
      </c>
      <c r="K261">
        <v>1709568510.33513</v>
      </c>
      <c r="L261">
        <v>1709568510.5578301</v>
      </c>
      <c r="M261" s="10">
        <f t="shared" si="72"/>
        <v>2.0003318786621094E-4</v>
      </c>
      <c r="N261" s="10">
        <f t="shared" si="73"/>
        <v>0.1150200366973877</v>
      </c>
      <c r="O261" s="10">
        <f t="shared" si="74"/>
        <v>2.1100044250488281E-3</v>
      </c>
      <c r="P261" s="10">
        <f t="shared" si="75"/>
        <v>1.2993812561035156E-4</v>
      </c>
      <c r="Q261" s="10">
        <f t="shared" si="76"/>
        <v>4.6999454498291016E-3</v>
      </c>
      <c r="R261" s="10">
        <f t="shared" si="77"/>
        <v>5.4001808166503906E-4</v>
      </c>
      <c r="S261" s="10">
        <f t="shared" si="78"/>
        <v>2.4008750915527344E-4</v>
      </c>
      <c r="T261" s="10">
        <f t="shared" si="79"/>
        <v>2.4149894714355469E-2</v>
      </c>
      <c r="U261" s="10">
        <f t="shared" si="80"/>
        <v>0.22270011901855469</v>
      </c>
      <c r="V261" s="10">
        <f>SUM(Table2[[#This Row],[filter kmers2]:[identify kmers B10]])</f>
        <v>0.36979007720947266</v>
      </c>
      <c r="W261" s="5">
        <f t="shared" si="81"/>
        <v>5.4093714297503818E-4</v>
      </c>
      <c r="X261" s="5">
        <f t="shared" si="82"/>
        <v>0.31104143617199609</v>
      </c>
      <c r="Y261" s="5">
        <f t="shared" si="83"/>
        <v>5.7059519848976026E-3</v>
      </c>
      <c r="Z261" s="5">
        <f t="shared" si="84"/>
        <v>3.5138348381572807E-4</v>
      </c>
      <c r="AA261" s="5">
        <f t="shared" si="85"/>
        <v>1.2709766268732931E-2</v>
      </c>
      <c r="AB261" s="5">
        <f t="shared" si="86"/>
        <v>1.4603368639314203E-3</v>
      </c>
      <c r="AC261" s="5">
        <f t="shared" si="87"/>
        <v>6.4925351963750124E-4</v>
      </c>
      <c r="AD261" s="5">
        <f t="shared" si="88"/>
        <v>6.5307038243417839E-2</v>
      </c>
      <c r="AE261" s="5">
        <f t="shared" si="89"/>
        <v>0.60223389632059587</v>
      </c>
      <c r="AF261" s="20">
        <f>Table2[[#This Row],[filter kmers2]]/Table2[[#This Row],[bp]]*1000000</f>
        <v>1.5155177503311685E-2</v>
      </c>
      <c r="AG261" s="20">
        <f>Table2[[#This Row],[collapse kmers3]]/Table2[[#This Row],[bp]]*1000000</f>
        <v>8.7142993179322445</v>
      </c>
      <c r="AH261" s="20">
        <f>Table2[[#This Row],[calculate distances4]]/Table2[[#This Row],[bp]]*1000000</f>
        <v>0.15986093075602908</v>
      </c>
      <c r="AI261" s="20">
        <f>Table2[[#This Row],[Find N A5]]/Table2[[#This Row],[bp]]*1000000</f>
        <v>9.8445431934503797E-3</v>
      </c>
      <c r="AJ261" s="20">
        <f>Table2[[#This Row],[Find N B6]]/Table2[[#This Row],[bp]]*1000000</f>
        <v>0.35608344949080245</v>
      </c>
      <c r="AK261" s="20">
        <f>Table2[[#This Row],[Find N C7]]/Table2[[#This Row],[bp]]*1000000</f>
        <v>4.0913560244339654E-2</v>
      </c>
      <c r="AL261" s="20">
        <f>Table2[[#This Row],[Find N D8]]/Table2[[#This Row],[bp]]*1000000</f>
        <v>1.8189825680375287E-2</v>
      </c>
      <c r="AM261" s="20">
        <f>Table2[[#This Row],[identify kmers A9]]/Table2[[#This Row],[bp]]*1000000</f>
        <v>1.8296760901852767</v>
      </c>
      <c r="AN261" s="20">
        <f>Table2[[#This Row],[identify kmers B10]]/Table2[[#This Row],[bp]]*1000000</f>
        <v>16.872499357417581</v>
      </c>
    </row>
    <row r="262" spans="1:40" x14ac:dyDescent="0.25">
      <c r="A262" s="1" t="s">
        <v>144</v>
      </c>
      <c r="B262">
        <v>10999</v>
      </c>
      <c r="C262">
        <v>1709568541.51139</v>
      </c>
      <c r="D262">
        <v>1709568541.5115499</v>
      </c>
      <c r="E262">
        <v>1709568541.6388199</v>
      </c>
      <c r="F262">
        <v>1709568541.64149</v>
      </c>
      <c r="G262">
        <v>1709568541.6415999</v>
      </c>
      <c r="H262">
        <v>1709568541.6443</v>
      </c>
      <c r="I262">
        <v>1709568541.6449499</v>
      </c>
      <c r="J262">
        <v>1709568541.6453199</v>
      </c>
      <c r="K262">
        <v>1709568541.6728499</v>
      </c>
      <c r="L262">
        <v>1709568541.8805499</v>
      </c>
      <c r="M262" s="10">
        <f t="shared" si="72"/>
        <v>1.5997886657714844E-4</v>
      </c>
      <c r="N262" s="10">
        <f t="shared" si="73"/>
        <v>0.12726998329162598</v>
      </c>
      <c r="O262" s="10">
        <f t="shared" si="74"/>
        <v>2.6700496673583984E-3</v>
      </c>
      <c r="P262" s="10">
        <f t="shared" si="75"/>
        <v>1.0991096496582031E-4</v>
      </c>
      <c r="Q262" s="10">
        <f t="shared" si="76"/>
        <v>2.7000904083251953E-3</v>
      </c>
      <c r="R262" s="10">
        <f t="shared" si="77"/>
        <v>6.4992904663085938E-4</v>
      </c>
      <c r="S262" s="10">
        <f t="shared" si="78"/>
        <v>3.70025634765625E-4</v>
      </c>
      <c r="T262" s="10">
        <f t="shared" si="79"/>
        <v>2.752995491027832E-2</v>
      </c>
      <c r="U262" s="10">
        <f t="shared" si="80"/>
        <v>0.20770001411437988</v>
      </c>
      <c r="V262" s="10">
        <f>SUM(Table2[[#This Row],[filter kmers2]:[identify kmers B10]])</f>
        <v>0.36915993690490723</v>
      </c>
      <c r="W262" s="5">
        <f t="shared" si="81"/>
        <v>4.3335923155268541E-4</v>
      </c>
      <c r="X262" s="5">
        <f t="shared" si="82"/>
        <v>0.34475567516528682</v>
      </c>
      <c r="Y262" s="5">
        <f t="shared" si="83"/>
        <v>7.2327720330231356E-3</v>
      </c>
      <c r="Z262" s="5">
        <f t="shared" si="84"/>
        <v>2.9773264641697164E-4</v>
      </c>
      <c r="AA262" s="5">
        <f t="shared" si="85"/>
        <v>7.3141479841045643E-3</v>
      </c>
      <c r="AB262" s="5">
        <f t="shared" si="86"/>
        <v>1.7605622432378845E-3</v>
      </c>
      <c r="AC262" s="5">
        <f t="shared" si="87"/>
        <v>1.0023450482410847E-3</v>
      </c>
      <c r="AD262" s="5">
        <f t="shared" si="88"/>
        <v>7.4574600757313023E-2</v>
      </c>
      <c r="AE262" s="5">
        <f t="shared" si="89"/>
        <v>0.56262880489082379</v>
      </c>
      <c r="AF262" s="20">
        <f>Table2[[#This Row],[filter kmers2]]/Table2[[#This Row],[bp]]*1000000</f>
        <v>1.4544855584793929E-2</v>
      </c>
      <c r="AG262" s="20">
        <f>Table2[[#This Row],[collapse kmers3]]/Table2[[#This Row],[bp]]*1000000</f>
        <v>11.571050394729154</v>
      </c>
      <c r="AH262" s="20">
        <f>Table2[[#This Row],[calculate distances4]]/Table2[[#This Row],[bp]]*1000000</f>
        <v>0.24275385647407929</v>
      </c>
      <c r="AI262" s="20">
        <f>Table2[[#This Row],[Find N A5]]/Table2[[#This Row],[bp]]*1000000</f>
        <v>9.9928143436512698E-3</v>
      </c>
      <c r="AJ262" s="20">
        <f>Table2[[#This Row],[Find N B6]]/Table2[[#This Row],[bp]]*1000000</f>
        <v>0.24548508121876489</v>
      </c>
      <c r="AK262" s="20">
        <f>Table2[[#This Row],[Find N C7]]/Table2[[#This Row],[bp]]*1000000</f>
        <v>5.9089830587404253E-2</v>
      </c>
      <c r="AL262" s="20">
        <f>Table2[[#This Row],[Find N D8]]/Table2[[#This Row],[bp]]*1000000</f>
        <v>3.3641752410730523E-2</v>
      </c>
      <c r="AM262" s="20">
        <f>Table2[[#This Row],[identify kmers A9]]/Table2[[#This Row],[bp]]*1000000</f>
        <v>2.5029507146357233</v>
      </c>
      <c r="AN262" s="20">
        <f>Table2[[#This Row],[identify kmers B10]]/Table2[[#This Row],[bp]]*1000000</f>
        <v>18.883536150048176</v>
      </c>
    </row>
    <row r="263" spans="1:40" x14ac:dyDescent="0.25">
      <c r="A263" s="1" t="s">
        <v>144</v>
      </c>
      <c r="B263">
        <v>10999</v>
      </c>
      <c r="C263">
        <v>1709568569.19769</v>
      </c>
      <c r="D263">
        <v>1709568569.1979201</v>
      </c>
      <c r="E263">
        <v>1709568569.2901299</v>
      </c>
      <c r="F263">
        <v>1709568569.2916999</v>
      </c>
      <c r="G263">
        <v>1709568569.2918501</v>
      </c>
      <c r="H263">
        <v>1709568569.2943001</v>
      </c>
      <c r="I263">
        <v>1709568569.2947299</v>
      </c>
      <c r="J263">
        <v>1709568569.2950201</v>
      </c>
      <c r="K263">
        <v>1709568569.3310699</v>
      </c>
      <c r="L263">
        <v>1709568569.5665801</v>
      </c>
      <c r="M263" s="10">
        <f t="shared" si="72"/>
        <v>2.3007392883300781E-4</v>
      </c>
      <c r="N263" s="10">
        <f t="shared" si="73"/>
        <v>9.2209815979003906E-2</v>
      </c>
      <c r="O263" s="10">
        <f t="shared" si="74"/>
        <v>1.5699863433837891E-3</v>
      </c>
      <c r="P263" s="10">
        <f t="shared" si="75"/>
        <v>1.5020370483398438E-4</v>
      </c>
      <c r="Q263" s="10">
        <f t="shared" si="76"/>
        <v>2.4499893188476563E-3</v>
      </c>
      <c r="R263" s="10">
        <f t="shared" si="77"/>
        <v>4.2986869812011719E-4</v>
      </c>
      <c r="S263" s="10">
        <f t="shared" si="78"/>
        <v>2.9015541076660156E-4</v>
      </c>
      <c r="T263" s="10">
        <f t="shared" si="79"/>
        <v>3.6049842834472656E-2</v>
      </c>
      <c r="U263" s="10">
        <f t="shared" si="80"/>
        <v>0.23551011085510254</v>
      </c>
      <c r="V263" s="10">
        <f>SUM(Table2[[#This Row],[filter kmers2]:[identify kmers B10]])</f>
        <v>0.36889004707336426</v>
      </c>
      <c r="W263" s="5">
        <f t="shared" si="81"/>
        <v>6.2369242721056956E-4</v>
      </c>
      <c r="X263" s="5">
        <f t="shared" si="82"/>
        <v>0.24996558381165909</v>
      </c>
      <c r="Y263" s="5">
        <f t="shared" si="83"/>
        <v>4.2559737131415551E-3</v>
      </c>
      <c r="Z263" s="5">
        <f t="shared" si="84"/>
        <v>4.0717743952607129E-4</v>
      </c>
      <c r="AA263" s="5">
        <f t="shared" si="85"/>
        <v>6.6415164580474742E-3</v>
      </c>
      <c r="AB263" s="5">
        <f t="shared" si="86"/>
        <v>1.1653030531198517E-3</v>
      </c>
      <c r="AC263" s="5">
        <f t="shared" si="87"/>
        <v>7.8656340302099808E-4</v>
      </c>
      <c r="AD263" s="5">
        <f t="shared" si="88"/>
        <v>9.772517073984141E-2</v>
      </c>
      <c r="AE263" s="5">
        <f t="shared" si="89"/>
        <v>0.63842901895443294</v>
      </c>
      <c r="AF263" s="20">
        <f>Table2[[#This Row],[filter kmers2]]/Table2[[#This Row],[bp]]*1000000</f>
        <v>2.0917713322393654E-2</v>
      </c>
      <c r="AG263" s="20">
        <f>Table2[[#This Row],[collapse kmers3]]/Table2[[#This Row],[bp]]*1000000</f>
        <v>8.3834726774255763</v>
      </c>
      <c r="AH263" s="20">
        <f>Table2[[#This Row],[calculate distances4]]/Table2[[#This Row],[bp]]*1000000</f>
        <v>0.14273900749011628</v>
      </c>
      <c r="AI263" s="20">
        <f>Table2[[#This Row],[Find N A5]]/Table2[[#This Row],[bp]]*1000000</f>
        <v>1.3656123723427982E-2</v>
      </c>
      <c r="AJ263" s="20">
        <f>Table2[[#This Row],[Find N B6]]/Table2[[#This Row],[bp]]*1000000</f>
        <v>0.2227465513999142</v>
      </c>
      <c r="AK263" s="20">
        <f>Table2[[#This Row],[Find N C7]]/Table2[[#This Row],[bp]]*1000000</f>
        <v>3.9082525513239132E-2</v>
      </c>
      <c r="AL263" s="20">
        <f>Table2[[#This Row],[Find N D8]]/Table2[[#This Row],[bp]]*1000000</f>
        <v>2.6380162811764848E-2</v>
      </c>
      <c r="AM263" s="20">
        <f>Table2[[#This Row],[identify kmers A9]]/Table2[[#This Row],[bp]]*1000000</f>
        <v>3.2775563991701659</v>
      </c>
      <c r="AN263" s="20">
        <f>Table2[[#This Row],[identify kmers B10]]/Table2[[#This Row],[bp]]*1000000</f>
        <v>21.411956619247434</v>
      </c>
    </row>
    <row r="264" spans="1:40" x14ac:dyDescent="0.25">
      <c r="A264" s="1" t="s">
        <v>144</v>
      </c>
      <c r="B264">
        <v>12099</v>
      </c>
      <c r="C264">
        <v>1709568566.7953999</v>
      </c>
      <c r="D264">
        <v>1709568566.7955799</v>
      </c>
      <c r="E264">
        <v>1709568566.9216399</v>
      </c>
      <c r="F264">
        <v>1709568566.92363</v>
      </c>
      <c r="G264">
        <v>1709568566.9237299</v>
      </c>
      <c r="H264">
        <v>1709568566.9300399</v>
      </c>
      <c r="I264">
        <v>1709568566.9307799</v>
      </c>
      <c r="J264">
        <v>1709568566.93102</v>
      </c>
      <c r="K264">
        <v>1709568566.9558201</v>
      </c>
      <c r="L264">
        <v>1709568567.1642001</v>
      </c>
      <c r="M264" s="10">
        <f t="shared" si="72"/>
        <v>1.8000602722167969E-4</v>
      </c>
      <c r="N264" s="10">
        <f t="shared" si="73"/>
        <v>0.12606000900268555</v>
      </c>
      <c r="O264" s="10">
        <f t="shared" si="74"/>
        <v>1.9900798797607422E-3</v>
      </c>
      <c r="P264" s="10">
        <f t="shared" si="75"/>
        <v>9.9897384643554688E-5</v>
      </c>
      <c r="Q264" s="10">
        <f t="shared" si="76"/>
        <v>6.3099861145019531E-3</v>
      </c>
      <c r="R264" s="10">
        <f t="shared" si="77"/>
        <v>7.4005126953125E-4</v>
      </c>
      <c r="S264" s="10">
        <f t="shared" si="78"/>
        <v>2.4008750915527344E-4</v>
      </c>
      <c r="T264" s="10">
        <f t="shared" si="79"/>
        <v>2.480006217956543E-2</v>
      </c>
      <c r="U264" s="10">
        <f t="shared" si="80"/>
        <v>0.20837998390197754</v>
      </c>
      <c r="V264" s="10">
        <f>SUM(Table2[[#This Row],[filter kmers2]:[identify kmers B10]])</f>
        <v>0.36880016326904297</v>
      </c>
      <c r="W264" s="5">
        <f t="shared" si="81"/>
        <v>4.8808554103150901E-4</v>
      </c>
      <c r="X264" s="5">
        <f t="shared" si="82"/>
        <v>0.34181115291623032</v>
      </c>
      <c r="Y264" s="5">
        <f t="shared" si="83"/>
        <v>5.3960927297880866E-3</v>
      </c>
      <c r="Z264" s="5">
        <f t="shared" si="84"/>
        <v>2.7087131349960567E-4</v>
      </c>
      <c r="AA264" s="5">
        <f t="shared" si="85"/>
        <v>1.710949924362903E-2</v>
      </c>
      <c r="AB264" s="5">
        <f t="shared" si="86"/>
        <v>2.0066457210090117E-3</v>
      </c>
      <c r="AC264" s="5">
        <f t="shared" si="87"/>
        <v>6.5099621168043646E-4</v>
      </c>
      <c r="AD264" s="5">
        <f t="shared" si="88"/>
        <v>6.7245258135836469E-2</v>
      </c>
      <c r="AE264" s="5">
        <f t="shared" si="89"/>
        <v>0.56502139818729558</v>
      </c>
      <c r="AF264" s="20">
        <f>Table2[[#This Row],[filter kmers2]]/Table2[[#This Row],[bp]]*1000000</f>
        <v>1.4877760742348929E-2</v>
      </c>
      <c r="AG264" s="20">
        <f>Table2[[#This Row],[collapse kmers3]]/Table2[[#This Row],[bp]]*1000000</f>
        <v>10.419043640192211</v>
      </c>
      <c r="AH264" s="20">
        <f>Table2[[#This Row],[calculate distances4]]/Table2[[#This Row],[bp]]*1000000</f>
        <v>0.16448300518726688</v>
      </c>
      <c r="AI264" s="20">
        <f>Table2[[#This Row],[Find N A5]]/Table2[[#This Row],[bp]]*1000000</f>
        <v>8.2566645709194718E-3</v>
      </c>
      <c r="AJ264" s="20">
        <f>Table2[[#This Row],[Find N B6]]/Table2[[#This Row],[bp]]*1000000</f>
        <v>0.52152955736027373</v>
      </c>
      <c r="AK264" s="20">
        <f>Table2[[#This Row],[Find N C7]]/Table2[[#This Row],[bp]]*1000000</f>
        <v>6.1166317012253078E-2</v>
      </c>
      <c r="AL264" s="20">
        <f>Table2[[#This Row],[Find N D8]]/Table2[[#This Row],[bp]]*1000000</f>
        <v>1.9843582870921021E-2</v>
      </c>
      <c r="AM264" s="20">
        <f>Table2[[#This Row],[identify kmers A9]]/Table2[[#This Row],[bp]]*1000000</f>
        <v>2.0497613174283353</v>
      </c>
      <c r="AN264" s="20">
        <f>Table2[[#This Row],[identify kmers B10]]/Table2[[#This Row],[bp]]*1000000</f>
        <v>17.222909653853836</v>
      </c>
    </row>
    <row r="265" spans="1:40" x14ac:dyDescent="0.25">
      <c r="A265" s="1" t="s">
        <v>144</v>
      </c>
      <c r="B265">
        <v>10999</v>
      </c>
      <c r="C265">
        <v>1709568551.4523599</v>
      </c>
      <c r="D265">
        <v>1709568551.4526</v>
      </c>
      <c r="E265">
        <v>1709568551.5571401</v>
      </c>
      <c r="F265">
        <v>1709568551.55883</v>
      </c>
      <c r="G265">
        <v>1709568551.5589399</v>
      </c>
      <c r="H265">
        <v>1709568551.56143</v>
      </c>
      <c r="I265">
        <v>1709568551.5620601</v>
      </c>
      <c r="J265">
        <v>1709568551.5623901</v>
      </c>
      <c r="K265">
        <v>1709568551.58481</v>
      </c>
      <c r="L265">
        <v>1709568551.8195601</v>
      </c>
      <c r="M265" s="10">
        <f t="shared" si="72"/>
        <v>2.4008750915527344E-4</v>
      </c>
      <c r="N265" s="10">
        <f t="shared" si="73"/>
        <v>0.10454010963439941</v>
      </c>
      <c r="O265" s="10">
        <f t="shared" si="74"/>
        <v>1.689910888671875E-3</v>
      </c>
      <c r="P265" s="10">
        <f t="shared" si="75"/>
        <v>1.0991096496582031E-4</v>
      </c>
      <c r="Q265" s="10">
        <f t="shared" si="76"/>
        <v>2.4900436401367188E-3</v>
      </c>
      <c r="R265" s="10">
        <f t="shared" si="77"/>
        <v>6.3014030456542969E-4</v>
      </c>
      <c r="S265" s="10">
        <f t="shared" si="78"/>
        <v>3.299713134765625E-4</v>
      </c>
      <c r="T265" s="10">
        <f t="shared" si="79"/>
        <v>2.2419929504394531E-2</v>
      </c>
      <c r="U265" s="10">
        <f t="shared" si="80"/>
        <v>0.23475003242492676</v>
      </c>
      <c r="V265" s="10">
        <f>SUM(Table2[[#This Row],[filter kmers2]:[identify kmers B10]])</f>
        <v>0.36720013618469238</v>
      </c>
      <c r="W265" s="5">
        <f t="shared" si="81"/>
        <v>6.5383284344566663E-4</v>
      </c>
      <c r="X265" s="5">
        <f t="shared" si="82"/>
        <v>0.2846951820895251</v>
      </c>
      <c r="Y265" s="5">
        <f t="shared" si="83"/>
        <v>4.6021521294368276E-3</v>
      </c>
      <c r="Z265" s="5">
        <f t="shared" si="84"/>
        <v>2.9932168900541443E-4</v>
      </c>
      <c r="AA265" s="5">
        <f t="shared" si="85"/>
        <v>6.7811620823699523E-3</v>
      </c>
      <c r="AB265" s="5">
        <f t="shared" si="86"/>
        <v>1.716067731109133E-3</v>
      </c>
      <c r="AC265" s="5">
        <f t="shared" si="87"/>
        <v>8.9861435484488834E-4</v>
      </c>
      <c r="AD265" s="5">
        <f t="shared" si="88"/>
        <v>6.105643025447538E-2</v>
      </c>
      <c r="AE265" s="5">
        <f t="shared" si="89"/>
        <v>0.63929723682578765</v>
      </c>
      <c r="AF265" s="20">
        <f>Table2[[#This Row],[filter kmers2]]/Table2[[#This Row],[bp]]*1000000</f>
        <v>2.1828121570622187E-2</v>
      </c>
      <c r="AG265" s="20">
        <f>Table2[[#This Row],[collapse kmers3]]/Table2[[#This Row],[bp]]*1000000</f>
        <v>9.5045103767978372</v>
      </c>
      <c r="AH265" s="20">
        <f>Table2[[#This Row],[calculate distances4]]/Table2[[#This Row],[bp]]*1000000</f>
        <v>0.15364223008199607</v>
      </c>
      <c r="AI265" s="20">
        <f>Table2[[#This Row],[Find N A5]]/Table2[[#This Row],[bp]]*1000000</f>
        <v>9.9928143436512698E-3</v>
      </c>
      <c r="AJ265" s="20">
        <f>Table2[[#This Row],[Find N B6]]/Table2[[#This Row],[bp]]*1000000</f>
        <v>0.22638818439282832</v>
      </c>
      <c r="AK265" s="20">
        <f>Table2[[#This Row],[Find N C7]]/Table2[[#This Row],[bp]]*1000000</f>
        <v>5.7290690477809769E-2</v>
      </c>
      <c r="AL265" s="20">
        <f>Table2[[#This Row],[Find N D8]]/Table2[[#This Row],[bp]]*1000000</f>
        <v>3.0000119417816391E-2</v>
      </c>
      <c r="AM265" s="20">
        <f>Table2[[#This Row],[identify kmers A9]]/Table2[[#This Row],[bp]]*1000000</f>
        <v>2.0383607150099583</v>
      </c>
      <c r="AN265" s="20">
        <f>Table2[[#This Row],[identify kmers B10]]/Table2[[#This Row],[bp]]*1000000</f>
        <v>21.342852297929518</v>
      </c>
    </row>
    <row r="266" spans="1:40" x14ac:dyDescent="0.25">
      <c r="A266" s="1" t="s">
        <v>144</v>
      </c>
      <c r="B266">
        <v>13199</v>
      </c>
      <c r="C266">
        <v>1709568532.78374</v>
      </c>
      <c r="D266">
        <v>1709568532.7840099</v>
      </c>
      <c r="E266">
        <v>1709568532.86922</v>
      </c>
      <c r="F266">
        <v>1709568532.87116</v>
      </c>
      <c r="G266">
        <v>1709568532.87129</v>
      </c>
      <c r="H266">
        <v>1709568532.90997</v>
      </c>
      <c r="I266">
        <v>1709568532.91063</v>
      </c>
      <c r="J266">
        <v>1709568532.9110301</v>
      </c>
      <c r="K266">
        <v>1709568532.93415</v>
      </c>
      <c r="L266">
        <v>1709568533.15029</v>
      </c>
      <c r="M266" s="10">
        <f t="shared" si="72"/>
        <v>2.6988983154296875E-4</v>
      </c>
      <c r="N266" s="10">
        <f t="shared" si="73"/>
        <v>8.5210084915161133E-2</v>
      </c>
      <c r="O266" s="10">
        <f t="shared" si="74"/>
        <v>1.9400119781494141E-3</v>
      </c>
      <c r="P266" s="10">
        <f t="shared" si="75"/>
        <v>1.2993812561035156E-4</v>
      </c>
      <c r="Q266" s="10">
        <f t="shared" si="76"/>
        <v>3.8680076599121094E-2</v>
      </c>
      <c r="R266" s="10">
        <f t="shared" si="77"/>
        <v>6.59942626953125E-4</v>
      </c>
      <c r="S266" s="10">
        <f t="shared" si="78"/>
        <v>4.0006637573242188E-4</v>
      </c>
      <c r="T266" s="10">
        <f t="shared" si="79"/>
        <v>2.3119926452636719E-2</v>
      </c>
      <c r="U266" s="10">
        <f t="shared" si="80"/>
        <v>0.2161400318145752</v>
      </c>
      <c r="V266" s="10">
        <f>SUM(Table2[[#This Row],[filter kmers2]:[identify kmers B10]])</f>
        <v>0.36654996871948242</v>
      </c>
      <c r="W266" s="5">
        <f t="shared" si="81"/>
        <v>7.3629751623171776E-4</v>
      </c>
      <c r="X266" s="5">
        <f t="shared" si="82"/>
        <v>0.23246512668610181</v>
      </c>
      <c r="Y266" s="5">
        <f t="shared" si="83"/>
        <v>5.2926262275419505E-3</v>
      </c>
      <c r="Z266" s="5">
        <f t="shared" si="84"/>
        <v>3.5448952857445774E-4</v>
      </c>
      <c r="AA266" s="5">
        <f t="shared" si="85"/>
        <v>0.10552470304184537</v>
      </c>
      <c r="AB266" s="5">
        <f t="shared" si="86"/>
        <v>1.8004165414570626E-3</v>
      </c>
      <c r="AC266" s="5">
        <f t="shared" si="87"/>
        <v>1.091437484308147E-3</v>
      </c>
      <c r="AD266" s="5">
        <f t="shared" si="88"/>
        <v>6.3074419385178562E-2</v>
      </c>
      <c r="AE266" s="5">
        <f t="shared" si="89"/>
        <v>0.58966048358876089</v>
      </c>
      <c r="AF266" s="20">
        <f>Table2[[#This Row],[filter kmers2]]/Table2[[#This Row],[bp]]*1000000</f>
        <v>2.0447748431166663E-2</v>
      </c>
      <c r="AG266" s="20">
        <f>Table2[[#This Row],[collapse kmers3]]/Table2[[#This Row],[bp]]*1000000</f>
        <v>6.455798538916671</v>
      </c>
      <c r="AH266" s="20">
        <f>Table2[[#This Row],[calculate distances4]]/Table2[[#This Row],[bp]]*1000000</f>
        <v>0.14698173938551512</v>
      </c>
      <c r="AI266" s="20">
        <f>Table2[[#This Row],[Find N A5]]/Table2[[#This Row],[bp]]*1000000</f>
        <v>9.8445431934503797E-3</v>
      </c>
      <c r="AJ266" s="20">
        <f>Table2[[#This Row],[Find N B6]]/Table2[[#This Row],[bp]]*1000000</f>
        <v>2.9305308431791115</v>
      </c>
      <c r="AK266" s="20">
        <f>Table2[[#This Row],[Find N C7]]/Table2[[#This Row],[bp]]*1000000</f>
        <v>4.9999441393524129E-2</v>
      </c>
      <c r="AL266" s="20">
        <f>Table2[[#This Row],[Find N D8]]/Table2[[#This Row],[bp]]*1000000</f>
        <v>3.0310355006623369E-2</v>
      </c>
      <c r="AM266" s="20">
        <f>Table2[[#This Row],[identify kmers A9]]/Table2[[#This Row],[bp]]*1000000</f>
        <v>1.7516422799179272</v>
      </c>
      <c r="AN266" s="20">
        <f>Table2[[#This Row],[identify kmers B10]]/Table2[[#This Row],[bp]]*1000000</f>
        <v>16.375485401513387</v>
      </c>
    </row>
    <row r="267" spans="1:40" x14ac:dyDescent="0.25">
      <c r="A267" s="1" t="s">
        <v>144</v>
      </c>
      <c r="B267">
        <v>14299</v>
      </c>
      <c r="C267">
        <v>1709568589.6842699</v>
      </c>
      <c r="D267">
        <v>1709568589.6845601</v>
      </c>
      <c r="E267">
        <v>1709568589.82359</v>
      </c>
      <c r="F267">
        <v>1709568589.82582</v>
      </c>
      <c r="G267">
        <v>1709568589.8259599</v>
      </c>
      <c r="H267">
        <v>1709568589.8299899</v>
      </c>
      <c r="I267">
        <v>1709568589.8304701</v>
      </c>
      <c r="J267">
        <v>1709568589.83076</v>
      </c>
      <c r="K267">
        <v>1709568589.85027</v>
      </c>
      <c r="L267">
        <v>1709568590.0506301</v>
      </c>
      <c r="M267" s="10">
        <f t="shared" si="72"/>
        <v>2.9015541076660156E-4</v>
      </c>
      <c r="N267" s="10">
        <f t="shared" si="73"/>
        <v>0.13902997970581055</v>
      </c>
      <c r="O267" s="10">
        <f t="shared" si="74"/>
        <v>2.2299289703369141E-3</v>
      </c>
      <c r="P267" s="10">
        <f t="shared" si="75"/>
        <v>1.3995170593261719E-4</v>
      </c>
      <c r="Q267" s="10">
        <f t="shared" si="76"/>
        <v>4.0299892425537109E-3</v>
      </c>
      <c r="R267" s="10">
        <f t="shared" si="77"/>
        <v>4.8017501831054688E-4</v>
      </c>
      <c r="S267" s="10">
        <f t="shared" si="78"/>
        <v>2.899169921875E-4</v>
      </c>
      <c r="T267" s="10">
        <f t="shared" si="79"/>
        <v>1.9510030746459961E-2</v>
      </c>
      <c r="U267" s="10">
        <f t="shared" si="80"/>
        <v>0.20036005973815918</v>
      </c>
      <c r="V267" s="10">
        <f>SUM(Table2[[#This Row],[filter kmers2]:[identify kmers B10]])</f>
        <v>0.36636018753051758</v>
      </c>
      <c r="W267" s="5">
        <f t="shared" si="81"/>
        <v>7.9199492914996884E-4</v>
      </c>
      <c r="X267" s="5">
        <f t="shared" si="82"/>
        <v>0.37948986936313717</v>
      </c>
      <c r="Y267" s="5">
        <f t="shared" si="83"/>
        <v>6.0867120561541978E-3</v>
      </c>
      <c r="Z267" s="5">
        <f t="shared" si="84"/>
        <v>3.8200577108548207E-4</v>
      </c>
      <c r="AA267" s="5">
        <f t="shared" si="85"/>
        <v>1.1000074188514316E-2</v>
      </c>
      <c r="AB267" s="5">
        <f t="shared" si="86"/>
        <v>1.3106637529236131E-3</v>
      </c>
      <c r="AC267" s="5">
        <f t="shared" si="87"/>
        <v>7.9134415270859667E-4</v>
      </c>
      <c r="AD267" s="5">
        <f t="shared" si="88"/>
        <v>5.3253686973928592E-2</v>
      </c>
      <c r="AE267" s="5">
        <f t="shared" si="89"/>
        <v>0.5468936488123981</v>
      </c>
      <c r="AF267" s="20">
        <f>Table2[[#This Row],[filter kmers2]]/Table2[[#This Row],[bp]]*1000000</f>
        <v>2.0292007186978218E-2</v>
      </c>
      <c r="AG267" s="20">
        <f>Table2[[#This Row],[collapse kmers3]]/Table2[[#This Row],[bp]]*1000000</f>
        <v>9.7230561371991424</v>
      </c>
      <c r="AH267" s="20">
        <f>Table2[[#This Row],[calculate distances4]]/Table2[[#This Row],[bp]]*1000000</f>
        <v>0.15594999442876525</v>
      </c>
      <c r="AI267" s="20">
        <f>Table2[[#This Row],[Find N A5]]/Table2[[#This Row],[bp]]*1000000</f>
        <v>9.787517024450465E-3</v>
      </c>
      <c r="AJ267" s="20">
        <f>Table2[[#This Row],[Find N B6]]/Table2[[#This Row],[bp]]*1000000</f>
        <v>0.28183713844001057</v>
      </c>
      <c r="AK267" s="20">
        <f>Table2[[#This Row],[Find N C7]]/Table2[[#This Row],[bp]]*1000000</f>
        <v>3.358102093227127E-2</v>
      </c>
      <c r="AL267" s="20">
        <f>Table2[[#This Row],[Find N D8]]/Table2[[#This Row],[bp]]*1000000</f>
        <v>2.0275333393069445E-2</v>
      </c>
      <c r="AM267" s="20">
        <f>Table2[[#This Row],[identify kmers A9]]/Table2[[#This Row],[bp]]*1000000</f>
        <v>1.3644332293489028</v>
      </c>
      <c r="AN267" s="20">
        <f>Table2[[#This Row],[identify kmers B10]]/Table2[[#This Row],[bp]]*1000000</f>
        <v>14.012172860910496</v>
      </c>
    </row>
    <row r="268" spans="1:40" x14ac:dyDescent="0.25">
      <c r="A268" s="1" t="s">
        <v>144</v>
      </c>
      <c r="B268">
        <v>15399</v>
      </c>
      <c r="C268">
        <v>1709568515.8106401</v>
      </c>
      <c r="D268">
        <v>1709568515.81089</v>
      </c>
      <c r="E268">
        <v>1709568515.9393001</v>
      </c>
      <c r="F268">
        <v>1709568515.9414101</v>
      </c>
      <c r="G268">
        <v>1709568515.94154</v>
      </c>
      <c r="H268">
        <v>1709568515.94573</v>
      </c>
      <c r="I268">
        <v>1709568515.9464099</v>
      </c>
      <c r="J268">
        <v>1709568515.9467399</v>
      </c>
      <c r="K268">
        <v>1709568515.9793701</v>
      </c>
      <c r="L268">
        <v>1709568516.1768701</v>
      </c>
      <c r="M268" s="10">
        <f t="shared" si="72"/>
        <v>2.498626708984375E-4</v>
      </c>
      <c r="N268" s="10">
        <f t="shared" si="73"/>
        <v>0.12841010093688965</v>
      </c>
      <c r="O268" s="10">
        <f t="shared" si="74"/>
        <v>2.1100044250488281E-3</v>
      </c>
      <c r="P268" s="10">
        <f t="shared" si="75"/>
        <v>1.2993812561035156E-4</v>
      </c>
      <c r="Q268" s="10">
        <f t="shared" si="76"/>
        <v>4.1899681091308594E-3</v>
      </c>
      <c r="R268" s="10">
        <f t="shared" si="77"/>
        <v>6.7996978759765625E-4</v>
      </c>
      <c r="S268" s="10">
        <f t="shared" si="78"/>
        <v>3.299713134765625E-4</v>
      </c>
      <c r="T268" s="10">
        <f t="shared" si="79"/>
        <v>3.2630205154418945E-2</v>
      </c>
      <c r="U268" s="10">
        <f t="shared" si="80"/>
        <v>0.19749999046325684</v>
      </c>
      <c r="V268" s="10">
        <f>SUM(Table2[[#This Row],[filter kmers2]:[identify kmers B10]])</f>
        <v>0.36623001098632813</v>
      </c>
      <c r="W268" s="5">
        <f t="shared" si="81"/>
        <v>6.8225613249309929E-4</v>
      </c>
      <c r="X268" s="5">
        <f t="shared" si="82"/>
        <v>0.35062692047289201</v>
      </c>
      <c r="Y268" s="5">
        <f t="shared" si="83"/>
        <v>5.7614186761106197E-3</v>
      </c>
      <c r="Z268" s="5">
        <f t="shared" si="84"/>
        <v>3.5479922920681216E-4</v>
      </c>
      <c r="AA268" s="5">
        <f t="shared" si="85"/>
        <v>1.1440810374459664E-2</v>
      </c>
      <c r="AB268" s="5">
        <f t="shared" si="86"/>
        <v>1.8566741315556481E-3</v>
      </c>
      <c r="AC268" s="5">
        <f t="shared" si="87"/>
        <v>9.0099473985729914E-4</v>
      </c>
      <c r="AD268" s="5">
        <f t="shared" si="88"/>
        <v>8.9097573043070671E-2</v>
      </c>
      <c r="AE268" s="5">
        <f t="shared" si="89"/>
        <v>0.53927855320035412</v>
      </c>
      <c r="AF268" s="20">
        <f>Table2[[#This Row],[filter kmers2]]/Table2[[#This Row],[bp]]*1000000</f>
        <v>1.62259023896641E-2</v>
      </c>
      <c r="AG268" s="20">
        <f>Table2[[#This Row],[collapse kmers3]]/Table2[[#This Row],[bp]]*1000000</f>
        <v>8.3388597270530322</v>
      </c>
      <c r="AH268" s="20">
        <f>Table2[[#This Row],[calculate distances4]]/Table2[[#This Row],[bp]]*1000000</f>
        <v>0.1370221718974497</v>
      </c>
      <c r="AI268" s="20">
        <f>Table2[[#This Row],[Find N A5]]/Table2[[#This Row],[bp]]*1000000</f>
        <v>8.4380885518768461E-3</v>
      </c>
      <c r="AJ268" s="20">
        <f>Table2[[#This Row],[Find N B6]]/Table2[[#This Row],[bp]]*1000000</f>
        <v>0.27209351965263062</v>
      </c>
      <c r="AK268" s="20">
        <f>Table2[[#This Row],[Find N C7]]/Table2[[#This Row],[bp]]*1000000</f>
        <v>4.4156749632940855E-2</v>
      </c>
      <c r="AL268" s="20">
        <f>Table2[[#This Row],[Find N D8]]/Table2[[#This Row],[bp]]*1000000</f>
        <v>2.1428100102380835E-2</v>
      </c>
      <c r="AM268" s="20">
        <f>Table2[[#This Row],[identify kmers A9]]/Table2[[#This Row],[bp]]*1000000</f>
        <v>2.1189820867860862</v>
      </c>
      <c r="AN268" s="20">
        <f>Table2[[#This Row],[identify kmers B10]]/Table2[[#This Row],[bp]]*1000000</f>
        <v>12.825507530570611</v>
      </c>
    </row>
    <row r="269" spans="1:40" x14ac:dyDescent="0.25">
      <c r="A269" s="1" t="s">
        <v>144</v>
      </c>
      <c r="B269">
        <v>12099</v>
      </c>
      <c r="C269">
        <v>1709568630.4247401</v>
      </c>
      <c r="D269">
        <v>1709568630.4249899</v>
      </c>
      <c r="E269">
        <v>1709568630.51986</v>
      </c>
      <c r="F269">
        <v>1709568630.5216601</v>
      </c>
      <c r="G269">
        <v>1709568630.52179</v>
      </c>
      <c r="H269">
        <v>1709568630.52771</v>
      </c>
      <c r="I269">
        <v>1709568630.5285299</v>
      </c>
      <c r="J269">
        <v>1709568630.5288701</v>
      </c>
      <c r="K269">
        <v>1709568630.54618</v>
      </c>
      <c r="L269">
        <v>1709568630.7906401</v>
      </c>
      <c r="M269" s="10">
        <f t="shared" si="72"/>
        <v>2.498626708984375E-4</v>
      </c>
      <c r="N269" s="10">
        <f t="shared" si="73"/>
        <v>9.4870090484619141E-2</v>
      </c>
      <c r="O269" s="10">
        <f t="shared" si="74"/>
        <v>1.8000602722167969E-3</v>
      </c>
      <c r="P269" s="10">
        <f t="shared" si="75"/>
        <v>1.2993812561035156E-4</v>
      </c>
      <c r="Q269" s="10">
        <f t="shared" si="76"/>
        <v>5.9199333190917969E-3</v>
      </c>
      <c r="R269" s="10">
        <f t="shared" si="77"/>
        <v>8.1992149353027344E-4</v>
      </c>
      <c r="S269" s="10">
        <f t="shared" si="78"/>
        <v>3.4022331237792969E-4</v>
      </c>
      <c r="T269" s="10">
        <f t="shared" si="79"/>
        <v>1.7309904098510742E-2</v>
      </c>
      <c r="U269" s="10">
        <f t="shared" si="80"/>
        <v>0.24446010589599609</v>
      </c>
      <c r="V269" s="10">
        <f>SUM(Table2[[#This Row],[filter kmers2]:[identify kmers B10]])</f>
        <v>0.36590003967285156</v>
      </c>
      <c r="W269" s="5">
        <f t="shared" si="81"/>
        <v>6.8287139602892042E-4</v>
      </c>
      <c r="X269" s="5">
        <f t="shared" si="82"/>
        <v>0.25927871057199603</v>
      </c>
      <c r="Y269" s="5">
        <f t="shared" si="83"/>
        <v>4.9195410687197984E-3</v>
      </c>
      <c r="Z269" s="5">
        <f t="shared" si="84"/>
        <v>3.5511918972878014E-4</v>
      </c>
      <c r="AA269" s="5">
        <f t="shared" si="85"/>
        <v>1.6179099965074516E-2</v>
      </c>
      <c r="AB269" s="5">
        <f t="shared" si="86"/>
        <v>2.2408346669307798E-3</v>
      </c>
      <c r="AC269" s="5">
        <f t="shared" si="87"/>
        <v>9.2982584173021885E-4</v>
      </c>
      <c r="AD269" s="5">
        <f t="shared" si="88"/>
        <v>4.7307740425465372E-2</v>
      </c>
      <c r="AE269" s="5">
        <f t="shared" si="89"/>
        <v>0.66810625687432557</v>
      </c>
      <c r="AF269" s="20">
        <f>Table2[[#This Row],[filter kmers2]]/Table2[[#This Row],[bp]]*1000000</f>
        <v>2.0651514248982351E-2</v>
      </c>
      <c r="AG269" s="20">
        <f>Table2[[#This Row],[collapse kmers3]]/Table2[[#This Row],[bp]]*1000000</f>
        <v>7.8411513748755386</v>
      </c>
      <c r="AH269" s="20">
        <f>Table2[[#This Row],[calculate distances4]]/Table2[[#This Row],[bp]]*1000000</f>
        <v>0.14877760742348928</v>
      </c>
      <c r="AI269" s="20">
        <f>Table2[[#This Row],[Find N A5]]/Table2[[#This Row],[bp]]*1000000</f>
        <v>1.0739575635205518E-2</v>
      </c>
      <c r="AJ269" s="20">
        <f>Table2[[#This Row],[Find N B6]]/Table2[[#This Row],[bp]]*1000000</f>
        <v>0.48929112481128995</v>
      </c>
      <c r="AK269" s="20">
        <f>Table2[[#This Row],[Find N C7]]/Table2[[#This Row],[bp]]*1000000</f>
        <v>6.7767707540315178E-2</v>
      </c>
      <c r="AL269" s="20">
        <f>Table2[[#This Row],[Find N D8]]/Table2[[#This Row],[bp]]*1000000</f>
        <v>2.8119953085207844E-2</v>
      </c>
      <c r="AM269" s="20">
        <f>Table2[[#This Row],[identify kmers A9]]/Table2[[#This Row],[bp]]*1000000</f>
        <v>1.430688825399681</v>
      </c>
      <c r="AN269" s="20">
        <f>Table2[[#This Row],[identify kmers B10]]/Table2[[#This Row],[bp]]*1000000</f>
        <v>20.204984370278215</v>
      </c>
    </row>
    <row r="270" spans="1:40" x14ac:dyDescent="0.25">
      <c r="A270" s="1" t="s">
        <v>144</v>
      </c>
      <c r="B270">
        <v>12099</v>
      </c>
      <c r="C270">
        <v>1709568511.04076</v>
      </c>
      <c r="D270">
        <v>1709568511.0410099</v>
      </c>
      <c r="E270">
        <v>1709568511.1475501</v>
      </c>
      <c r="F270">
        <v>1709568511.1489</v>
      </c>
      <c r="G270">
        <v>1709568511.1489999</v>
      </c>
      <c r="H270">
        <v>1709568511.1525199</v>
      </c>
      <c r="I270">
        <v>1709568511.15308</v>
      </c>
      <c r="J270">
        <v>1709568511.1533899</v>
      </c>
      <c r="K270">
        <v>1709568511.1772399</v>
      </c>
      <c r="L270">
        <v>1709568511.4065101</v>
      </c>
      <c r="M270" s="10">
        <f t="shared" si="72"/>
        <v>2.498626708984375E-4</v>
      </c>
      <c r="N270" s="10">
        <f t="shared" si="73"/>
        <v>0.10654020309448242</v>
      </c>
      <c r="O270" s="10">
        <f t="shared" si="74"/>
        <v>1.3499259948730469E-3</v>
      </c>
      <c r="P270" s="10">
        <f t="shared" si="75"/>
        <v>9.9897384643554688E-5</v>
      </c>
      <c r="Q270" s="10">
        <f t="shared" si="76"/>
        <v>3.5200119018554688E-3</v>
      </c>
      <c r="R270" s="10">
        <f t="shared" si="77"/>
        <v>5.6004524230957031E-4</v>
      </c>
      <c r="S270" s="10">
        <f t="shared" si="78"/>
        <v>3.0994415283203125E-4</v>
      </c>
      <c r="T270" s="10">
        <f t="shared" si="79"/>
        <v>2.3849964141845703E-2</v>
      </c>
      <c r="U270" s="10">
        <f t="shared" si="80"/>
        <v>0.22927021980285645</v>
      </c>
      <c r="V270" s="10">
        <f>SUM(Table2[[#This Row],[filter kmers2]:[identify kmers B10]])</f>
        <v>0.36575007438659668</v>
      </c>
      <c r="W270" s="5">
        <f t="shared" si="81"/>
        <v>6.8315138778162886E-4</v>
      </c>
      <c r="X270" s="5">
        <f t="shared" si="82"/>
        <v>0.2912923620676281</v>
      </c>
      <c r="Y270" s="5">
        <f t="shared" si="83"/>
        <v>3.6908427076522733E-3</v>
      </c>
      <c r="Z270" s="5">
        <f t="shared" si="84"/>
        <v>2.7313018271040313E-4</v>
      </c>
      <c r="AA270" s="5">
        <f t="shared" si="85"/>
        <v>9.6240907339770684E-3</v>
      </c>
      <c r="AB270" s="5">
        <f t="shared" si="86"/>
        <v>1.5312238644074867E-3</v>
      </c>
      <c r="AC270" s="5">
        <f t="shared" si="87"/>
        <v>8.4742061461461592E-4</v>
      </c>
      <c r="AD270" s="5">
        <f t="shared" si="88"/>
        <v>6.520836443258346E-2</v>
      </c>
      <c r="AE270" s="5">
        <f t="shared" si="89"/>
        <v>0.62684941400864502</v>
      </c>
      <c r="AF270" s="20">
        <f>Table2[[#This Row],[filter kmers2]]/Table2[[#This Row],[bp]]*1000000</f>
        <v>2.0651514248982351E-2</v>
      </c>
      <c r="AG270" s="20">
        <f>Table2[[#This Row],[collapse kmers3]]/Table2[[#This Row],[bp]]*1000000</f>
        <v>8.8057032064205654</v>
      </c>
      <c r="AH270" s="20">
        <f>Table2[[#This Row],[calculate distances4]]/Table2[[#This Row],[bp]]*1000000</f>
        <v>0.11157335274593329</v>
      </c>
      <c r="AI270" s="20">
        <f>Table2[[#This Row],[Find N A5]]/Table2[[#This Row],[bp]]*1000000</f>
        <v>8.2566645709194718E-3</v>
      </c>
      <c r="AJ270" s="20">
        <f>Table2[[#This Row],[Find N B6]]/Table2[[#This Row],[bp]]*1000000</f>
        <v>0.29093411867554908</v>
      </c>
      <c r="AK270" s="20">
        <f>Table2[[#This Row],[Find N C7]]/Table2[[#This Row],[bp]]*1000000</f>
        <v>4.6288556269904156E-2</v>
      </c>
      <c r="AL270" s="20">
        <f>Table2[[#This Row],[Find N D8]]/Table2[[#This Row],[bp]]*1000000</f>
        <v>2.5617336377554447E-2</v>
      </c>
      <c r="AM270" s="20">
        <f>Table2[[#This Row],[identify kmers A9]]/Table2[[#This Row],[bp]]*1000000</f>
        <v>1.9712343286094474</v>
      </c>
      <c r="AN270" s="20">
        <f>Table2[[#This Row],[identify kmers B10]]/Table2[[#This Row],[bp]]*1000000</f>
        <v>18.949518125701005</v>
      </c>
    </row>
    <row r="271" spans="1:40" x14ac:dyDescent="0.25">
      <c r="A271" s="1" t="s">
        <v>144</v>
      </c>
      <c r="B271">
        <v>11849</v>
      </c>
      <c r="C271">
        <v>1709568568.0641799</v>
      </c>
      <c r="D271">
        <v>1709568568.06443</v>
      </c>
      <c r="E271">
        <v>1709568568.1496699</v>
      </c>
      <c r="F271">
        <v>1709568568.1517401</v>
      </c>
      <c r="G271">
        <v>1709568568.15188</v>
      </c>
      <c r="H271">
        <v>1709568568.15589</v>
      </c>
      <c r="I271">
        <v>1709568568.15659</v>
      </c>
      <c r="J271">
        <v>1709568568.15694</v>
      </c>
      <c r="K271">
        <v>1709568568.1772399</v>
      </c>
      <c r="L271">
        <v>1709568568.4288299</v>
      </c>
      <c r="M271" s="10">
        <f t="shared" si="72"/>
        <v>2.5010108947753906E-4</v>
      </c>
      <c r="N271" s="10">
        <f t="shared" si="73"/>
        <v>8.5239887237548828E-2</v>
      </c>
      <c r="O271" s="10">
        <f t="shared" si="74"/>
        <v>2.0701885223388672E-3</v>
      </c>
      <c r="P271" s="10">
        <f t="shared" si="75"/>
        <v>1.3995170593261719E-4</v>
      </c>
      <c r="Q271" s="10">
        <f t="shared" si="76"/>
        <v>4.0099620819091797E-3</v>
      </c>
      <c r="R271" s="10">
        <f t="shared" si="77"/>
        <v>6.999969482421875E-4</v>
      </c>
      <c r="S271" s="10">
        <f t="shared" si="78"/>
        <v>3.4999847412109375E-4</v>
      </c>
      <c r="T271" s="10">
        <f t="shared" si="79"/>
        <v>2.0299911499023438E-2</v>
      </c>
      <c r="U271" s="10">
        <f t="shared" si="80"/>
        <v>0.25159001350402832</v>
      </c>
      <c r="V271" s="10">
        <f>SUM(Table2[[#This Row],[filter kmers2]:[identify kmers B10]])</f>
        <v>0.36465001106262207</v>
      </c>
      <c r="W271" s="5">
        <f t="shared" si="81"/>
        <v>6.858661233787504E-4</v>
      </c>
      <c r="X271" s="5">
        <f t="shared" si="82"/>
        <v>0.23375808213786237</v>
      </c>
      <c r="Y271" s="5">
        <f t="shared" si="83"/>
        <v>5.6771930879863583E-3</v>
      </c>
      <c r="Z271" s="5">
        <f t="shared" si="84"/>
        <v>3.8379734454082606E-4</v>
      </c>
      <c r="AA271" s="5">
        <f t="shared" si="85"/>
        <v>1.0996741972456819E-2</v>
      </c>
      <c r="AB271" s="5">
        <f t="shared" si="86"/>
        <v>1.9196405512297535E-3</v>
      </c>
      <c r="AC271" s="5">
        <f t="shared" si="87"/>
        <v>9.5982027561487674E-4</v>
      </c>
      <c r="AD271" s="5">
        <f t="shared" si="88"/>
        <v>5.5669575985662849E-2</v>
      </c>
      <c r="AE271" s="5">
        <f t="shared" si="89"/>
        <v>0.68994928252126742</v>
      </c>
      <c r="AF271" s="20">
        <f>Table2[[#This Row],[filter kmers2]]/Table2[[#This Row],[bp]]*1000000</f>
        <v>2.1107358382778215E-2</v>
      </c>
      <c r="AG271" s="20">
        <f>Table2[[#This Row],[collapse kmers3]]/Table2[[#This Row],[bp]]*1000000</f>
        <v>7.1938465049834441</v>
      </c>
      <c r="AH271" s="20">
        <f>Table2[[#This Row],[calculate distances4]]/Table2[[#This Row],[bp]]*1000000</f>
        <v>0.17471419717603742</v>
      </c>
      <c r="AI271" s="20">
        <f>Table2[[#This Row],[Find N A5]]/Table2[[#This Row],[bp]]*1000000</f>
        <v>1.1811267274252442E-2</v>
      </c>
      <c r="AJ271" s="20">
        <f>Table2[[#This Row],[Find N B6]]/Table2[[#This Row],[bp]]*1000000</f>
        <v>0.33842198345085489</v>
      </c>
      <c r="AK271" s="20">
        <f>Table2[[#This Row],[Find N C7]]/Table2[[#This Row],[bp]]*1000000</f>
        <v>5.9076457780588024E-2</v>
      </c>
      <c r="AL271" s="20">
        <f>Table2[[#This Row],[Find N D8]]/Table2[[#This Row],[bp]]*1000000</f>
        <v>2.9538228890294012E-2</v>
      </c>
      <c r="AM271" s="20">
        <f>Table2[[#This Row],[identify kmers A9]]/Table2[[#This Row],[bp]]*1000000</f>
        <v>1.7132172756370527</v>
      </c>
      <c r="AN271" s="20">
        <f>Table2[[#This Row],[identify kmers B10]]/Table2[[#This Row],[bp]]*1000000</f>
        <v>21.233016584017921</v>
      </c>
    </row>
    <row r="272" spans="1:40" x14ac:dyDescent="0.25">
      <c r="A272" s="1" t="s">
        <v>144</v>
      </c>
      <c r="B272">
        <v>10999</v>
      </c>
      <c r="C272">
        <v>1709568542.75331</v>
      </c>
      <c r="D272">
        <v>1709568542.7535501</v>
      </c>
      <c r="E272">
        <v>1709568542.86993</v>
      </c>
      <c r="F272">
        <v>1709568542.87168</v>
      </c>
      <c r="G272">
        <v>1709568542.8717899</v>
      </c>
      <c r="H272">
        <v>1709568542.8773401</v>
      </c>
      <c r="I272">
        <v>1709568542.87817</v>
      </c>
      <c r="J272">
        <v>1709568542.8785</v>
      </c>
      <c r="K272">
        <v>1709568542.89938</v>
      </c>
      <c r="L272">
        <v>1709568543.1178</v>
      </c>
      <c r="M272" s="10">
        <f t="shared" si="72"/>
        <v>2.4008750915527344E-4</v>
      </c>
      <c r="N272" s="10">
        <f t="shared" si="73"/>
        <v>0.11637997627258301</v>
      </c>
      <c r="O272" s="10">
        <f t="shared" si="74"/>
        <v>1.7499923706054688E-3</v>
      </c>
      <c r="P272" s="10">
        <f t="shared" si="75"/>
        <v>1.0991096496582031E-4</v>
      </c>
      <c r="Q272" s="10">
        <f t="shared" si="76"/>
        <v>5.5501461029052734E-3</v>
      </c>
      <c r="R272" s="10">
        <f t="shared" si="77"/>
        <v>8.2993507385253906E-4</v>
      </c>
      <c r="S272" s="10">
        <f t="shared" si="78"/>
        <v>3.299713134765625E-4</v>
      </c>
      <c r="T272" s="10">
        <f t="shared" si="79"/>
        <v>2.0879983901977539E-2</v>
      </c>
      <c r="U272" s="10">
        <f t="shared" si="80"/>
        <v>0.21842002868652344</v>
      </c>
      <c r="V272" s="10">
        <f>SUM(Table2[[#This Row],[filter kmers2]:[identify kmers B10]])</f>
        <v>0.36449003219604492</v>
      </c>
      <c r="W272" s="5">
        <f t="shared" si="81"/>
        <v>6.5869430697117052E-4</v>
      </c>
      <c r="X272" s="5">
        <f t="shared" si="82"/>
        <v>0.31929536062041547</v>
      </c>
      <c r="Y272" s="5">
        <f t="shared" si="83"/>
        <v>4.801207758856397E-3</v>
      </c>
      <c r="Z272" s="5">
        <f t="shared" si="84"/>
        <v>3.0154724480010883E-4</v>
      </c>
      <c r="AA272" s="5">
        <f t="shared" si="85"/>
        <v>1.5227154689157774E-2</v>
      </c>
      <c r="AB272" s="5">
        <f t="shared" si="86"/>
        <v>2.2769760502151385E-3</v>
      </c>
      <c r="AC272" s="5">
        <f t="shared" si="87"/>
        <v>9.0529584989880831E-4</v>
      </c>
      <c r="AD272" s="5">
        <f t="shared" si="88"/>
        <v>5.7285473010540419E-2</v>
      </c>
      <c r="AE272" s="5">
        <f t="shared" si="89"/>
        <v>0.59924829046914474</v>
      </c>
      <c r="AF272" s="20">
        <f>Table2[[#This Row],[filter kmers2]]/Table2[[#This Row],[bp]]*1000000</f>
        <v>2.1828121570622187E-2</v>
      </c>
      <c r="AG272" s="20">
        <f>Table2[[#This Row],[collapse kmers3]]/Table2[[#This Row],[bp]]*1000000</f>
        <v>10.580959748393763</v>
      </c>
      <c r="AH272" s="20">
        <f>Table2[[#This Row],[calculate distances4]]/Table2[[#This Row],[bp]]*1000000</f>
        <v>0.15910467957136729</v>
      </c>
      <c r="AI272" s="20">
        <f>Table2[[#This Row],[Find N A5]]/Table2[[#This Row],[bp]]*1000000</f>
        <v>9.9928143436512698E-3</v>
      </c>
      <c r="AJ272" s="20">
        <f>Table2[[#This Row],[Find N B6]]/Table2[[#This Row],[bp]]*1000000</f>
        <v>0.50460460977409527</v>
      </c>
      <c r="AK272" s="20">
        <f>Table2[[#This Row],[Find N C7]]/Table2[[#This Row],[bp]]*1000000</f>
        <v>7.545550266865525E-2</v>
      </c>
      <c r="AL272" s="20">
        <f>Table2[[#This Row],[Find N D8]]/Table2[[#This Row],[bp]]*1000000</f>
        <v>3.0000119417816391E-2</v>
      </c>
      <c r="AM272" s="20">
        <f>Table2[[#This Row],[identify kmers A9]]/Table2[[#This Row],[bp]]*1000000</f>
        <v>1.8983529322645276</v>
      </c>
      <c r="AN272" s="20">
        <f>Table2[[#This Row],[identify kmers B10]]/Table2[[#This Row],[bp]]*1000000</f>
        <v>19.858171532550546</v>
      </c>
    </row>
    <row r="273" spans="1:40" x14ac:dyDescent="0.25">
      <c r="A273" s="1" t="s">
        <v>144</v>
      </c>
      <c r="B273">
        <v>12849</v>
      </c>
      <c r="C273">
        <v>1709568537.1069601</v>
      </c>
      <c r="D273">
        <v>1709568537.1072299</v>
      </c>
      <c r="E273">
        <v>1709568537.2224801</v>
      </c>
      <c r="F273">
        <v>1709568537.22454</v>
      </c>
      <c r="G273">
        <v>1709568537.2246599</v>
      </c>
      <c r="H273">
        <v>1709568537.2307799</v>
      </c>
      <c r="I273">
        <v>1709568537.23139</v>
      </c>
      <c r="J273">
        <v>1709568537.2316799</v>
      </c>
      <c r="K273">
        <v>1709568537.2539999</v>
      </c>
      <c r="L273">
        <v>1709568537.4713099</v>
      </c>
      <c r="M273" s="10">
        <f t="shared" si="72"/>
        <v>2.6988983154296875E-4</v>
      </c>
      <c r="N273" s="10">
        <f t="shared" si="73"/>
        <v>0.1152501106262207</v>
      </c>
      <c r="O273" s="10">
        <f t="shared" si="74"/>
        <v>2.0599365234375E-3</v>
      </c>
      <c r="P273" s="10">
        <f t="shared" si="75"/>
        <v>1.1992454528808594E-4</v>
      </c>
      <c r="Q273" s="10">
        <f t="shared" si="76"/>
        <v>6.1199665069580078E-3</v>
      </c>
      <c r="R273" s="10">
        <f t="shared" si="77"/>
        <v>6.1011314392089844E-4</v>
      </c>
      <c r="S273" s="10">
        <f t="shared" si="78"/>
        <v>2.899169921875E-4</v>
      </c>
      <c r="T273" s="10">
        <f t="shared" si="79"/>
        <v>2.2320032119750977E-2</v>
      </c>
      <c r="U273" s="10">
        <f t="shared" si="80"/>
        <v>0.21730995178222656</v>
      </c>
      <c r="V273" s="10">
        <f>SUM(Table2[[#This Row],[filter kmers2]:[identify kmers B10]])</f>
        <v>0.3643498420715332</v>
      </c>
      <c r="W273" s="5">
        <f t="shared" si="81"/>
        <v>7.4074364903932357E-4</v>
      </c>
      <c r="X273" s="5">
        <f t="shared" si="82"/>
        <v>0.31631716915522506</v>
      </c>
      <c r="Y273" s="5">
        <f t="shared" si="83"/>
        <v>5.653732444964448E-3</v>
      </c>
      <c r="Z273" s="5">
        <f t="shared" si="84"/>
        <v>3.2914669210846266E-4</v>
      </c>
      <c r="AA273" s="5">
        <f t="shared" si="85"/>
        <v>1.6796951172429679E-2</v>
      </c>
      <c r="AB273" s="5">
        <f t="shared" si="86"/>
        <v>1.6745256165120396E-3</v>
      </c>
      <c r="AC273" s="5">
        <f t="shared" si="87"/>
        <v>7.9571049225425562E-4</v>
      </c>
      <c r="AD273" s="5">
        <f t="shared" si="88"/>
        <v>6.1259892395860736E-2</v>
      </c>
      <c r="AE273" s="5">
        <f t="shared" si="89"/>
        <v>0.59643212838160597</v>
      </c>
      <c r="AF273" s="20">
        <f>Table2[[#This Row],[filter kmers2]]/Table2[[#This Row],[bp]]*1000000</f>
        <v>2.1004734340646643E-2</v>
      </c>
      <c r="AG273" s="20">
        <f>Table2[[#This Row],[collapse kmers3]]/Table2[[#This Row],[bp]]*1000000</f>
        <v>8.9695782260269823</v>
      </c>
      <c r="AH273" s="20">
        <f>Table2[[#This Row],[calculate distances4]]/Table2[[#This Row],[bp]]*1000000</f>
        <v>0.16031882040917581</v>
      </c>
      <c r="AI273" s="20">
        <f>Table2[[#This Row],[Find N A5]]/Table2[[#This Row],[bp]]*1000000</f>
        <v>9.3333757715064157E-3</v>
      </c>
      <c r="AJ273" s="20">
        <f>Table2[[#This Row],[Find N B6]]/Table2[[#This Row],[bp]]*1000000</f>
        <v>0.47629905105128861</v>
      </c>
      <c r="AK273" s="20">
        <f>Table2[[#This Row],[Find N C7]]/Table2[[#This Row],[bp]]*1000000</f>
        <v>4.7483317294801028E-2</v>
      </c>
      <c r="AL273" s="20">
        <f>Table2[[#This Row],[Find N D8]]/Table2[[#This Row],[bp]]*1000000</f>
        <v>2.2563389539069188E-2</v>
      </c>
      <c r="AM273" s="20">
        <f>Table2[[#This Row],[identify kmers A9]]/Table2[[#This Row],[bp]]*1000000</f>
        <v>1.737102663222895</v>
      </c>
      <c r="AN273" s="20">
        <f>Table2[[#This Row],[identify kmers B10]]/Table2[[#This Row],[bp]]*1000000</f>
        <v>16.912596449702434</v>
      </c>
    </row>
    <row r="274" spans="1:40" x14ac:dyDescent="0.25">
      <c r="A274" s="1" t="s">
        <v>144</v>
      </c>
      <c r="B274">
        <v>12099</v>
      </c>
      <c r="C274">
        <v>1709568546.62184</v>
      </c>
      <c r="D274">
        <v>1709568546.62203</v>
      </c>
      <c r="E274">
        <v>1709568546.7407999</v>
      </c>
      <c r="F274">
        <v>1709568546.74318</v>
      </c>
      <c r="G274">
        <v>1709568546.74335</v>
      </c>
      <c r="H274">
        <v>1709568546.7472899</v>
      </c>
      <c r="I274">
        <v>1709568546.7479801</v>
      </c>
      <c r="J274">
        <v>1709568546.7482901</v>
      </c>
      <c r="K274">
        <v>1709568546.7907701</v>
      </c>
      <c r="L274">
        <v>1709568546.9845099</v>
      </c>
      <c r="M274" s="10">
        <f t="shared" si="72"/>
        <v>1.9001960754394531E-4</v>
      </c>
      <c r="N274" s="10">
        <f t="shared" si="73"/>
        <v>0.11876988410949707</v>
      </c>
      <c r="O274" s="10">
        <f t="shared" si="74"/>
        <v>2.3801326751708984E-3</v>
      </c>
      <c r="P274" s="10">
        <f t="shared" si="75"/>
        <v>1.6999244689941406E-4</v>
      </c>
      <c r="Q274" s="10">
        <f t="shared" si="76"/>
        <v>3.9398670196533203E-3</v>
      </c>
      <c r="R274" s="10">
        <f t="shared" si="77"/>
        <v>6.9022178649902344E-4</v>
      </c>
      <c r="S274" s="10">
        <f t="shared" si="78"/>
        <v>3.0994415283203125E-4</v>
      </c>
      <c r="T274" s="10">
        <f t="shared" si="79"/>
        <v>4.2479991912841797E-2</v>
      </c>
      <c r="U274" s="10">
        <f t="shared" si="80"/>
        <v>0.19373989105224609</v>
      </c>
      <c r="V274" s="10">
        <f>SUM(Table2[[#This Row],[filter kmers2]:[identify kmers B10]])</f>
        <v>0.36266994476318359</v>
      </c>
      <c r="W274" s="5">
        <f t="shared" si="81"/>
        <v>5.2394638785969549E-4</v>
      </c>
      <c r="X274" s="5">
        <f t="shared" si="82"/>
        <v>0.32748752915561141</v>
      </c>
      <c r="Y274" s="5">
        <f t="shared" si="83"/>
        <v>6.5628065119238887E-3</v>
      </c>
      <c r="Z274" s="5">
        <f t="shared" si="84"/>
        <v>4.6872493669255062E-4</v>
      </c>
      <c r="AA274" s="5">
        <f t="shared" si="85"/>
        <v>1.0863505720679381E-2</v>
      </c>
      <c r="AB274" s="5">
        <f t="shared" si="86"/>
        <v>1.9031678705819551E-3</v>
      </c>
      <c r="AC274" s="5">
        <f t="shared" si="87"/>
        <v>8.5461769663438408E-4</v>
      </c>
      <c r="AD274" s="5">
        <f t="shared" si="88"/>
        <v>0.11713127190779596</v>
      </c>
      <c r="AE274" s="5">
        <f t="shared" si="89"/>
        <v>0.53420442981222072</v>
      </c>
      <c r="AF274" s="20">
        <f>Table2[[#This Row],[filter kmers2]]/Table2[[#This Row],[bp]]*1000000</f>
        <v>1.570539776377761E-2</v>
      </c>
      <c r="AG274" s="20">
        <f>Table2[[#This Row],[collapse kmers3]]/Table2[[#This Row],[bp]]*1000000</f>
        <v>9.816504182948762</v>
      </c>
      <c r="AH274" s="20">
        <f>Table2[[#This Row],[calculate distances4]]/Table2[[#This Row],[bp]]*1000000</f>
        <v>0.19672143773625081</v>
      </c>
      <c r="AI274" s="20">
        <f>Table2[[#This Row],[Find N A5]]/Table2[[#This Row],[bp]]*1000000</f>
        <v>1.4050123720920247E-2</v>
      </c>
      <c r="AJ274" s="20">
        <f>Table2[[#This Row],[Find N B6]]/Table2[[#This Row],[bp]]*1000000</f>
        <v>0.32563575664545169</v>
      </c>
      <c r="AK274" s="20">
        <f>Table2[[#This Row],[Find N C7]]/Table2[[#This Row],[bp]]*1000000</f>
        <v>5.7047837548477018E-2</v>
      </c>
      <c r="AL274" s="20">
        <f>Table2[[#This Row],[Find N D8]]/Table2[[#This Row],[bp]]*1000000</f>
        <v>2.5617336377554447E-2</v>
      </c>
      <c r="AM274" s="20">
        <f>Table2[[#This Row],[identify kmers A9]]/Table2[[#This Row],[bp]]*1000000</f>
        <v>3.5110333013341428</v>
      </c>
      <c r="AN274" s="20">
        <f>Table2[[#This Row],[identify kmers B10]]/Table2[[#This Row],[bp]]*1000000</f>
        <v>16.012884622881735</v>
      </c>
    </row>
    <row r="275" spans="1:40" x14ac:dyDescent="0.25">
      <c r="A275" s="1" t="s">
        <v>144</v>
      </c>
      <c r="B275">
        <v>12099</v>
      </c>
      <c r="C275">
        <v>1709568583.5748899</v>
      </c>
      <c r="D275">
        <v>1709568583.5750899</v>
      </c>
      <c r="E275">
        <v>1709568583.6860199</v>
      </c>
      <c r="F275">
        <v>1709568583.6882999</v>
      </c>
      <c r="G275">
        <v>1709568583.6884401</v>
      </c>
      <c r="H275">
        <v>1709568583.6931801</v>
      </c>
      <c r="I275">
        <v>1709568583.6940899</v>
      </c>
      <c r="J275">
        <v>1709568583.6944101</v>
      </c>
      <c r="K275">
        <v>1709568583.71714</v>
      </c>
      <c r="L275">
        <v>1709568583.9370601</v>
      </c>
      <c r="M275" s="10">
        <f t="shared" si="72"/>
        <v>2.0003318786621094E-4</v>
      </c>
      <c r="N275" s="10">
        <f t="shared" si="73"/>
        <v>0.11092996597290039</v>
      </c>
      <c r="O275" s="10">
        <f t="shared" si="74"/>
        <v>2.2799968719482422E-3</v>
      </c>
      <c r="P275" s="10">
        <f t="shared" si="75"/>
        <v>1.4019012451171875E-4</v>
      </c>
      <c r="Q275" s="10">
        <f t="shared" si="76"/>
        <v>4.7399997711181641E-3</v>
      </c>
      <c r="R275" s="10">
        <f t="shared" si="77"/>
        <v>9.098052978515625E-4</v>
      </c>
      <c r="S275" s="10">
        <f t="shared" si="78"/>
        <v>3.2019615173339844E-4</v>
      </c>
      <c r="T275" s="10">
        <f t="shared" si="79"/>
        <v>2.2729873657226563E-2</v>
      </c>
      <c r="U275" s="10">
        <f t="shared" si="80"/>
        <v>0.21992015838623047</v>
      </c>
      <c r="V275" s="10">
        <f>SUM(Table2[[#This Row],[filter kmers2]:[identify kmers B10]])</f>
        <v>0.36217021942138672</v>
      </c>
      <c r="W275" s="5">
        <f t="shared" si="81"/>
        <v>5.523181563238125E-4</v>
      </c>
      <c r="X275" s="5">
        <f t="shared" si="82"/>
        <v>0.30629234548916034</v>
      </c>
      <c r="Y275" s="5">
        <f t="shared" si="83"/>
        <v>6.2953736935931091E-3</v>
      </c>
      <c r="Z275" s="5">
        <f t="shared" si="84"/>
        <v>3.8708352314469811E-4</v>
      </c>
      <c r="AA275" s="5">
        <f t="shared" si="85"/>
        <v>1.3087767897346503E-2</v>
      </c>
      <c r="AB275" s="5">
        <f t="shared" si="86"/>
        <v>2.5120930685717147E-3</v>
      </c>
      <c r="AC275" s="5">
        <f t="shared" si="87"/>
        <v>8.8410403330498228E-4</v>
      </c>
      <c r="AD275" s="5">
        <f t="shared" si="88"/>
        <v>6.2760195174358741E-2</v>
      </c>
      <c r="AE275" s="5">
        <f t="shared" si="89"/>
        <v>0.60722871896419606</v>
      </c>
      <c r="AF275" s="20">
        <f>Table2[[#This Row],[filter kmers2]]/Table2[[#This Row],[bp]]*1000000</f>
        <v>1.6533034785206294E-2</v>
      </c>
      <c r="AG275" s="20">
        <f>Table2[[#This Row],[collapse kmers3]]/Table2[[#This Row],[bp]]*1000000</f>
        <v>9.1685235121002062</v>
      </c>
      <c r="AH275" s="20">
        <f>Table2[[#This Row],[calculate distances4]]/Table2[[#This Row],[bp]]*1000000</f>
        <v>0.18844506752196399</v>
      </c>
      <c r="AI275" s="20">
        <f>Table2[[#This Row],[Find N A5]]/Table2[[#This Row],[bp]]*1000000</f>
        <v>1.158691830000155E-2</v>
      </c>
      <c r="AJ275" s="20">
        <f>Table2[[#This Row],[Find N B6]]/Table2[[#This Row],[bp]]*1000000</f>
        <v>0.39176789578627685</v>
      </c>
      <c r="AK275" s="20">
        <f>Table2[[#This Row],[Find N C7]]/Table2[[#This Row],[bp]]*1000000</f>
        <v>7.5196735089805983E-2</v>
      </c>
      <c r="AL275" s="20">
        <f>Table2[[#This Row],[Find N D8]]/Table2[[#This Row],[bp]]*1000000</f>
        <v>2.6464679042350479E-2</v>
      </c>
      <c r="AM275" s="20">
        <f>Table2[[#This Row],[identify kmers A9]]/Table2[[#This Row],[bp]]*1000000</f>
        <v>1.8786572160696389</v>
      </c>
      <c r="AN275" s="20">
        <f>Table2[[#This Row],[identify kmers B10]]/Table2[[#This Row],[bp]]*1000000</f>
        <v>18.176721909763653</v>
      </c>
    </row>
    <row r="276" spans="1:40" x14ac:dyDescent="0.25">
      <c r="A276" s="1" t="s">
        <v>144</v>
      </c>
      <c r="B276">
        <v>10999</v>
      </c>
      <c r="C276">
        <v>1709568559.14062</v>
      </c>
      <c r="D276">
        <v>1709568559.14082</v>
      </c>
      <c r="E276">
        <v>1709568559.24018</v>
      </c>
      <c r="F276">
        <v>1709568559.2421701</v>
      </c>
      <c r="G276">
        <v>1709568559.2423</v>
      </c>
      <c r="H276">
        <v>1709568559.2458</v>
      </c>
      <c r="I276">
        <v>1709568559.24651</v>
      </c>
      <c r="J276">
        <v>1709568559.24683</v>
      </c>
      <c r="K276">
        <v>1709568559.2781401</v>
      </c>
      <c r="L276">
        <v>1709568559.5027101</v>
      </c>
      <c r="M276" s="10">
        <f t="shared" si="72"/>
        <v>2.0003318786621094E-4</v>
      </c>
      <c r="N276" s="10">
        <f t="shared" si="73"/>
        <v>9.9359989166259766E-2</v>
      </c>
      <c r="O276" s="10">
        <f t="shared" si="74"/>
        <v>1.9900798797607422E-3</v>
      </c>
      <c r="P276" s="10">
        <f t="shared" si="75"/>
        <v>1.2993812561035156E-4</v>
      </c>
      <c r="Q276" s="10">
        <f t="shared" si="76"/>
        <v>3.4999847412109375E-3</v>
      </c>
      <c r="R276" s="10">
        <f t="shared" si="77"/>
        <v>7.1001052856445313E-4</v>
      </c>
      <c r="S276" s="10">
        <f t="shared" si="78"/>
        <v>3.1995773315429688E-4</v>
      </c>
      <c r="T276" s="10">
        <f t="shared" si="79"/>
        <v>3.1310081481933594E-2</v>
      </c>
      <c r="U276" s="10">
        <f t="shared" si="80"/>
        <v>0.22457003593444824</v>
      </c>
      <c r="V276" s="10">
        <f>SUM(Table2[[#This Row],[filter kmers2]:[identify kmers B10]])</f>
        <v>0.36209011077880859</v>
      </c>
      <c r="W276" s="5">
        <f t="shared" si="81"/>
        <v>5.5244035092802076E-4</v>
      </c>
      <c r="X276" s="5">
        <f t="shared" si="82"/>
        <v>0.27440680153498087</v>
      </c>
      <c r="Y276" s="5">
        <f t="shared" si="83"/>
        <v>5.4960901182314536E-3</v>
      </c>
      <c r="Z276" s="5">
        <f t="shared" si="84"/>
        <v>3.5885577026909573E-4</v>
      </c>
      <c r="AA276" s="5">
        <f t="shared" si="85"/>
        <v>9.6660600138538076E-3</v>
      </c>
      <c r="AB276" s="5">
        <f t="shared" si="86"/>
        <v>1.9608669428648937E-3</v>
      </c>
      <c r="AC276" s="5">
        <f t="shared" si="87"/>
        <v>8.8364118110298439E-4</v>
      </c>
      <c r="AD276" s="5">
        <f t="shared" si="88"/>
        <v>8.6470413164805013E-2</v>
      </c>
      <c r="AE276" s="5">
        <f t="shared" si="89"/>
        <v>0.62020483092296386</v>
      </c>
      <c r="AF276" s="20">
        <f>Table2[[#This Row],[filter kmers2]]/Table2[[#This Row],[bp]]*1000000</f>
        <v>1.8186488577708059E-2</v>
      </c>
      <c r="AG276" s="20">
        <f>Table2[[#This Row],[collapse kmers3]]/Table2[[#This Row],[bp]]*1000000</f>
        <v>9.0335475194344728</v>
      </c>
      <c r="AH276" s="20">
        <f>Table2[[#This Row],[calculate distances4]]/Table2[[#This Row],[bp]]*1000000</f>
        <v>0.18093280114198948</v>
      </c>
      <c r="AI276" s="20">
        <f>Table2[[#This Row],[Find N A5]]/Table2[[#This Row],[bp]]*1000000</f>
        <v>1.1813630840108334E-2</v>
      </c>
      <c r="AJ276" s="20">
        <f>Table2[[#This Row],[Find N B6]]/Table2[[#This Row],[bp]]*1000000</f>
        <v>0.31820935914273457</v>
      </c>
      <c r="AK276" s="20">
        <f>Table2[[#This Row],[Find N C7]]/Table2[[#This Row],[bp]]*1000000</f>
        <v>6.4552280076775437E-2</v>
      </c>
      <c r="AL276" s="20">
        <f>Table2[[#This Row],[Find N D8]]/Table2[[#This Row],[bp]]*1000000</f>
        <v>2.9089711169587858E-2</v>
      </c>
      <c r="AM276" s="20">
        <f>Table2[[#This Row],[identify kmers A9]]/Table2[[#This Row],[bp]]*1000000</f>
        <v>2.8466298283419942</v>
      </c>
      <c r="AN276" s="20">
        <f>Table2[[#This Row],[identify kmers B10]]/Table2[[#This Row],[bp]]*1000000</f>
        <v>20.417313931670904</v>
      </c>
    </row>
    <row r="277" spans="1:40" x14ac:dyDescent="0.25">
      <c r="A277" s="1" t="s">
        <v>144</v>
      </c>
      <c r="B277">
        <v>14299</v>
      </c>
      <c r="C277">
        <v>1709568591.7240801</v>
      </c>
      <c r="D277">
        <v>1709568591.7242501</v>
      </c>
      <c r="E277">
        <v>1709568591.82235</v>
      </c>
      <c r="F277">
        <v>1709568591.8240499</v>
      </c>
      <c r="G277">
        <v>1709568591.8241799</v>
      </c>
      <c r="H277">
        <v>1709568591.83196</v>
      </c>
      <c r="I277">
        <v>1709568591.8329201</v>
      </c>
      <c r="J277">
        <v>1709568591.83321</v>
      </c>
      <c r="K277">
        <v>1709568591.86483</v>
      </c>
      <c r="L277">
        <v>1709568592.0858901</v>
      </c>
      <c r="M277" s="10">
        <f t="shared" si="72"/>
        <v>1.6999244689941406E-4</v>
      </c>
      <c r="N277" s="10">
        <f t="shared" si="73"/>
        <v>9.8099946975708008E-2</v>
      </c>
      <c r="O277" s="10">
        <f t="shared" si="74"/>
        <v>1.6999244689941406E-3</v>
      </c>
      <c r="P277" s="10">
        <f t="shared" si="75"/>
        <v>1.2993812561035156E-4</v>
      </c>
      <c r="Q277" s="10">
        <f t="shared" si="76"/>
        <v>7.7800750732421875E-3</v>
      </c>
      <c r="R277" s="10">
        <f t="shared" si="77"/>
        <v>9.6011161804199219E-4</v>
      </c>
      <c r="S277" s="10">
        <f t="shared" si="78"/>
        <v>2.899169921875E-4</v>
      </c>
      <c r="T277" s="10">
        <f t="shared" si="79"/>
        <v>3.1620025634765625E-2</v>
      </c>
      <c r="U277" s="10">
        <f t="shared" si="80"/>
        <v>0.22106003761291504</v>
      </c>
      <c r="V277" s="10">
        <f>SUM(Table2[[#This Row],[filter kmers2]:[identify kmers B10]])</f>
        <v>0.36180996894836426</v>
      </c>
      <c r="W277" s="5">
        <f t="shared" si="81"/>
        <v>4.6983903565043714E-4</v>
      </c>
      <c r="X277" s="5">
        <f t="shared" si="82"/>
        <v>0.27113666121706104</v>
      </c>
      <c r="Y277" s="5">
        <f t="shared" si="83"/>
        <v>4.6983903565043714E-3</v>
      </c>
      <c r="Z277" s="5">
        <f t="shared" si="84"/>
        <v>3.5913362472578996E-4</v>
      </c>
      <c r="AA277" s="5">
        <f t="shared" si="85"/>
        <v>2.1503208150554086E-2</v>
      </c>
      <c r="AB277" s="5">
        <f t="shared" si="86"/>
        <v>2.6536350582949653E-3</v>
      </c>
      <c r="AC277" s="5">
        <f t="shared" si="87"/>
        <v>8.012963076450653E-4</v>
      </c>
      <c r="AD277" s="5">
        <f t="shared" si="88"/>
        <v>8.739401439565718E-2</v>
      </c>
      <c r="AE277" s="5">
        <f t="shared" si="89"/>
        <v>0.61098382185390709</v>
      </c>
      <c r="AF277" s="20">
        <f>Table2[[#This Row],[filter kmers2]]/Table2[[#This Row],[bp]]*1000000</f>
        <v>1.1888415056956016E-2</v>
      </c>
      <c r="AG277" s="20">
        <f>Table2[[#This Row],[collapse kmers3]]/Table2[[#This Row],[bp]]*1000000</f>
        <v>6.8606159154981468</v>
      </c>
      <c r="AH277" s="20">
        <f>Table2[[#This Row],[calculate distances4]]/Table2[[#This Row],[bp]]*1000000</f>
        <v>0.11888415056956016</v>
      </c>
      <c r="AI277" s="20">
        <f>Table2[[#This Row],[Find N A5]]/Table2[[#This Row],[bp]]*1000000</f>
        <v>9.087217680281947E-3</v>
      </c>
      <c r="AJ277" s="20">
        <f>Table2[[#This Row],[Find N B6]]/Table2[[#This Row],[bp]]*1000000</f>
        <v>0.54409924283112021</v>
      </c>
      <c r="AK277" s="20">
        <f>Table2[[#This Row],[Find N C7]]/Table2[[#This Row],[bp]]*1000000</f>
        <v>6.7145368070633774E-2</v>
      </c>
      <c r="AL277" s="20">
        <f>Table2[[#This Row],[Find N D8]]/Table2[[#This Row],[bp]]*1000000</f>
        <v>2.0275333393069445E-2</v>
      </c>
      <c r="AM277" s="20">
        <f>Table2[[#This Row],[identify kmers A9]]/Table2[[#This Row],[bp]]*1000000</f>
        <v>2.2113452433572713</v>
      </c>
      <c r="AN277" s="20">
        <f>Table2[[#This Row],[identify kmers B10]]/Table2[[#This Row],[bp]]*1000000</f>
        <v>15.45982499565809</v>
      </c>
    </row>
    <row r="278" spans="1:40" x14ac:dyDescent="0.25">
      <c r="A278" s="1" t="s">
        <v>144</v>
      </c>
      <c r="B278">
        <v>12899</v>
      </c>
      <c r="C278">
        <v>1709568539.7574899</v>
      </c>
      <c r="D278">
        <v>1709568539.7577801</v>
      </c>
      <c r="E278">
        <v>1709568539.8596101</v>
      </c>
      <c r="F278">
        <v>1709568539.8817301</v>
      </c>
      <c r="G278">
        <v>1709568539.88187</v>
      </c>
      <c r="H278">
        <v>1709568539.88779</v>
      </c>
      <c r="I278">
        <v>1709568539.8884101</v>
      </c>
      <c r="J278">
        <v>1709568539.8887</v>
      </c>
      <c r="K278">
        <v>1709568539.91204</v>
      </c>
      <c r="L278">
        <v>1709568540.1187999</v>
      </c>
      <c r="M278" s="10">
        <f t="shared" si="72"/>
        <v>2.9015541076660156E-4</v>
      </c>
      <c r="N278" s="10">
        <f t="shared" si="73"/>
        <v>0.10183000564575195</v>
      </c>
      <c r="O278" s="10">
        <f t="shared" si="74"/>
        <v>2.2119998931884766E-2</v>
      </c>
      <c r="P278" s="10">
        <f t="shared" si="75"/>
        <v>1.3995170593261719E-4</v>
      </c>
      <c r="Q278" s="10">
        <f t="shared" si="76"/>
        <v>5.9199333190917969E-3</v>
      </c>
      <c r="R278" s="10">
        <f t="shared" si="77"/>
        <v>6.2012672424316406E-4</v>
      </c>
      <c r="S278" s="10">
        <f t="shared" si="78"/>
        <v>2.899169921875E-4</v>
      </c>
      <c r="T278" s="10">
        <f t="shared" si="79"/>
        <v>2.3339986801147461E-2</v>
      </c>
      <c r="U278" s="10">
        <f t="shared" si="80"/>
        <v>0.20675992965698242</v>
      </c>
      <c r="V278" s="10">
        <f>SUM(Table2[[#This Row],[filter kmers2]:[identify kmers B10]])</f>
        <v>0.36131000518798828</v>
      </c>
      <c r="W278" s="5">
        <f t="shared" si="81"/>
        <v>8.030649763369679E-4</v>
      </c>
      <c r="X278" s="5">
        <f t="shared" si="82"/>
        <v>0.28183555446456615</v>
      </c>
      <c r="Y278" s="5">
        <f t="shared" si="83"/>
        <v>6.1221661770411842E-2</v>
      </c>
      <c r="Z278" s="5">
        <f t="shared" si="84"/>
        <v>3.8734522687740357E-4</v>
      </c>
      <c r="AA278" s="5">
        <f t="shared" si="85"/>
        <v>1.6384637109652354E-2</v>
      </c>
      <c r="AB278" s="5">
        <f t="shared" si="86"/>
        <v>1.7163286799116299E-3</v>
      </c>
      <c r="AC278" s="5">
        <f t="shared" si="87"/>
        <v>8.024051037187781E-4</v>
      </c>
      <c r="AD278" s="5">
        <f t="shared" si="88"/>
        <v>6.4598229957688963E-2</v>
      </c>
      <c r="AE278" s="5">
        <f t="shared" si="89"/>
        <v>0.57225077271083591</v>
      </c>
      <c r="AF278" s="20">
        <f>Table2[[#This Row],[filter kmers2]]/Table2[[#This Row],[bp]]*1000000</f>
        <v>2.2494411254097339E-2</v>
      </c>
      <c r="AG278" s="20">
        <f>Table2[[#This Row],[collapse kmers3]]/Table2[[#This Row],[bp]]*1000000</f>
        <v>7.8944108571014766</v>
      </c>
      <c r="AH278" s="20">
        <f>Table2[[#This Row],[calculate distances4]]/Table2[[#This Row],[bp]]*1000000</f>
        <v>1.7148615343735767</v>
      </c>
      <c r="AI278" s="20">
        <f>Table2[[#This Row],[Find N A5]]/Table2[[#This Row],[bp]]*1000000</f>
        <v>1.0849810522724025E-2</v>
      </c>
      <c r="AJ278" s="20">
        <f>Table2[[#This Row],[Find N B6]]/Table2[[#This Row],[bp]]*1000000</f>
        <v>0.45894513676190374</v>
      </c>
      <c r="AK278" s="20">
        <f>Table2[[#This Row],[Find N C7]]/Table2[[#This Row],[bp]]*1000000</f>
        <v>4.8075565876669828E-2</v>
      </c>
      <c r="AL278" s="20">
        <f>Table2[[#This Row],[Find N D8]]/Table2[[#This Row],[bp]]*1000000</f>
        <v>2.2475927760872937E-2</v>
      </c>
      <c r="AM278" s="20">
        <f>Table2[[#This Row],[identify kmers A9]]/Table2[[#This Row],[bp]]*1000000</f>
        <v>1.809441569202842</v>
      </c>
      <c r="AN278" s="20">
        <f>Table2[[#This Row],[identify kmers B10]]/Table2[[#This Row],[bp]]*1000000</f>
        <v>16.02914409310663</v>
      </c>
    </row>
    <row r="279" spans="1:40" x14ac:dyDescent="0.25">
      <c r="A279" s="1" t="s">
        <v>144</v>
      </c>
      <c r="B279">
        <v>10999</v>
      </c>
      <c r="C279">
        <v>1709568561.6437099</v>
      </c>
      <c r="D279">
        <v>1709568561.6438601</v>
      </c>
      <c r="E279">
        <v>1709568561.7514</v>
      </c>
      <c r="F279">
        <v>1709568561.7537899</v>
      </c>
      <c r="G279">
        <v>1709568561.7539001</v>
      </c>
      <c r="H279">
        <v>1709568561.7605801</v>
      </c>
      <c r="I279">
        <v>1709568561.7613101</v>
      </c>
      <c r="J279">
        <v>1709568561.76161</v>
      </c>
      <c r="K279">
        <v>1709568561.7860601</v>
      </c>
      <c r="L279">
        <v>1709568562.00459</v>
      </c>
      <c r="M279" s="10">
        <f t="shared" si="72"/>
        <v>1.5020370483398438E-4</v>
      </c>
      <c r="N279" s="10">
        <f t="shared" si="73"/>
        <v>0.10753989219665527</v>
      </c>
      <c r="O279" s="10">
        <f t="shared" si="74"/>
        <v>2.3899078369140625E-3</v>
      </c>
      <c r="P279" s="10">
        <f t="shared" si="75"/>
        <v>1.1014938354492188E-4</v>
      </c>
      <c r="Q279" s="10">
        <f t="shared" si="76"/>
        <v>6.6800117492675781E-3</v>
      </c>
      <c r="R279" s="10">
        <f t="shared" si="77"/>
        <v>7.3003768920898438E-4</v>
      </c>
      <c r="S279" s="10">
        <f t="shared" si="78"/>
        <v>2.9993057250976563E-4</v>
      </c>
      <c r="T279" s="10">
        <f t="shared" si="79"/>
        <v>2.4450063705444336E-2</v>
      </c>
      <c r="U279" s="10">
        <f t="shared" si="80"/>
        <v>0.21852993965148926</v>
      </c>
      <c r="V279" s="10">
        <f>SUM(Table2[[#This Row],[filter kmers2]:[identify kmers B10]])</f>
        <v>0.36088013648986816</v>
      </c>
      <c r="W279" s="5">
        <f t="shared" si="81"/>
        <v>4.1621494132360314E-4</v>
      </c>
      <c r="X279" s="5">
        <f t="shared" si="82"/>
        <v>0.29799338152177429</v>
      </c>
      <c r="Y279" s="5">
        <f t="shared" si="83"/>
        <v>6.6224421775044409E-3</v>
      </c>
      <c r="Z279" s="5">
        <f t="shared" si="84"/>
        <v>3.0522429030397562E-4</v>
      </c>
      <c r="AA279" s="5">
        <f t="shared" si="85"/>
        <v>1.8510333692070974E-2</v>
      </c>
      <c r="AB279" s="5">
        <f t="shared" si="86"/>
        <v>2.0229367465601157E-3</v>
      </c>
      <c r="AC279" s="5">
        <f t="shared" si="87"/>
        <v>8.3110856537316311E-4</v>
      </c>
      <c r="AD279" s="5">
        <f t="shared" si="88"/>
        <v>6.7751203885201311E-2</v>
      </c>
      <c r="AE279" s="5">
        <f t="shared" si="89"/>
        <v>0.60554715417988814</v>
      </c>
      <c r="AF279" s="20">
        <f>Table2[[#This Row],[filter kmers2]]/Table2[[#This Row],[bp]]*1000000</f>
        <v>1.3656123723427982E-2</v>
      </c>
      <c r="AG279" s="20">
        <f>Table2[[#This Row],[collapse kmers3]]/Table2[[#This Row],[bp]]*1000000</f>
        <v>9.7772426763028708</v>
      </c>
      <c r="AH279" s="20">
        <f>Table2[[#This Row],[calculate distances4]]/Table2[[#This Row],[bp]]*1000000</f>
        <v>0.21728410191054301</v>
      </c>
      <c r="AI279" s="20">
        <f>Table2[[#This Row],[Find N A5]]/Table2[[#This Row],[bp]]*1000000</f>
        <v>1.0014490730513853E-2</v>
      </c>
      <c r="AJ279" s="20">
        <f>Table2[[#This Row],[Find N B6]]/Table2[[#This Row],[bp]]*1000000</f>
        <v>0.60732900711588123</v>
      </c>
      <c r="AK279" s="20">
        <f>Table2[[#This Row],[Find N C7]]/Table2[[#This Row],[bp]]*1000000</f>
        <v>6.637309657323251E-2</v>
      </c>
      <c r="AL279" s="20">
        <f>Table2[[#This Row],[Find N D8]]/Table2[[#This Row],[bp]]*1000000</f>
        <v>2.7268894673130796E-2</v>
      </c>
      <c r="AM279" s="20">
        <f>Table2[[#This Row],[identify kmers A9]]/Table2[[#This Row],[bp]]*1000000</f>
        <v>2.2229351491448619</v>
      </c>
      <c r="AN279" s="20">
        <f>Table2[[#This Row],[identify kmers B10]]/Table2[[#This Row],[bp]]*1000000</f>
        <v>19.868164346894197</v>
      </c>
    </row>
    <row r="280" spans="1:40" x14ac:dyDescent="0.25">
      <c r="A280" s="1" t="s">
        <v>144</v>
      </c>
      <c r="B280">
        <v>11999</v>
      </c>
      <c r="C280">
        <v>1709568631.52316</v>
      </c>
      <c r="D280">
        <v>1709568631.5234001</v>
      </c>
      <c r="E280">
        <v>1709568631.6199601</v>
      </c>
      <c r="F280">
        <v>1709568631.63799</v>
      </c>
      <c r="G280">
        <v>1709568631.63815</v>
      </c>
      <c r="H280">
        <v>1709568631.6435001</v>
      </c>
      <c r="I280">
        <v>1709568631.64431</v>
      </c>
      <c r="J280">
        <v>1709568631.64466</v>
      </c>
      <c r="K280">
        <v>1709568631.67015</v>
      </c>
      <c r="L280">
        <v>1709568631.88394</v>
      </c>
      <c r="M280" s="10">
        <f t="shared" si="72"/>
        <v>2.4008750915527344E-4</v>
      </c>
      <c r="N280" s="10">
        <f t="shared" si="73"/>
        <v>9.6560001373291016E-2</v>
      </c>
      <c r="O280" s="10">
        <f t="shared" si="74"/>
        <v>1.8029928207397461E-2</v>
      </c>
      <c r="P280" s="10">
        <f t="shared" si="75"/>
        <v>1.5997886657714844E-4</v>
      </c>
      <c r="Q280" s="10">
        <f t="shared" si="76"/>
        <v>5.3501129150390625E-3</v>
      </c>
      <c r="R280" s="10">
        <f t="shared" si="77"/>
        <v>8.0990791320800781E-4</v>
      </c>
      <c r="S280" s="10">
        <f t="shared" si="78"/>
        <v>3.4999847412109375E-4</v>
      </c>
      <c r="T280" s="10">
        <f t="shared" si="79"/>
        <v>2.5490045547485352E-2</v>
      </c>
      <c r="U280" s="10">
        <f t="shared" si="80"/>
        <v>0.21378993988037109</v>
      </c>
      <c r="V280" s="10">
        <f>SUM(Table2[[#This Row],[filter kmers2]:[identify kmers B10]])</f>
        <v>0.36078000068664551</v>
      </c>
      <c r="W280" s="5">
        <f t="shared" si="81"/>
        <v>6.6546789926917485E-4</v>
      </c>
      <c r="X280" s="5">
        <f t="shared" si="82"/>
        <v>0.26764233380319202</v>
      </c>
      <c r="Y280" s="5">
        <f t="shared" si="83"/>
        <v>4.9974854961700899E-2</v>
      </c>
      <c r="Z280" s="5">
        <f t="shared" si="84"/>
        <v>4.4342498551103903E-4</v>
      </c>
      <c r="AA280" s="5">
        <f t="shared" si="85"/>
        <v>1.4829294597418354E-2</v>
      </c>
      <c r="AB280" s="5">
        <f t="shared" si="86"/>
        <v>2.2448802917749621E-3</v>
      </c>
      <c r="AC280" s="5">
        <f t="shared" si="87"/>
        <v>9.70116063681379E-4</v>
      </c>
      <c r="AD280" s="5">
        <f t="shared" si="88"/>
        <v>7.0652601305427304E-2</v>
      </c>
      <c r="AE280" s="5">
        <f t="shared" si="89"/>
        <v>0.59257702609202489</v>
      </c>
      <c r="AF280" s="20">
        <f>Table2[[#This Row],[filter kmers2]]/Table2[[#This Row],[bp]]*1000000</f>
        <v>2.0008959842926364E-2</v>
      </c>
      <c r="AG280" s="20">
        <f>Table2[[#This Row],[collapse kmers3]]/Table2[[#This Row],[bp]]*1000000</f>
        <v>8.0473373925569653</v>
      </c>
      <c r="AH280" s="20">
        <f>Table2[[#This Row],[calculate distances4]]/Table2[[#This Row],[bp]]*1000000</f>
        <v>1.502619235552751</v>
      </c>
      <c r="AI280" s="20">
        <f>Table2[[#This Row],[Find N A5]]/Table2[[#This Row],[bp]]*1000000</f>
        <v>1.3332683271701678E-2</v>
      </c>
      <c r="AJ280" s="20">
        <f>Table2[[#This Row],[Find N B6]]/Table2[[#This Row],[bp]]*1000000</f>
        <v>0.44587989957822005</v>
      </c>
      <c r="AK280" s="20">
        <f>Table2[[#This Row],[Find N C7]]/Table2[[#This Row],[bp]]*1000000</f>
        <v>6.7497950929911468E-2</v>
      </c>
      <c r="AL280" s="20">
        <f>Table2[[#This Row],[Find N D8]]/Table2[[#This Row],[bp]]*1000000</f>
        <v>2.9168970257612611E-2</v>
      </c>
      <c r="AM280" s="20">
        <f>Table2[[#This Row],[identify kmers A9]]/Table2[[#This Row],[bp]]*1000000</f>
        <v>2.12434749124805</v>
      </c>
      <c r="AN280" s="20">
        <f>Table2[[#This Row],[identify kmers B10]]/Table2[[#This Row],[bp]]*1000000</f>
        <v>17.81731309945588</v>
      </c>
    </row>
    <row r="281" spans="1:40" x14ac:dyDescent="0.25">
      <c r="A281" s="1" t="s">
        <v>144</v>
      </c>
      <c r="B281">
        <v>14299</v>
      </c>
      <c r="C281">
        <v>1709568599.5222299</v>
      </c>
      <c r="D281">
        <v>1709568599.5225301</v>
      </c>
      <c r="E281">
        <v>1709568599.61707</v>
      </c>
      <c r="F281">
        <v>1709568599.61902</v>
      </c>
      <c r="G281">
        <v>1709568599.6191599</v>
      </c>
      <c r="H281">
        <v>1709568599.6245501</v>
      </c>
      <c r="I281">
        <v>1709568599.62536</v>
      </c>
      <c r="J281">
        <v>1709568599.6257401</v>
      </c>
      <c r="K281">
        <v>1709568599.6444099</v>
      </c>
      <c r="L281">
        <v>1709568599.88258</v>
      </c>
      <c r="M281" s="10">
        <f t="shared" si="72"/>
        <v>3.0016899108886719E-4</v>
      </c>
      <c r="N281" s="10">
        <f t="shared" si="73"/>
        <v>9.4539880752563477E-2</v>
      </c>
      <c r="O281" s="10">
        <f t="shared" si="74"/>
        <v>1.9500255584716797E-3</v>
      </c>
      <c r="P281" s="10">
        <f t="shared" si="75"/>
        <v>1.3995170593261719E-4</v>
      </c>
      <c r="Q281" s="10">
        <f t="shared" si="76"/>
        <v>5.390167236328125E-3</v>
      </c>
      <c r="R281" s="10">
        <f t="shared" si="77"/>
        <v>8.0990791320800781E-4</v>
      </c>
      <c r="S281" s="10">
        <f t="shared" si="78"/>
        <v>3.8003921508789063E-4</v>
      </c>
      <c r="T281" s="10">
        <f t="shared" si="79"/>
        <v>1.8669843673706055E-2</v>
      </c>
      <c r="U281" s="10">
        <f t="shared" si="80"/>
        <v>0.23817014694213867</v>
      </c>
      <c r="V281" s="10">
        <f>SUM(Table2[[#This Row],[filter kmers2]:[identify kmers B10]])</f>
        <v>0.36035013198852539</v>
      </c>
      <c r="W281" s="5">
        <f t="shared" si="81"/>
        <v>8.3299259371001275E-4</v>
      </c>
      <c r="X281" s="5">
        <f t="shared" si="82"/>
        <v>0.26235561571980748</v>
      </c>
      <c r="Y281" s="5">
        <f t="shared" si="83"/>
        <v>5.4114745226006306E-3</v>
      </c>
      <c r="Z281" s="5">
        <f t="shared" si="84"/>
        <v>3.8837700755184866E-4</v>
      </c>
      <c r="AA281" s="5">
        <f t="shared" si="85"/>
        <v>1.4958138648606805E-2</v>
      </c>
      <c r="AB281" s="5">
        <f t="shared" si="86"/>
        <v>2.247558253242981E-3</v>
      </c>
      <c r="AC281" s="5">
        <f t="shared" si="87"/>
        <v>1.0546387564525498E-3</v>
      </c>
      <c r="AD281" s="5">
        <f t="shared" si="88"/>
        <v>5.1810286763820462E-2</v>
      </c>
      <c r="AE281" s="5">
        <f t="shared" si="89"/>
        <v>0.66094091773420727</v>
      </c>
      <c r="AF281" s="20">
        <f>Table2[[#This Row],[filter kmers2]]/Table2[[#This Row],[bp]]*1000000</f>
        <v>2.0992306531146736E-2</v>
      </c>
      <c r="AG281" s="20">
        <f>Table2[[#This Row],[collapse kmers3]]/Table2[[#This Row],[bp]]*1000000</f>
        <v>6.6116428248523311</v>
      </c>
      <c r="AH281" s="20">
        <f>Table2[[#This Row],[calculate distances4]]/Table2[[#This Row],[bp]]*1000000</f>
        <v>0.1363749603798643</v>
      </c>
      <c r="AI281" s="20">
        <f>Table2[[#This Row],[Find N A5]]/Table2[[#This Row],[bp]]*1000000</f>
        <v>9.787517024450465E-3</v>
      </c>
      <c r="AJ281" s="20">
        <f>Table2[[#This Row],[Find N B6]]/Table2[[#This Row],[bp]]*1000000</f>
        <v>0.37696113268956744</v>
      </c>
      <c r="AK281" s="20">
        <f>Table2[[#This Row],[Find N C7]]/Table2[[#This Row],[bp]]*1000000</f>
        <v>5.6640877908106006E-2</v>
      </c>
      <c r="AL281" s="20">
        <f>Table2[[#This Row],[Find N D8]]/Table2[[#This Row],[bp]]*1000000</f>
        <v>2.6578027490586097E-2</v>
      </c>
      <c r="AM281" s="20">
        <f>Table2[[#This Row],[identify kmers A9]]/Table2[[#This Row],[bp]]*1000000</f>
        <v>1.3056747796143824</v>
      </c>
      <c r="AN281" s="20">
        <f>Table2[[#This Row],[identify kmers B10]]/Table2[[#This Row],[bp]]*1000000</f>
        <v>16.656419815521271</v>
      </c>
    </row>
    <row r="282" spans="1:40" x14ac:dyDescent="0.25">
      <c r="A282" s="1" t="s">
        <v>144</v>
      </c>
      <c r="B282">
        <v>10999</v>
      </c>
      <c r="C282">
        <v>1709568511.52109</v>
      </c>
      <c r="D282">
        <v>1709568511.5213399</v>
      </c>
      <c r="E282">
        <v>1709568511.6177299</v>
      </c>
      <c r="F282">
        <v>1709568511.6192801</v>
      </c>
      <c r="G282">
        <v>1709568511.61938</v>
      </c>
      <c r="H282">
        <v>1709568511.6226499</v>
      </c>
      <c r="I282">
        <v>1709568511.6231799</v>
      </c>
      <c r="J282">
        <v>1709568511.62341</v>
      </c>
      <c r="K282">
        <v>1709568511.6542599</v>
      </c>
      <c r="L282">
        <v>1709568511.8797901</v>
      </c>
      <c r="M282" s="10">
        <f t="shared" si="72"/>
        <v>2.498626708984375E-4</v>
      </c>
      <c r="N282" s="10">
        <f t="shared" si="73"/>
        <v>9.6390008926391602E-2</v>
      </c>
      <c r="O282" s="10">
        <f t="shared" si="74"/>
        <v>1.5501976013183594E-3</v>
      </c>
      <c r="P282" s="10">
        <f t="shared" si="75"/>
        <v>9.9897384643554688E-5</v>
      </c>
      <c r="Q282" s="10">
        <f t="shared" si="76"/>
        <v>3.2699108123779297E-3</v>
      </c>
      <c r="R282" s="10">
        <f t="shared" si="77"/>
        <v>5.3000450134277344E-4</v>
      </c>
      <c r="S282" s="10">
        <f t="shared" si="78"/>
        <v>2.3007392883300781E-4</v>
      </c>
      <c r="T282" s="10">
        <f t="shared" si="79"/>
        <v>3.0849933624267578E-2</v>
      </c>
      <c r="U282" s="10">
        <f t="shared" si="80"/>
        <v>0.22553014755249023</v>
      </c>
      <c r="V282" s="10">
        <f>SUM(Table2[[#This Row],[filter kmers2]:[identify kmers B10]])</f>
        <v>0.35870003700256348</v>
      </c>
      <c r="W282" s="5">
        <f t="shared" si="81"/>
        <v>6.9657832484877006E-4</v>
      </c>
      <c r="X282" s="5">
        <f t="shared" si="82"/>
        <v>0.26872037631181717</v>
      </c>
      <c r="Y282" s="5">
        <f t="shared" si="83"/>
        <v>4.3217101795483808E-3</v>
      </c>
      <c r="Z282" s="5">
        <f t="shared" si="84"/>
        <v>2.7849839514468955E-4</v>
      </c>
      <c r="AA282" s="5">
        <f t="shared" si="85"/>
        <v>9.1160035546764134E-3</v>
      </c>
      <c r="AB282" s="5">
        <f t="shared" si="86"/>
        <v>1.4775702444072671E-3</v>
      </c>
      <c r="AC282" s="5">
        <f t="shared" si="87"/>
        <v>6.4141038499910597E-4</v>
      </c>
      <c r="AD282" s="5">
        <f t="shared" si="88"/>
        <v>8.6004824203703964E-2</v>
      </c>
      <c r="AE282" s="5">
        <f t="shared" si="89"/>
        <v>0.62874302840085428</v>
      </c>
      <c r="AF282" s="20">
        <f>Table2[[#This Row],[filter kmers2]]/Table2[[#This Row],[bp]]*1000000</f>
        <v>2.2716853431988138E-2</v>
      </c>
      <c r="AG282" s="20">
        <f>Table2[[#This Row],[collapse kmers3]]/Table2[[#This Row],[bp]]*1000000</f>
        <v>8.7635247682872635</v>
      </c>
      <c r="AH282" s="20">
        <f>Table2[[#This Row],[calculate distances4]]/Table2[[#This Row],[bp]]*1000000</f>
        <v>0.1409398673805218</v>
      </c>
      <c r="AI282" s="20">
        <f>Table2[[#This Row],[Find N A5]]/Table2[[#This Row],[bp]]*1000000</f>
        <v>9.0824060954227369E-3</v>
      </c>
      <c r="AJ282" s="20">
        <f>Table2[[#This Row],[Find N B6]]/Table2[[#This Row],[bp]]*1000000</f>
        <v>0.2972916458203409</v>
      </c>
      <c r="AK282" s="20">
        <f>Table2[[#This Row],[Find N C7]]/Table2[[#This Row],[bp]]*1000000</f>
        <v>4.8186607995524454E-2</v>
      </c>
      <c r="AL282" s="20">
        <f>Table2[[#This Row],[Find N D8]]/Table2[[#This Row],[bp]]*1000000</f>
        <v>2.0917713322393654E-2</v>
      </c>
      <c r="AM282" s="20">
        <f>Table2[[#This Row],[identify kmers A9]]/Table2[[#This Row],[bp]]*1000000</f>
        <v>2.8047944016972068</v>
      </c>
      <c r="AN282" s="20">
        <f>Table2[[#This Row],[identify kmers B10]]/Table2[[#This Row],[bp]]*1000000</f>
        <v>20.504604741566528</v>
      </c>
    </row>
    <row r="283" spans="1:40" x14ac:dyDescent="0.25">
      <c r="A283" s="1" t="s">
        <v>144</v>
      </c>
      <c r="B283">
        <v>14299</v>
      </c>
      <c r="C283">
        <v>1709568621.8714299</v>
      </c>
      <c r="D283">
        <v>1709568621.8717201</v>
      </c>
      <c r="E283">
        <v>1709568621.9679699</v>
      </c>
      <c r="F283">
        <v>1709568621.96943</v>
      </c>
      <c r="G283">
        <v>1709568621.9695599</v>
      </c>
      <c r="H283">
        <v>1709568621.9760599</v>
      </c>
      <c r="I283">
        <v>1709568621.97682</v>
      </c>
      <c r="J283">
        <v>1709568621.97716</v>
      </c>
      <c r="K283">
        <v>1709568622.0132301</v>
      </c>
      <c r="L283">
        <v>1709568622.22984</v>
      </c>
      <c r="M283" s="10">
        <f t="shared" si="72"/>
        <v>2.9015541076660156E-4</v>
      </c>
      <c r="N283" s="10">
        <f t="shared" si="73"/>
        <v>9.6249818801879883E-2</v>
      </c>
      <c r="O283" s="10">
        <f t="shared" si="74"/>
        <v>1.4600753784179688E-3</v>
      </c>
      <c r="P283" s="10">
        <f t="shared" si="75"/>
        <v>1.2993812561035156E-4</v>
      </c>
      <c r="Q283" s="10">
        <f t="shared" si="76"/>
        <v>6.5000057220458984E-3</v>
      </c>
      <c r="R283" s="10">
        <f t="shared" si="77"/>
        <v>7.6007843017578125E-4</v>
      </c>
      <c r="S283" s="10">
        <f t="shared" si="78"/>
        <v>3.3998489379882813E-4</v>
      </c>
      <c r="T283" s="10">
        <f t="shared" si="79"/>
        <v>3.6070108413696289E-2</v>
      </c>
      <c r="U283" s="10">
        <f t="shared" si="80"/>
        <v>0.21660995483398438</v>
      </c>
      <c r="V283" s="10">
        <f>SUM(Table2[[#This Row],[filter kmers2]:[identify kmers B10]])</f>
        <v>0.35841012001037598</v>
      </c>
      <c r="W283" s="5">
        <f t="shared" si="81"/>
        <v>8.095625501819021E-4</v>
      </c>
      <c r="X283" s="5">
        <f t="shared" si="82"/>
        <v>0.26854659907229589</v>
      </c>
      <c r="Y283" s="5">
        <f t="shared" si="83"/>
        <v>4.0737560043664495E-3</v>
      </c>
      <c r="Z283" s="5">
        <f t="shared" si="84"/>
        <v>3.6254033677003835E-4</v>
      </c>
      <c r="AA283" s="5">
        <f t="shared" si="85"/>
        <v>1.8135664589654231E-2</v>
      </c>
      <c r="AB283" s="5">
        <f t="shared" si="86"/>
        <v>2.120694667197949E-3</v>
      </c>
      <c r="AC283" s="5">
        <f t="shared" si="87"/>
        <v>9.4859178024600858E-4</v>
      </c>
      <c r="AD283" s="5">
        <f t="shared" si="88"/>
        <v>0.10063920185248133</v>
      </c>
      <c r="AE283" s="5">
        <f t="shared" si="89"/>
        <v>0.60436338914680621</v>
      </c>
      <c r="AF283" s="20">
        <f>Table2[[#This Row],[filter kmers2]]/Table2[[#This Row],[bp]]*1000000</f>
        <v>2.0292007186978218E-2</v>
      </c>
      <c r="AG283" s="20">
        <f>Table2[[#This Row],[collapse kmers3]]/Table2[[#This Row],[bp]]*1000000</f>
        <v>6.7312272747660593</v>
      </c>
      <c r="AH283" s="20">
        <f>Table2[[#This Row],[calculate distances4]]/Table2[[#This Row],[bp]]*1000000</f>
        <v>0.10211031389733329</v>
      </c>
      <c r="AI283" s="20">
        <f>Table2[[#This Row],[Find N A5]]/Table2[[#This Row],[bp]]*1000000</f>
        <v>9.087217680281947E-3</v>
      </c>
      <c r="AJ283" s="20">
        <f>Table2[[#This Row],[Find N B6]]/Table2[[#This Row],[bp]]*1000000</f>
        <v>0.45457764333491146</v>
      </c>
      <c r="AK283" s="20">
        <f>Table2[[#This Row],[Find N C7]]/Table2[[#This Row],[bp]]*1000000</f>
        <v>5.3156054981172193E-2</v>
      </c>
      <c r="AL283" s="20">
        <f>Table2[[#This Row],[Find N D8]]/Table2[[#This Row],[bp]]*1000000</f>
        <v>2.3776830113912031E-2</v>
      </c>
      <c r="AM283" s="20">
        <f>Table2[[#This Row],[identify kmers A9]]/Table2[[#This Row],[bp]]*1000000</f>
        <v>2.5225616066645422</v>
      </c>
      <c r="AN283" s="20">
        <f>Table2[[#This Row],[identify kmers B10]]/Table2[[#This Row],[bp]]*1000000</f>
        <v>15.14860863235082</v>
      </c>
    </row>
    <row r="284" spans="1:40" x14ac:dyDescent="0.25">
      <c r="A284" s="1" t="s">
        <v>144</v>
      </c>
      <c r="B284">
        <v>14299</v>
      </c>
      <c r="C284">
        <v>1709568518.5131299</v>
      </c>
      <c r="D284">
        <v>1709568518.5134399</v>
      </c>
      <c r="E284">
        <v>1709568518.6229601</v>
      </c>
      <c r="F284">
        <v>1709568518.6245799</v>
      </c>
      <c r="G284">
        <v>1709568518.62468</v>
      </c>
      <c r="H284">
        <v>1709568518.6268699</v>
      </c>
      <c r="I284">
        <v>1709568518.6273201</v>
      </c>
      <c r="J284">
        <v>1709568518.6275401</v>
      </c>
      <c r="K284">
        <v>1709568518.66222</v>
      </c>
      <c r="L284">
        <v>1709568518.8712599</v>
      </c>
      <c r="M284" s="10">
        <f t="shared" si="72"/>
        <v>3.0994415283203125E-4</v>
      </c>
      <c r="N284" s="10">
        <f t="shared" si="73"/>
        <v>0.10952019691467285</v>
      </c>
      <c r="O284" s="10">
        <f t="shared" si="74"/>
        <v>1.6198158264160156E-3</v>
      </c>
      <c r="P284" s="10">
        <f t="shared" si="75"/>
        <v>1.0013580322265625E-4</v>
      </c>
      <c r="Q284" s="10">
        <f t="shared" si="76"/>
        <v>2.1898746490478516E-3</v>
      </c>
      <c r="R284" s="10">
        <f t="shared" si="77"/>
        <v>4.5013427734375E-4</v>
      </c>
      <c r="S284" s="10">
        <f t="shared" si="78"/>
        <v>2.2006034851074219E-4</v>
      </c>
      <c r="T284" s="10">
        <f t="shared" si="79"/>
        <v>3.4679889678955078E-2</v>
      </c>
      <c r="U284" s="10">
        <f t="shared" si="80"/>
        <v>0.20903992652893066</v>
      </c>
      <c r="V284" s="10">
        <f>SUM(Table2[[#This Row],[filter kmers2]:[identify kmers B10]])</f>
        <v>0.35812997817993164</v>
      </c>
      <c r="W284" s="5">
        <f t="shared" si="81"/>
        <v>8.6545157265865394E-4</v>
      </c>
      <c r="X284" s="5">
        <f t="shared" si="82"/>
        <v>0.30581130759080916</v>
      </c>
      <c r="Y284" s="5">
        <f t="shared" si="83"/>
        <v>4.5229830651099187E-3</v>
      </c>
      <c r="Z284" s="5">
        <f t="shared" si="84"/>
        <v>2.7960743116664202E-4</v>
      </c>
      <c r="AA284" s="5">
        <f t="shared" si="85"/>
        <v>6.1147482268228744E-3</v>
      </c>
      <c r="AB284" s="5">
        <f t="shared" si="86"/>
        <v>1.2569019762919528E-3</v>
      </c>
      <c r="AC284" s="5">
        <f t="shared" si="87"/>
        <v>6.1447061658764432E-4</v>
      </c>
      <c r="AD284" s="5">
        <f t="shared" si="88"/>
        <v>9.6836042196755762E-2</v>
      </c>
      <c r="AE284" s="5">
        <f t="shared" si="89"/>
        <v>0.58369848732379737</v>
      </c>
      <c r="AF284" s="20">
        <f>Table2[[#This Row],[filter kmers2]]/Table2[[#This Row],[bp]]*1000000</f>
        <v>2.1675932081406481E-2</v>
      </c>
      <c r="AG284" s="20">
        <f>Table2[[#This Row],[collapse kmers3]]/Table2[[#This Row],[bp]]*1000000</f>
        <v>7.6592906437284318</v>
      </c>
      <c r="AH284" s="20">
        <f>Table2[[#This Row],[calculate distances4]]/Table2[[#This Row],[bp]]*1000000</f>
        <v>0.11328175581621201</v>
      </c>
      <c r="AI284" s="20">
        <f>Table2[[#This Row],[Find N A5]]/Table2[[#This Row],[bp]]*1000000</f>
        <v>7.0029934416851701E-3</v>
      </c>
      <c r="AJ284" s="20">
        <f>Table2[[#This Row],[Find N B6]]/Table2[[#This Row],[bp]]*1000000</f>
        <v>0.15314879705209117</v>
      </c>
      <c r="AK284" s="20">
        <f>Table2[[#This Row],[Find N C7]]/Table2[[#This Row],[bp]]*1000000</f>
        <v>3.148012289976572E-2</v>
      </c>
      <c r="AL284" s="20">
        <f>Table2[[#This Row],[Find N D8]]/Table2[[#This Row],[bp]]*1000000</f>
        <v>1.5389911777798601E-2</v>
      </c>
      <c r="AM284" s="20">
        <f>Table2[[#This Row],[identify kmers A9]]/Table2[[#This Row],[bp]]*1000000</f>
        <v>2.4253367143824796</v>
      </c>
      <c r="AN284" s="20">
        <f>Table2[[#This Row],[identify kmers B10]]/Table2[[#This Row],[bp]]*1000000</f>
        <v>14.61919900195333</v>
      </c>
    </row>
    <row r="285" spans="1:40" x14ac:dyDescent="0.25">
      <c r="A285" s="1" t="s">
        <v>144</v>
      </c>
      <c r="B285">
        <v>12099</v>
      </c>
      <c r="C285">
        <v>1709568589.84693</v>
      </c>
      <c r="D285">
        <v>1709568589.8471999</v>
      </c>
      <c r="E285">
        <v>1709568589.95035</v>
      </c>
      <c r="F285">
        <v>1709568589.9525499</v>
      </c>
      <c r="G285">
        <v>1709568589.9526801</v>
      </c>
      <c r="H285">
        <v>1709568589.95627</v>
      </c>
      <c r="I285">
        <v>1709568589.9568501</v>
      </c>
      <c r="J285">
        <v>1709568589.95714</v>
      </c>
      <c r="K285">
        <v>1709568589.9774599</v>
      </c>
      <c r="L285">
        <v>1709568590.2049501</v>
      </c>
      <c r="M285" s="10">
        <f t="shared" si="72"/>
        <v>2.6988983154296875E-4</v>
      </c>
      <c r="N285" s="10">
        <f t="shared" si="73"/>
        <v>0.1031501293182373</v>
      </c>
      <c r="O285" s="10">
        <f t="shared" si="74"/>
        <v>2.1998882293701172E-3</v>
      </c>
      <c r="P285" s="10">
        <f t="shared" si="75"/>
        <v>1.3017654418945313E-4</v>
      </c>
      <c r="Q285" s="10">
        <f t="shared" si="76"/>
        <v>3.5898685455322266E-3</v>
      </c>
      <c r="R285" s="10">
        <f t="shared" si="77"/>
        <v>5.8007240295410156E-4</v>
      </c>
      <c r="S285" s="10">
        <f t="shared" si="78"/>
        <v>2.899169921875E-4</v>
      </c>
      <c r="T285" s="10">
        <f t="shared" si="79"/>
        <v>2.0319938659667969E-2</v>
      </c>
      <c r="U285" s="10">
        <f t="shared" si="80"/>
        <v>0.22749018669128418</v>
      </c>
      <c r="V285" s="10">
        <f>SUM(Table2[[#This Row],[filter kmers2]:[identify kmers B10]])</f>
        <v>0.35802006721496582</v>
      </c>
      <c r="W285" s="5">
        <f t="shared" si="81"/>
        <v>7.5383995551545134E-4</v>
      </c>
      <c r="X285" s="5">
        <f t="shared" si="82"/>
        <v>0.28811270306896769</v>
      </c>
      <c r="Y285" s="5">
        <f t="shared" si="83"/>
        <v>6.1445947610786833E-3</v>
      </c>
      <c r="Z285" s="5">
        <f t="shared" si="84"/>
        <v>3.6360125062847746E-4</v>
      </c>
      <c r="AA285" s="5">
        <f t="shared" si="85"/>
        <v>1.0027003719254551E-2</v>
      </c>
      <c r="AB285" s="5">
        <f t="shared" si="86"/>
        <v>1.6202231552730506E-3</v>
      </c>
      <c r="AC285" s="5">
        <f t="shared" si="87"/>
        <v>8.0977860945829409E-4</v>
      </c>
      <c r="AD285" s="5">
        <f t="shared" si="88"/>
        <v>5.6756423788578522E-2</v>
      </c>
      <c r="AE285" s="5">
        <f t="shared" si="89"/>
        <v>0.63541183169124527</v>
      </c>
      <c r="AF285" s="20">
        <f>Table2[[#This Row],[filter kmers2]]/Table2[[#This Row],[bp]]*1000000</f>
        <v>2.2306788291839717E-2</v>
      </c>
      <c r="AG285" s="20">
        <f>Table2[[#This Row],[collapse kmers3]]/Table2[[#This Row],[bp]]*1000000</f>
        <v>8.5255086633802222</v>
      </c>
      <c r="AH285" s="20">
        <f>Table2[[#This Row],[calculate distances4]]/Table2[[#This Row],[bp]]*1000000</f>
        <v>0.18182397135053452</v>
      </c>
      <c r="AI285" s="20">
        <f>Table2[[#This Row],[Find N A5]]/Table2[[#This Row],[bp]]*1000000</f>
        <v>1.0759281278572869E-2</v>
      </c>
      <c r="AJ285" s="20">
        <f>Table2[[#This Row],[Find N B6]]/Table2[[#This Row],[bp]]*1000000</f>
        <v>0.29670787218218253</v>
      </c>
      <c r="AK285" s="20">
        <f>Table2[[#This Row],[Find N C7]]/Table2[[#This Row],[bp]]*1000000</f>
        <v>4.7943830312761518E-2</v>
      </c>
      <c r="AL285" s="20">
        <f>Table2[[#This Row],[Find N D8]]/Table2[[#This Row],[bp]]*1000000</f>
        <v>2.3962062334697082E-2</v>
      </c>
      <c r="AM285" s="20">
        <f>Table2[[#This Row],[identify kmers A9]]/Table2[[#This Row],[bp]]*1000000</f>
        <v>1.6794725729124693</v>
      </c>
      <c r="AN285" s="20">
        <f>Table2[[#This Row],[identify kmers B10]]/Table2[[#This Row],[bp]]*1000000</f>
        <v>18.802395792320372</v>
      </c>
    </row>
    <row r="286" spans="1:40" x14ac:dyDescent="0.25">
      <c r="A286" s="1" t="s">
        <v>144</v>
      </c>
      <c r="B286">
        <v>13399</v>
      </c>
      <c r="C286">
        <v>1709568568.1593101</v>
      </c>
      <c r="D286">
        <v>1709568568.1596501</v>
      </c>
      <c r="E286">
        <v>1709568568.2562399</v>
      </c>
      <c r="F286">
        <v>1709568568.25791</v>
      </c>
      <c r="G286">
        <v>1709568568.25805</v>
      </c>
      <c r="H286">
        <v>1709568568.2642901</v>
      </c>
      <c r="I286">
        <v>1709568568.2650199</v>
      </c>
      <c r="J286">
        <v>1709568568.2653799</v>
      </c>
      <c r="K286">
        <v>1709568568.30108</v>
      </c>
      <c r="L286">
        <v>1709568568.51717</v>
      </c>
      <c r="M286" s="10">
        <f t="shared" si="72"/>
        <v>3.3998489379882813E-4</v>
      </c>
      <c r="N286" s="10">
        <f t="shared" si="73"/>
        <v>9.6589803695678711E-2</v>
      </c>
      <c r="O286" s="10">
        <f t="shared" si="74"/>
        <v>1.6701221466064453E-3</v>
      </c>
      <c r="P286" s="10">
        <f t="shared" si="75"/>
        <v>1.3995170593261719E-4</v>
      </c>
      <c r="Q286" s="10">
        <f t="shared" si="76"/>
        <v>6.2401294708251953E-3</v>
      </c>
      <c r="R286" s="10">
        <f t="shared" si="77"/>
        <v>7.2979927062988281E-4</v>
      </c>
      <c r="S286" s="10">
        <f t="shared" si="78"/>
        <v>3.6001205444335938E-4</v>
      </c>
      <c r="T286" s="10">
        <f t="shared" si="79"/>
        <v>3.5700082778930664E-2</v>
      </c>
      <c r="U286" s="10">
        <f t="shared" si="80"/>
        <v>0.21608996391296387</v>
      </c>
      <c r="V286" s="10">
        <f>SUM(Table2[[#This Row],[filter kmers2]:[identify kmers B10]])</f>
        <v>0.35785984992980957</v>
      </c>
      <c r="W286" s="5">
        <f t="shared" si="81"/>
        <v>9.5005040064011811E-4</v>
      </c>
      <c r="X286" s="5">
        <f t="shared" si="82"/>
        <v>0.26990958531565856</v>
      </c>
      <c r="Y286" s="5">
        <f t="shared" si="83"/>
        <v>4.6669726903815056E-3</v>
      </c>
      <c r="Z286" s="5">
        <f t="shared" si="84"/>
        <v>3.9107965299842168E-4</v>
      </c>
      <c r="AA286" s="5">
        <f t="shared" si="85"/>
        <v>1.7437355635311229E-2</v>
      </c>
      <c r="AB286" s="5">
        <f t="shared" si="86"/>
        <v>2.0393438123137457E-3</v>
      </c>
      <c r="AC286" s="5">
        <f t="shared" si="87"/>
        <v>1.006014098854543E-3</v>
      </c>
      <c r="AD286" s="5">
        <f t="shared" si="88"/>
        <v>9.9759955708730266E-2</v>
      </c>
      <c r="AE286" s="5">
        <f t="shared" si="89"/>
        <v>0.60383964268511159</v>
      </c>
      <c r="AF286" s="20">
        <f>Table2[[#This Row],[filter kmers2]]/Table2[[#This Row],[bp]]*1000000</f>
        <v>2.5373900574582293E-2</v>
      </c>
      <c r="AG286" s="20">
        <f>Table2[[#This Row],[collapse kmers3]]/Table2[[#This Row],[bp]]*1000000</f>
        <v>7.2087322707424972</v>
      </c>
      <c r="AH286" s="20">
        <f>Table2[[#This Row],[calculate distances4]]/Table2[[#This Row],[bp]]*1000000</f>
        <v>0.12464528297682254</v>
      </c>
      <c r="AI286" s="20">
        <f>Table2[[#This Row],[Find N A5]]/Table2[[#This Row],[bp]]*1000000</f>
        <v>1.0444936632033523E-2</v>
      </c>
      <c r="AJ286" s="20">
        <f>Table2[[#This Row],[Find N B6]]/Table2[[#This Row],[bp]]*1000000</f>
        <v>0.4657160587226804</v>
      </c>
      <c r="AK286" s="20">
        <f>Table2[[#This Row],[Find N C7]]/Table2[[#This Row],[bp]]*1000000</f>
        <v>5.4466696815425243E-2</v>
      </c>
      <c r="AL286" s="20">
        <f>Table2[[#This Row],[Find N D8]]/Table2[[#This Row],[bp]]*1000000</f>
        <v>2.6868576344754039E-2</v>
      </c>
      <c r="AM286" s="20">
        <f>Table2[[#This Row],[identify kmers A9]]/Table2[[#This Row],[bp]]*1000000</f>
        <v>2.6643841166453215</v>
      </c>
      <c r="AN286" s="20">
        <f>Table2[[#This Row],[identify kmers B10]]/Table2[[#This Row],[bp]]*1000000</f>
        <v>16.127320241283968</v>
      </c>
    </row>
    <row r="287" spans="1:40" x14ac:dyDescent="0.25">
      <c r="A287" s="1" t="s">
        <v>144</v>
      </c>
      <c r="B287">
        <v>14199</v>
      </c>
      <c r="C287">
        <v>1709568535.1863301</v>
      </c>
      <c r="D287">
        <v>1709568535.18664</v>
      </c>
      <c r="E287">
        <v>1709568535.31339</v>
      </c>
      <c r="F287">
        <v>1709568535.31517</v>
      </c>
      <c r="G287">
        <v>1709568535.3153</v>
      </c>
      <c r="H287">
        <v>1709568535.3197501</v>
      </c>
      <c r="I287">
        <v>1709568535.3203199</v>
      </c>
      <c r="J287">
        <v>1709568535.32055</v>
      </c>
      <c r="K287">
        <v>1709568535.3449399</v>
      </c>
      <c r="L287">
        <v>1709568535.5441501</v>
      </c>
      <c r="M287" s="10">
        <f t="shared" si="72"/>
        <v>3.0994415283203125E-4</v>
      </c>
      <c r="N287" s="10">
        <f t="shared" si="73"/>
        <v>0.12674999237060547</v>
      </c>
      <c r="O287" s="10">
        <f t="shared" si="74"/>
        <v>1.7800331115722656E-3</v>
      </c>
      <c r="P287" s="10">
        <f t="shared" si="75"/>
        <v>1.2993812561035156E-4</v>
      </c>
      <c r="Q287" s="10">
        <f t="shared" si="76"/>
        <v>4.4500827789306641E-3</v>
      </c>
      <c r="R287" s="10">
        <f t="shared" si="77"/>
        <v>5.6982040405273438E-4</v>
      </c>
      <c r="S287" s="10">
        <f t="shared" si="78"/>
        <v>2.3007392883300781E-4</v>
      </c>
      <c r="T287" s="10">
        <f t="shared" si="79"/>
        <v>2.4389982223510742E-2</v>
      </c>
      <c r="U287" s="10">
        <f t="shared" si="80"/>
        <v>0.19921016693115234</v>
      </c>
      <c r="V287" s="10">
        <f>SUM(Table2[[#This Row],[filter kmers2]:[identify kmers B10]])</f>
        <v>0.35782003402709961</v>
      </c>
      <c r="W287" s="5">
        <f t="shared" si="81"/>
        <v>8.6620122787355589E-4</v>
      </c>
      <c r="X287" s="5">
        <f t="shared" si="82"/>
        <v>0.3542283279784329</v>
      </c>
      <c r="Y287" s="5">
        <f t="shared" si="83"/>
        <v>4.9746602825415142E-3</v>
      </c>
      <c r="Z287" s="5">
        <f t="shared" si="84"/>
        <v>3.6313820707006768E-4</v>
      </c>
      <c r="AA287" s="5">
        <f t="shared" si="85"/>
        <v>1.2436650706353787E-2</v>
      </c>
      <c r="AB287" s="5">
        <f t="shared" si="86"/>
        <v>1.5924776420136913E-3</v>
      </c>
      <c r="AC287" s="5">
        <f t="shared" si="87"/>
        <v>6.4298783453690879E-4</v>
      </c>
      <c r="AD287" s="5">
        <f t="shared" si="88"/>
        <v>6.8162707238643774E-2</v>
      </c>
      <c r="AE287" s="5">
        <f t="shared" si="89"/>
        <v>0.55673284888253383</v>
      </c>
      <c r="AF287" s="20">
        <f>Table2[[#This Row],[filter kmers2]]/Table2[[#This Row],[bp]]*1000000</f>
        <v>2.1828590241005089E-2</v>
      </c>
      <c r="AG287" s="20">
        <f>Table2[[#This Row],[collapse kmers3]]/Table2[[#This Row],[bp]]*1000000</f>
        <v>8.926684440496194</v>
      </c>
      <c r="AH287" s="20">
        <f>Table2[[#This Row],[calculate distances4]]/Table2[[#This Row],[bp]]*1000000</f>
        <v>0.12536327287641844</v>
      </c>
      <c r="AI287" s="20">
        <f>Table2[[#This Row],[Find N A5]]/Table2[[#This Row],[bp]]*1000000</f>
        <v>9.1512166779598256E-3</v>
      </c>
      <c r="AJ287" s="20">
        <f>Table2[[#This Row],[Find N B6]]/Table2[[#This Row],[bp]]*1000000</f>
        <v>0.31340818219104616</v>
      </c>
      <c r="AK287" s="20">
        <f>Table2[[#This Row],[Find N C7]]/Table2[[#This Row],[bp]]*1000000</f>
        <v>4.0131023596924741E-2</v>
      </c>
      <c r="AL287" s="20">
        <f>Table2[[#This Row],[Find N D8]]/Table2[[#This Row],[bp]]*1000000</f>
        <v>1.62035304481307E-2</v>
      </c>
      <c r="AM287" s="20">
        <f>Table2[[#This Row],[identify kmers A9]]/Table2[[#This Row],[bp]]*1000000</f>
        <v>1.7177253485112149</v>
      </c>
      <c r="AN287" s="20">
        <f>Table2[[#This Row],[identify kmers B10]]/Table2[[#This Row],[bp]]*1000000</f>
        <v>14.029873014377937</v>
      </c>
    </row>
    <row r="288" spans="1:40" x14ac:dyDescent="0.25">
      <c r="A288" s="1" t="s">
        <v>144</v>
      </c>
      <c r="B288">
        <v>10999</v>
      </c>
      <c r="C288">
        <v>1709568570.84447</v>
      </c>
      <c r="D288">
        <v>1709568570.8447199</v>
      </c>
      <c r="E288">
        <v>1709568570.94484</v>
      </c>
      <c r="F288">
        <v>1709568570.9469199</v>
      </c>
      <c r="G288">
        <v>1709568570.9470601</v>
      </c>
      <c r="H288">
        <v>1709568570.9519801</v>
      </c>
      <c r="I288">
        <v>1709568570.95274</v>
      </c>
      <c r="J288">
        <v>1709568570.9530599</v>
      </c>
      <c r="K288">
        <v>1709568570.98739</v>
      </c>
      <c r="L288">
        <v>1709568571.20225</v>
      </c>
      <c r="M288" s="10">
        <f t="shared" si="72"/>
        <v>2.498626708984375E-4</v>
      </c>
      <c r="N288" s="10">
        <f t="shared" si="73"/>
        <v>0.10012006759643555</v>
      </c>
      <c r="O288" s="10">
        <f t="shared" si="74"/>
        <v>2.0799636840820313E-3</v>
      </c>
      <c r="P288" s="10">
        <f t="shared" si="75"/>
        <v>1.4019012451171875E-4</v>
      </c>
      <c r="Q288" s="10">
        <f t="shared" si="76"/>
        <v>4.9200057983398438E-3</v>
      </c>
      <c r="R288" s="10">
        <f t="shared" si="77"/>
        <v>7.5984001159667969E-4</v>
      </c>
      <c r="S288" s="10">
        <f t="shared" si="78"/>
        <v>3.1995773315429688E-4</v>
      </c>
      <c r="T288" s="10">
        <f t="shared" si="79"/>
        <v>3.4330129623413086E-2</v>
      </c>
      <c r="U288" s="10">
        <f t="shared" si="80"/>
        <v>0.21485996246337891</v>
      </c>
      <c r="V288" s="10">
        <f>SUM(Table2[[#This Row],[filter kmers2]:[identify kmers B10]])</f>
        <v>0.35777997970581055</v>
      </c>
      <c r="W288" s="5">
        <f t="shared" si="81"/>
        <v>6.9836962678540722E-4</v>
      </c>
      <c r="X288" s="5">
        <f t="shared" si="82"/>
        <v>0.27983697600620538</v>
      </c>
      <c r="Y288" s="5">
        <f t="shared" si="83"/>
        <v>5.8135273130495166E-3</v>
      </c>
      <c r="Z288" s="5">
        <f t="shared" si="84"/>
        <v>3.918333402192934E-4</v>
      </c>
      <c r="AA288" s="5">
        <f t="shared" si="85"/>
        <v>1.3751484368648535E-2</v>
      </c>
      <c r="AB288" s="5">
        <f t="shared" si="86"/>
        <v>2.1237633593178366E-3</v>
      </c>
      <c r="AC288" s="5">
        <f t="shared" si="87"/>
        <v>8.94286296895054E-4</v>
      </c>
      <c r="AD288" s="5">
        <f t="shared" si="88"/>
        <v>9.5953187910741963E-2</v>
      </c>
      <c r="AE288" s="5">
        <f t="shared" si="89"/>
        <v>0.60053657177813702</v>
      </c>
      <c r="AF288" s="20">
        <f>Table2[[#This Row],[filter kmers2]]/Table2[[#This Row],[bp]]*1000000</f>
        <v>2.2716853431988138E-2</v>
      </c>
      <c r="AG288" s="20">
        <f>Table2[[#This Row],[collapse kmers3]]/Table2[[#This Row],[bp]]*1000000</f>
        <v>9.1026518407523902</v>
      </c>
      <c r="AH288" s="20">
        <f>Table2[[#This Row],[calculate distances4]]/Table2[[#This Row],[bp]]*1000000</f>
        <v>0.18910479898918367</v>
      </c>
      <c r="AI288" s="20">
        <f>Table2[[#This Row],[Find N A5]]/Table2[[#This Row],[bp]]*1000000</f>
        <v>1.274571547519945E-2</v>
      </c>
      <c r="AJ288" s="20">
        <f>Table2[[#This Row],[Find N B6]]/Table2[[#This Row],[bp]]*1000000</f>
        <v>0.4473139192962855</v>
      </c>
      <c r="AK288" s="20">
        <f>Table2[[#This Row],[Find N C7]]/Table2[[#This Row],[bp]]*1000000</f>
        <v>6.9082644931055523E-2</v>
      </c>
      <c r="AL288" s="20">
        <f>Table2[[#This Row],[Find N D8]]/Table2[[#This Row],[bp]]*1000000</f>
        <v>2.9089711169587858E-2</v>
      </c>
      <c r="AM288" s="20">
        <f>Table2[[#This Row],[identify kmers A9]]/Table2[[#This Row],[bp]]*1000000</f>
        <v>3.1212046207303472</v>
      </c>
      <c r="AN288" s="20">
        <f>Table2[[#This Row],[identify kmers B10]]/Table2[[#This Row],[bp]]*1000000</f>
        <v>19.534499723918437</v>
      </c>
    </row>
    <row r="289" spans="1:40" x14ac:dyDescent="0.25">
      <c r="A289" s="1" t="s">
        <v>144</v>
      </c>
      <c r="B289">
        <v>10999</v>
      </c>
      <c r="C289">
        <v>1709568571.84115</v>
      </c>
      <c r="D289">
        <v>1709568571.8414199</v>
      </c>
      <c r="E289">
        <v>1709568571.9704101</v>
      </c>
      <c r="F289">
        <v>1709568571.97277</v>
      </c>
      <c r="G289">
        <v>1709568571.9728999</v>
      </c>
      <c r="H289">
        <v>1709568571.9760101</v>
      </c>
      <c r="I289">
        <v>1709568571.9765501</v>
      </c>
      <c r="J289">
        <v>1709568571.97686</v>
      </c>
      <c r="K289">
        <v>1709568572.0000501</v>
      </c>
      <c r="L289">
        <v>1709568572.1985099</v>
      </c>
      <c r="M289" s="10">
        <f t="shared" si="72"/>
        <v>2.6988983154296875E-4</v>
      </c>
      <c r="N289" s="10">
        <f t="shared" si="73"/>
        <v>0.12899017333984375</v>
      </c>
      <c r="O289" s="10">
        <f t="shared" si="74"/>
        <v>2.3598670959472656E-3</v>
      </c>
      <c r="P289" s="10">
        <f t="shared" si="75"/>
        <v>1.2993812561035156E-4</v>
      </c>
      <c r="Q289" s="10">
        <f t="shared" si="76"/>
        <v>3.1101703643798828E-3</v>
      </c>
      <c r="R289" s="10">
        <f t="shared" si="77"/>
        <v>5.4001808166503906E-4</v>
      </c>
      <c r="S289" s="10">
        <f t="shared" si="78"/>
        <v>3.0994415283203125E-4</v>
      </c>
      <c r="T289" s="10">
        <f t="shared" si="79"/>
        <v>2.3190021514892578E-2</v>
      </c>
      <c r="U289" s="10">
        <f t="shared" si="80"/>
        <v>0.19845986366271973</v>
      </c>
      <c r="V289" s="10">
        <f>SUM(Table2[[#This Row],[filter kmers2]:[identify kmers B10]])</f>
        <v>0.35735988616943359</v>
      </c>
      <c r="W289" s="5">
        <f t="shared" si="81"/>
        <v>7.5523258761898916E-4</v>
      </c>
      <c r="X289" s="5">
        <f t="shared" si="82"/>
        <v>0.36095314088690461</v>
      </c>
      <c r="Y289" s="5">
        <f t="shared" si="83"/>
        <v>6.6036149754882994E-3</v>
      </c>
      <c r="Z289" s="5">
        <f t="shared" si="84"/>
        <v>3.6360579527592674E-4</v>
      </c>
      <c r="AA289" s="5">
        <f t="shared" si="85"/>
        <v>8.7031882557329632E-3</v>
      </c>
      <c r="AB289" s="5">
        <f t="shared" si="86"/>
        <v>1.5111323418348149E-3</v>
      </c>
      <c r="AC289" s="5">
        <f t="shared" si="87"/>
        <v>8.673165758875317E-4</v>
      </c>
      <c r="AD289" s="5">
        <f t="shared" si="88"/>
        <v>6.4892626207905119E-2</v>
      </c>
      <c r="AE289" s="5">
        <f t="shared" si="89"/>
        <v>0.55535014237335178</v>
      </c>
      <c r="AF289" s="20">
        <f>Table2[[#This Row],[filter kmers2]]/Table2[[#This Row],[bp]]*1000000</f>
        <v>2.4537669928445201E-2</v>
      </c>
      <c r="AG289" s="20">
        <f>Table2[[#This Row],[collapse kmers3]]/Table2[[#This Row],[bp]]*1000000</f>
        <v>11.7274455259427</v>
      </c>
      <c r="AH289" s="20">
        <f>Table2[[#This Row],[calculate distances4]]/Table2[[#This Row],[bp]]*1000000</f>
        <v>0.21455287716585739</v>
      </c>
      <c r="AI289" s="20">
        <f>Table2[[#This Row],[Find N A5]]/Table2[[#This Row],[bp]]*1000000</f>
        <v>1.1813630840108334E-2</v>
      </c>
      <c r="AJ289" s="20">
        <f>Table2[[#This Row],[Find N B6]]/Table2[[#This Row],[bp]]*1000000</f>
        <v>0.28276846662240956</v>
      </c>
      <c r="AK289" s="20">
        <f>Table2[[#This Row],[Find N C7]]/Table2[[#This Row],[bp]]*1000000</f>
        <v>4.9097016243752983E-2</v>
      </c>
      <c r="AL289" s="20">
        <f>Table2[[#This Row],[Find N D8]]/Table2[[#This Row],[bp]]*1000000</f>
        <v>2.8179302921359329E-2</v>
      </c>
      <c r="AM289" s="20">
        <f>Table2[[#This Row],[identify kmers A9]]/Table2[[#This Row],[bp]]*1000000</f>
        <v>2.1083754445761049</v>
      </c>
      <c r="AN289" s="20">
        <f>Table2[[#This Row],[identify kmers B10]]/Table2[[#This Row],[bp]]*1000000</f>
        <v>18.043446100801866</v>
      </c>
    </row>
    <row r="290" spans="1:40" x14ac:dyDescent="0.25">
      <c r="A290" s="1" t="s">
        <v>144</v>
      </c>
      <c r="B290">
        <v>16499</v>
      </c>
      <c r="C290">
        <v>1709568607.8399899</v>
      </c>
      <c r="D290">
        <v>1709568607.84025</v>
      </c>
      <c r="E290">
        <v>1709568607.93852</v>
      </c>
      <c r="F290">
        <v>1709568607.94049</v>
      </c>
      <c r="G290">
        <v>1709568607.9406199</v>
      </c>
      <c r="H290">
        <v>1709568607.94537</v>
      </c>
      <c r="I290">
        <v>1709568607.94609</v>
      </c>
      <c r="J290">
        <v>1709568607.94642</v>
      </c>
      <c r="K290">
        <v>1709568607.9663401</v>
      </c>
      <c r="L290">
        <v>1709568608.1960101</v>
      </c>
      <c r="M290" s="10">
        <f t="shared" si="72"/>
        <v>2.6011466979980469E-4</v>
      </c>
      <c r="N290" s="10">
        <f t="shared" si="73"/>
        <v>9.8269939422607422E-2</v>
      </c>
      <c r="O290" s="10">
        <f t="shared" si="74"/>
        <v>1.9700527191162109E-3</v>
      </c>
      <c r="P290" s="10">
        <f t="shared" si="75"/>
        <v>1.2993812561035156E-4</v>
      </c>
      <c r="Q290" s="10">
        <f t="shared" si="76"/>
        <v>4.7500133514404297E-3</v>
      </c>
      <c r="R290" s="10">
        <f t="shared" si="77"/>
        <v>7.2002410888671875E-4</v>
      </c>
      <c r="S290" s="10">
        <f t="shared" si="78"/>
        <v>3.299713134765625E-4</v>
      </c>
      <c r="T290" s="10">
        <f t="shared" si="79"/>
        <v>1.9920110702514648E-2</v>
      </c>
      <c r="U290" s="10">
        <f t="shared" si="80"/>
        <v>0.22967004776000977</v>
      </c>
      <c r="V290" s="10">
        <f>SUM(Table2[[#This Row],[filter kmers2]:[identify kmers B10]])</f>
        <v>0.35602021217346191</v>
      </c>
      <c r="W290" s="5">
        <f t="shared" si="81"/>
        <v>7.3061770344957368E-4</v>
      </c>
      <c r="X290" s="5">
        <f t="shared" si="82"/>
        <v>0.27602348423613615</v>
      </c>
      <c r="Y290" s="5">
        <f t="shared" si="83"/>
        <v>5.5335417814883839E-3</v>
      </c>
      <c r="Z290" s="5">
        <f t="shared" si="84"/>
        <v>3.6497401318058445E-4</v>
      </c>
      <c r="AA290" s="5">
        <f t="shared" si="85"/>
        <v>1.3341976632287677E-2</v>
      </c>
      <c r="AB290" s="5">
        <f t="shared" si="86"/>
        <v>2.0224248069823213E-3</v>
      </c>
      <c r="AC290" s="5">
        <f t="shared" si="87"/>
        <v>9.268330903521631E-4</v>
      </c>
      <c r="AD290" s="5">
        <f t="shared" si="88"/>
        <v>5.5952190413304612E-2</v>
      </c>
      <c r="AE290" s="5">
        <f t="shared" si="89"/>
        <v>0.64510395732281856</v>
      </c>
      <c r="AF290" s="20">
        <f>Table2[[#This Row],[filter kmers2]]/Table2[[#This Row],[bp]]*1000000</f>
        <v>1.5765480926104896E-2</v>
      </c>
      <c r="AG290" s="20">
        <f>Table2[[#This Row],[collapse kmers3]]/Table2[[#This Row],[bp]]*1000000</f>
        <v>5.9561148810599081</v>
      </c>
      <c r="AH290" s="20">
        <f>Table2[[#This Row],[calculate distances4]]/Table2[[#This Row],[bp]]*1000000</f>
        <v>0.11940437112044433</v>
      </c>
      <c r="AI290" s="20">
        <f>Table2[[#This Row],[Find N A5]]/Table2[[#This Row],[bp]]*1000000</f>
        <v>7.8755152197315936E-3</v>
      </c>
      <c r="AJ290" s="20">
        <f>Table2[[#This Row],[Find N B6]]/Table2[[#This Row],[bp]]*1000000</f>
        <v>0.28789704536277533</v>
      </c>
      <c r="AK290" s="20">
        <f>Table2[[#This Row],[Find N C7]]/Table2[[#This Row],[bp]]*1000000</f>
        <v>4.3640469657962221E-2</v>
      </c>
      <c r="AL290" s="20">
        <f>Table2[[#This Row],[Find N D8]]/Table2[[#This Row],[bp]]*1000000</f>
        <v>1.9999473512125738E-2</v>
      </c>
      <c r="AM290" s="20">
        <f>Table2[[#This Row],[identify kmers A9]]/Table2[[#This Row],[bp]]*1000000</f>
        <v>1.2073526094014577</v>
      </c>
      <c r="AN290" s="20">
        <f>Table2[[#This Row],[identify kmers B10]]/Table2[[#This Row],[bp]]*1000000</f>
        <v>13.920240484878462</v>
      </c>
    </row>
    <row r="291" spans="1:40" x14ac:dyDescent="0.25">
      <c r="A291" s="1" t="s">
        <v>144</v>
      </c>
      <c r="B291">
        <v>12099</v>
      </c>
      <c r="C291">
        <v>1709568546.3210499</v>
      </c>
      <c r="D291">
        <v>1709568546.3213</v>
      </c>
      <c r="E291">
        <v>1709568546.41889</v>
      </c>
      <c r="F291">
        <v>1709568546.421</v>
      </c>
      <c r="G291">
        <v>1709568546.42115</v>
      </c>
      <c r="H291">
        <v>1709568546.42625</v>
      </c>
      <c r="I291">
        <v>1709568546.42711</v>
      </c>
      <c r="J291">
        <v>1709568546.4274299</v>
      </c>
      <c r="K291">
        <v>1709568546.4497199</v>
      </c>
      <c r="L291">
        <v>1709568546.6746299</v>
      </c>
      <c r="M291" s="10">
        <f t="shared" si="72"/>
        <v>2.5010108947753906E-4</v>
      </c>
      <c r="N291" s="10">
        <f t="shared" si="73"/>
        <v>9.7589969635009766E-2</v>
      </c>
      <c r="O291" s="10">
        <f t="shared" si="74"/>
        <v>2.1100044250488281E-3</v>
      </c>
      <c r="P291" s="10">
        <f t="shared" si="75"/>
        <v>1.4996528625488281E-4</v>
      </c>
      <c r="Q291" s="10">
        <f t="shared" si="76"/>
        <v>5.1000118255615234E-3</v>
      </c>
      <c r="R291" s="10">
        <f t="shared" si="77"/>
        <v>8.5997581481933594E-4</v>
      </c>
      <c r="S291" s="10">
        <f t="shared" si="78"/>
        <v>3.1995773315429688E-4</v>
      </c>
      <c r="T291" s="10">
        <f t="shared" si="79"/>
        <v>2.228999137878418E-2</v>
      </c>
      <c r="U291" s="10">
        <f t="shared" si="80"/>
        <v>0.22491002082824707</v>
      </c>
      <c r="V291" s="10">
        <f>SUM(Table2[[#This Row],[filter kmers2]:[identify kmers B10]])</f>
        <v>0.35357999801635742</v>
      </c>
      <c r="W291" s="5">
        <f t="shared" si="81"/>
        <v>7.0733947304895003E-4</v>
      </c>
      <c r="X291" s="5">
        <f t="shared" si="82"/>
        <v>0.27600534584112713</v>
      </c>
      <c r="Y291" s="5">
        <f t="shared" si="83"/>
        <v>5.9675446486970526E-3</v>
      </c>
      <c r="Z291" s="5">
        <f t="shared" si="84"/>
        <v>4.2413396429722555E-4</v>
      </c>
      <c r="AA291" s="5">
        <f t="shared" si="85"/>
        <v>1.4423926280257474E-2</v>
      </c>
      <c r="AB291" s="5">
        <f t="shared" si="86"/>
        <v>2.4321958811130248E-3</v>
      </c>
      <c r="AC291" s="5">
        <f t="shared" si="87"/>
        <v>9.0490903034479598E-4</v>
      </c>
      <c r="AD291" s="5">
        <f t="shared" si="88"/>
        <v>6.3040871949303523E-2</v>
      </c>
      <c r="AE291" s="5">
        <f t="shared" si="89"/>
        <v>0.63609373293181082</v>
      </c>
      <c r="AF291" s="20">
        <f>Table2[[#This Row],[filter kmers2]]/Table2[[#This Row],[bp]]*1000000</f>
        <v>2.0671219892349702E-2</v>
      </c>
      <c r="AG291" s="20">
        <f>Table2[[#This Row],[collapse kmers3]]/Table2[[#This Row],[bp]]*1000000</f>
        <v>8.0659533544102633</v>
      </c>
      <c r="AH291" s="20">
        <f>Table2[[#This Row],[calculate distances4]]/Table2[[#This Row],[bp]]*1000000</f>
        <v>0.17439494380104376</v>
      </c>
      <c r="AI291" s="20">
        <f>Table2[[#This Row],[Find N A5]]/Table2[[#This Row],[bp]]*1000000</f>
        <v>1.2394849678062881E-2</v>
      </c>
      <c r="AJ291" s="20">
        <f>Table2[[#This Row],[Find N B6]]/Table2[[#This Row],[bp]]*1000000</f>
        <v>0.4215234172709747</v>
      </c>
      <c r="AK291" s="20">
        <f>Table2[[#This Row],[Find N C7]]/Table2[[#This Row],[bp]]*1000000</f>
        <v>7.1078255626029915E-2</v>
      </c>
      <c r="AL291" s="20">
        <f>Table2[[#This Row],[Find N D8]]/Table2[[#This Row],[bp]]*1000000</f>
        <v>2.6444973398983128E-2</v>
      </c>
      <c r="AM291" s="20">
        <f>Table2[[#This Row],[identify kmers A9]]/Table2[[#This Row],[bp]]*1000000</f>
        <v>1.8423003040568791</v>
      </c>
      <c r="AN291" s="20">
        <f>Table2[[#This Row],[identify kmers B10]]/Table2[[#This Row],[bp]]*1000000</f>
        <v>18.589141319798916</v>
      </c>
    </row>
    <row r="292" spans="1:40" x14ac:dyDescent="0.25">
      <c r="A292" s="1" t="s">
        <v>144</v>
      </c>
      <c r="B292">
        <v>10999</v>
      </c>
      <c r="C292">
        <v>1709568542.7471299</v>
      </c>
      <c r="D292">
        <v>1709568542.7472899</v>
      </c>
      <c r="E292">
        <v>1709568542.82884</v>
      </c>
      <c r="F292">
        <v>1709568542.83056</v>
      </c>
      <c r="G292">
        <v>1709568542.8306799</v>
      </c>
      <c r="H292">
        <v>1709568542.8336301</v>
      </c>
      <c r="I292">
        <v>1709568542.8340299</v>
      </c>
      <c r="J292">
        <v>1709568542.8343699</v>
      </c>
      <c r="K292">
        <v>1709568542.8713701</v>
      </c>
      <c r="L292">
        <v>1709568543.10058</v>
      </c>
      <c r="M292" s="10">
        <f t="shared" si="72"/>
        <v>1.5997886657714844E-4</v>
      </c>
      <c r="N292" s="10">
        <f t="shared" si="73"/>
        <v>8.1550121307373047E-2</v>
      </c>
      <c r="O292" s="10">
        <f t="shared" si="74"/>
        <v>1.7199516296386719E-3</v>
      </c>
      <c r="P292" s="10">
        <f t="shared" si="75"/>
        <v>1.1992454528808594E-4</v>
      </c>
      <c r="Q292" s="10">
        <f t="shared" si="76"/>
        <v>2.9501914978027344E-3</v>
      </c>
      <c r="R292" s="10">
        <f t="shared" si="77"/>
        <v>3.9982795715332031E-4</v>
      </c>
      <c r="S292" s="10">
        <f t="shared" si="78"/>
        <v>3.3998489379882813E-4</v>
      </c>
      <c r="T292" s="10">
        <f t="shared" si="79"/>
        <v>3.7000179290771484E-2</v>
      </c>
      <c r="U292" s="10">
        <f t="shared" si="80"/>
        <v>0.22920989990234375</v>
      </c>
      <c r="V292" s="10">
        <f>SUM(Table2[[#This Row],[filter kmers2]:[identify kmers B10]])</f>
        <v>0.35345005989074707</v>
      </c>
      <c r="W292" s="5">
        <f t="shared" si="81"/>
        <v>4.5262085010425119E-4</v>
      </c>
      <c r="X292" s="5">
        <f t="shared" si="82"/>
        <v>0.23072600789084755</v>
      </c>
      <c r="Y292" s="5">
        <f t="shared" si="83"/>
        <v>4.8661800486618006E-3</v>
      </c>
      <c r="Z292" s="5">
        <f t="shared" si="84"/>
        <v>3.3929700089782171E-4</v>
      </c>
      <c r="AA292" s="5">
        <f t="shared" si="85"/>
        <v>8.3468411314307073E-3</v>
      </c>
      <c r="AB292" s="5">
        <f t="shared" si="86"/>
        <v>1.1312148518998946E-3</v>
      </c>
      <c r="AC292" s="5">
        <f t="shared" si="87"/>
        <v>9.6190362481171719E-4</v>
      </c>
      <c r="AD292" s="5">
        <f t="shared" si="88"/>
        <v>0.10468290570443926</v>
      </c>
      <c r="AE292" s="5">
        <f t="shared" si="89"/>
        <v>0.64849302889690696</v>
      </c>
      <c r="AF292" s="20">
        <f>Table2[[#This Row],[filter kmers2]]/Table2[[#This Row],[bp]]*1000000</f>
        <v>1.4544855584793929E-2</v>
      </c>
      <c r="AG292" s="20">
        <f>Table2[[#This Row],[collapse kmers3]]/Table2[[#This Row],[bp]]*1000000</f>
        <v>7.4143214207994408</v>
      </c>
      <c r="AH292" s="20">
        <f>Table2[[#This Row],[calculate distances4]]/Table2[[#This Row],[bp]]*1000000</f>
        <v>0.15637345482668169</v>
      </c>
      <c r="AI292" s="20">
        <f>Table2[[#This Row],[Find N A5]]/Table2[[#This Row],[bp]]*1000000</f>
        <v>1.0903222591879801E-2</v>
      </c>
      <c r="AJ292" s="20">
        <f>Table2[[#This Row],[Find N B6]]/Table2[[#This Row],[bp]]*1000000</f>
        <v>0.26822361103761566</v>
      </c>
      <c r="AK292" s="20">
        <f>Table2[[#This Row],[Find N C7]]/Table2[[#This Row],[bp]]*1000000</f>
        <v>3.6351300768553536E-2</v>
      </c>
      <c r="AL292" s="20">
        <f>Table2[[#This Row],[Find N D8]]/Table2[[#This Row],[bp]]*1000000</f>
        <v>3.0910527666044924E-2</v>
      </c>
      <c r="AM292" s="20">
        <f>Table2[[#This Row],[identify kmers A9]]/Table2[[#This Row],[bp]]*1000000</f>
        <v>3.3639584772044264</v>
      </c>
      <c r="AN292" s="20">
        <f>Table2[[#This Row],[identify kmers B10]]/Table2[[#This Row],[bp]]*1000000</f>
        <v>20.839158096403651</v>
      </c>
    </row>
    <row r="293" spans="1:40" x14ac:dyDescent="0.25">
      <c r="A293" s="1" t="s">
        <v>144</v>
      </c>
      <c r="B293">
        <v>13199</v>
      </c>
      <c r="C293">
        <v>1709568621.12219</v>
      </c>
      <c r="D293">
        <v>1709568621.1224501</v>
      </c>
      <c r="E293">
        <v>1709568621.2195001</v>
      </c>
      <c r="F293">
        <v>1709568621.22141</v>
      </c>
      <c r="G293">
        <v>1709568621.22156</v>
      </c>
      <c r="H293">
        <v>1709568621.22648</v>
      </c>
      <c r="I293">
        <v>1709568621.2270899</v>
      </c>
      <c r="J293">
        <v>1709568621.2274301</v>
      </c>
      <c r="K293">
        <v>1709568621.25769</v>
      </c>
      <c r="L293">
        <v>1709568621.4753699</v>
      </c>
      <c r="M293" s="10">
        <f t="shared" si="72"/>
        <v>2.6011466979980469E-4</v>
      </c>
      <c r="N293" s="10">
        <f t="shared" si="73"/>
        <v>9.7049951553344727E-2</v>
      </c>
      <c r="O293" s="10">
        <f t="shared" si="74"/>
        <v>1.9099712371826172E-3</v>
      </c>
      <c r="P293" s="10">
        <f t="shared" si="75"/>
        <v>1.4996528625488281E-4</v>
      </c>
      <c r="Q293" s="10">
        <f t="shared" si="76"/>
        <v>4.9200057983398438E-3</v>
      </c>
      <c r="R293" s="10">
        <f t="shared" si="77"/>
        <v>6.0987472534179688E-4</v>
      </c>
      <c r="S293" s="10">
        <f t="shared" si="78"/>
        <v>3.4022331237792969E-4</v>
      </c>
      <c r="T293" s="10">
        <f t="shared" si="79"/>
        <v>3.0259847640991211E-2</v>
      </c>
      <c r="U293" s="10">
        <f t="shared" si="80"/>
        <v>0.21767997741699219</v>
      </c>
      <c r="V293" s="10">
        <f>SUM(Table2[[#This Row],[filter kmers2]:[identify kmers B10]])</f>
        <v>0.353179931640625</v>
      </c>
      <c r="W293" s="5">
        <f t="shared" si="81"/>
        <v>7.3649334658256284E-4</v>
      </c>
      <c r="X293" s="5">
        <f t="shared" si="82"/>
        <v>0.27478897541691871</v>
      </c>
      <c r="Y293" s="5">
        <f t="shared" si="83"/>
        <v>5.4079268556122004E-3</v>
      </c>
      <c r="Z293" s="5">
        <f t="shared" si="84"/>
        <v>4.2461440421671129E-4</v>
      </c>
      <c r="AA293" s="5">
        <f t="shared" si="85"/>
        <v>1.3930592759008036E-2</v>
      </c>
      <c r="AB293" s="5">
        <f t="shared" si="86"/>
        <v>1.7268102479910136E-3</v>
      </c>
      <c r="AC293" s="5">
        <f t="shared" si="87"/>
        <v>9.6331439557590943E-4</v>
      </c>
      <c r="AD293" s="5">
        <f t="shared" si="88"/>
        <v>8.5678275944007606E-2</v>
      </c>
      <c r="AE293" s="5">
        <f t="shared" si="89"/>
        <v>0.61634299663008729</v>
      </c>
      <c r="AF293" s="20">
        <f>Table2[[#This Row],[filter kmers2]]/Table2[[#This Row],[bp]]*1000000</f>
        <v>1.9707149768907091E-2</v>
      </c>
      <c r="AG293" s="20">
        <f>Table2[[#This Row],[collapse kmers3]]/Table2[[#This Row],[bp]]*1000000</f>
        <v>7.3528260893510664</v>
      </c>
      <c r="AH293" s="20">
        <f>Table2[[#This Row],[calculate distances4]]/Table2[[#This Row],[bp]]*1000000</f>
        <v>0.14470575325271742</v>
      </c>
      <c r="AI293" s="20">
        <f>Table2[[#This Row],[Find N A5]]/Table2[[#This Row],[bp]]*1000000</f>
        <v>1.1361867281982182E-2</v>
      </c>
      <c r="AJ293" s="20">
        <f>Table2[[#This Row],[Find N B6]]/Table2[[#This Row],[bp]]*1000000</f>
        <v>0.37275595108264592</v>
      </c>
      <c r="AK293" s="20">
        <f>Table2[[#This Row],[Find N C7]]/Table2[[#This Row],[bp]]*1000000</f>
        <v>4.6206131172194624E-2</v>
      </c>
      <c r="AL293" s="20">
        <f>Table2[[#This Row],[Find N D8]]/Table2[[#This Row],[bp]]*1000000</f>
        <v>2.5776446123034296E-2</v>
      </c>
      <c r="AM293" s="20">
        <f>Table2[[#This Row],[identify kmers A9]]/Table2[[#This Row],[bp]]*1000000</f>
        <v>2.2925863808615206</v>
      </c>
      <c r="AN293" s="20">
        <f>Table2[[#This Row],[identify kmers B10]]/Table2[[#This Row],[bp]]*1000000</f>
        <v>16.492156785892281</v>
      </c>
    </row>
    <row r="294" spans="1:40" x14ac:dyDescent="0.25">
      <c r="A294" s="1" t="s">
        <v>144</v>
      </c>
      <c r="B294">
        <v>10999</v>
      </c>
      <c r="C294">
        <v>1709568529.33792</v>
      </c>
      <c r="D294">
        <v>1709568529.33814</v>
      </c>
      <c r="E294">
        <v>1709568529.4593799</v>
      </c>
      <c r="F294">
        <v>1709568529.4614201</v>
      </c>
      <c r="G294">
        <v>1709568529.46156</v>
      </c>
      <c r="H294">
        <v>1709568529.4655499</v>
      </c>
      <c r="I294">
        <v>1709568529.4662499</v>
      </c>
      <c r="J294">
        <v>1709568529.46648</v>
      </c>
      <c r="K294">
        <v>1709568529.49224</v>
      </c>
      <c r="L294">
        <v>1709568529.69086</v>
      </c>
      <c r="M294" s="10">
        <f t="shared" si="72"/>
        <v>2.2006034851074219E-4</v>
      </c>
      <c r="N294" s="10">
        <f t="shared" si="73"/>
        <v>0.12123990058898926</v>
      </c>
      <c r="O294" s="10">
        <f t="shared" si="74"/>
        <v>2.0401477813720703E-3</v>
      </c>
      <c r="P294" s="10">
        <f t="shared" si="75"/>
        <v>1.3995170593261719E-4</v>
      </c>
      <c r="Q294" s="10">
        <f t="shared" si="76"/>
        <v>3.9899349212646484E-3</v>
      </c>
      <c r="R294" s="10">
        <f t="shared" si="77"/>
        <v>6.999969482421875E-4</v>
      </c>
      <c r="S294" s="10">
        <f t="shared" si="78"/>
        <v>2.3007392883300781E-4</v>
      </c>
      <c r="T294" s="10">
        <f t="shared" si="79"/>
        <v>2.575993537902832E-2</v>
      </c>
      <c r="U294" s="10">
        <f t="shared" si="80"/>
        <v>0.19862008094787598</v>
      </c>
      <c r="V294" s="10">
        <f>SUM(Table2[[#This Row],[filter kmers2]:[identify kmers B10]])</f>
        <v>0.35294008255004883</v>
      </c>
      <c r="W294" s="5">
        <f t="shared" si="81"/>
        <v>6.2350625330161082E-4</v>
      </c>
      <c r="X294" s="5">
        <f t="shared" si="82"/>
        <v>0.34351411637072077</v>
      </c>
      <c r="Y294" s="5">
        <f t="shared" si="83"/>
        <v>5.7804366300128751E-3</v>
      </c>
      <c r="Z294" s="5">
        <f t="shared" si="84"/>
        <v>3.9653106250059106E-4</v>
      </c>
      <c r="AA294" s="5">
        <f t="shared" si="85"/>
        <v>1.130485064897341E-2</v>
      </c>
      <c r="AB294" s="5">
        <f t="shared" si="86"/>
        <v>1.983330833904149E-3</v>
      </c>
      <c r="AC294" s="5">
        <f t="shared" si="87"/>
        <v>6.5187815215173831E-4</v>
      </c>
      <c r="AD294" s="5">
        <f t="shared" si="88"/>
        <v>7.2986709791952917E-2</v>
      </c>
      <c r="AE294" s="5">
        <f t="shared" si="89"/>
        <v>0.56275864025648192</v>
      </c>
      <c r="AF294" s="20">
        <f>Table2[[#This Row],[filter kmers2]]/Table2[[#This Row],[bp]]*1000000</f>
        <v>2.0007305074165121E-2</v>
      </c>
      <c r="AG294" s="20">
        <f>Table2[[#This Row],[collapse kmers3]]/Table2[[#This Row],[bp]]*1000000</f>
        <v>11.022811218200678</v>
      </c>
      <c r="AH294" s="20">
        <f>Table2[[#This Row],[calculate distances4]]/Table2[[#This Row],[bp]]*1000000</f>
        <v>0.18548484238313212</v>
      </c>
      <c r="AI294" s="20">
        <f>Table2[[#This Row],[Find N A5]]/Table2[[#This Row],[bp]]*1000000</f>
        <v>1.2724039088336865E-2</v>
      </c>
      <c r="AJ294" s="20">
        <f>Table2[[#This Row],[Find N B6]]/Table2[[#This Row],[bp]]*1000000</f>
        <v>0.36275433414534491</v>
      </c>
      <c r="AK294" s="20">
        <f>Table2[[#This Row],[Find N C7]]/Table2[[#This Row],[bp]]*1000000</f>
        <v>6.36418718285469E-2</v>
      </c>
      <c r="AL294" s="20">
        <f>Table2[[#This Row],[Find N D8]]/Table2[[#This Row],[bp]]*1000000</f>
        <v>2.0917713322393654E-2</v>
      </c>
      <c r="AM294" s="20">
        <f>Table2[[#This Row],[identify kmers A9]]/Table2[[#This Row],[bp]]*1000000</f>
        <v>2.3420252185678989</v>
      </c>
      <c r="AN294" s="20">
        <f>Table2[[#This Row],[identify kmers B10]]/Table2[[#This Row],[bp]]*1000000</f>
        <v>18.058012632773522</v>
      </c>
    </row>
    <row r="295" spans="1:40" x14ac:dyDescent="0.25">
      <c r="A295" s="1" t="s">
        <v>144</v>
      </c>
      <c r="B295">
        <v>11249</v>
      </c>
      <c r="C295">
        <v>1709568531.62465</v>
      </c>
      <c r="D295">
        <v>1709568531.6248901</v>
      </c>
      <c r="E295">
        <v>1709568531.7209799</v>
      </c>
      <c r="F295">
        <v>1709568531.72299</v>
      </c>
      <c r="G295">
        <v>1709568531.72313</v>
      </c>
      <c r="H295">
        <v>1709568531.72541</v>
      </c>
      <c r="I295">
        <v>1709568531.72592</v>
      </c>
      <c r="J295">
        <v>1709568531.7261901</v>
      </c>
      <c r="K295">
        <v>1709568531.74651</v>
      </c>
      <c r="L295">
        <v>1709568531.97703</v>
      </c>
      <c r="M295" s="10">
        <f t="shared" si="72"/>
        <v>2.4008750915527344E-4</v>
      </c>
      <c r="N295" s="10">
        <f t="shared" si="73"/>
        <v>9.6089839935302734E-2</v>
      </c>
      <c r="O295" s="10">
        <f t="shared" si="74"/>
        <v>2.0101070404052734E-3</v>
      </c>
      <c r="P295" s="10">
        <f t="shared" si="75"/>
        <v>1.3995170593261719E-4</v>
      </c>
      <c r="Q295" s="10">
        <f t="shared" si="76"/>
        <v>2.2799968719482422E-3</v>
      </c>
      <c r="R295" s="10">
        <f t="shared" si="77"/>
        <v>5.0997734069824219E-4</v>
      </c>
      <c r="S295" s="10">
        <f t="shared" si="78"/>
        <v>2.7012825012207031E-4</v>
      </c>
      <c r="T295" s="10">
        <f t="shared" si="79"/>
        <v>2.0319938659667969E-2</v>
      </c>
      <c r="U295" s="10">
        <f t="shared" si="80"/>
        <v>0.23052000999450684</v>
      </c>
      <c r="V295" s="10">
        <f>SUM(Table2[[#This Row],[filter kmers2]:[identify kmers B10]])</f>
        <v>0.35238003730773926</v>
      </c>
      <c r="W295" s="5">
        <f t="shared" si="81"/>
        <v>6.8133118717392347E-4</v>
      </c>
      <c r="X295" s="5">
        <f t="shared" si="82"/>
        <v>0.27268809172463393</v>
      </c>
      <c r="Y295" s="5">
        <f t="shared" si="83"/>
        <v>5.7043726306488076E-3</v>
      </c>
      <c r="Z295" s="5">
        <f t="shared" si="84"/>
        <v>3.9716127792561377E-4</v>
      </c>
      <c r="AA295" s="5">
        <f t="shared" si="85"/>
        <v>6.4702781955752039E-3</v>
      </c>
      <c r="AB295" s="5">
        <f t="shared" si="86"/>
        <v>1.4472367521003201E-3</v>
      </c>
      <c r="AC295" s="5">
        <f t="shared" si="87"/>
        <v>7.6658215994841641E-4</v>
      </c>
      <c r="AD295" s="5">
        <f t="shared" si="88"/>
        <v>5.7664840536702233E-2</v>
      </c>
      <c r="AE295" s="5">
        <f t="shared" si="89"/>
        <v>0.65418010553529149</v>
      </c>
      <c r="AF295" s="20">
        <f>Table2[[#This Row],[filter kmers2]]/Table2[[#This Row],[bp]]*1000000</f>
        <v>2.1343009081275975E-2</v>
      </c>
      <c r="AG295" s="20">
        <f>Table2[[#This Row],[collapse kmers3]]/Table2[[#This Row],[bp]]*1000000</f>
        <v>8.542078401218129</v>
      </c>
      <c r="AH295" s="20">
        <f>Table2[[#This Row],[calculate distances4]]/Table2[[#This Row],[bp]]*1000000</f>
        <v>0.1786920651084784</v>
      </c>
      <c r="AI295" s="20">
        <f>Table2[[#This Row],[Find N A5]]/Table2[[#This Row],[bp]]*1000000</f>
        <v>1.2441257528012907E-2</v>
      </c>
      <c r="AJ295" s="20">
        <f>Table2[[#This Row],[Find N B6]]/Table2[[#This Row],[bp]]*1000000</f>
        <v>0.20268440500917789</v>
      </c>
      <c r="AK295" s="20">
        <f>Table2[[#This Row],[Find N C7]]/Table2[[#This Row],[bp]]*1000000</f>
        <v>4.5335348981975478E-2</v>
      </c>
      <c r="AL295" s="20">
        <f>Table2[[#This Row],[Find N D8]]/Table2[[#This Row],[bp]]*1000000</f>
        <v>2.4013534547254894E-2</v>
      </c>
      <c r="AM295" s="20">
        <f>Table2[[#This Row],[identify kmers A9]]/Table2[[#This Row],[bp]]*1000000</f>
        <v>1.8063773366226303</v>
      </c>
      <c r="AN295" s="20">
        <f>Table2[[#This Row],[identify kmers B10]]/Table2[[#This Row],[bp]]*1000000</f>
        <v>20.492489109654798</v>
      </c>
    </row>
    <row r="296" spans="1:40" x14ac:dyDescent="0.25">
      <c r="A296" s="1" t="s">
        <v>144</v>
      </c>
      <c r="B296">
        <v>12099</v>
      </c>
      <c r="C296">
        <v>1709568611.78174</v>
      </c>
      <c r="D296">
        <v>1709568611.78198</v>
      </c>
      <c r="E296">
        <v>1709568611.8972001</v>
      </c>
      <c r="F296">
        <v>1709568611.8996</v>
      </c>
      <c r="G296">
        <v>1709568611.89973</v>
      </c>
      <c r="H296">
        <v>1709568611.9030499</v>
      </c>
      <c r="I296">
        <v>1709568611.9036601</v>
      </c>
      <c r="J296">
        <v>1709568611.9040201</v>
      </c>
      <c r="K296">
        <v>1709568611.9335001</v>
      </c>
      <c r="L296">
        <v>1709568612.1333699</v>
      </c>
      <c r="M296" s="10">
        <f t="shared" si="72"/>
        <v>2.4008750915527344E-4</v>
      </c>
      <c r="N296" s="10">
        <f t="shared" si="73"/>
        <v>0.11522006988525391</v>
      </c>
      <c r="O296" s="10">
        <f t="shared" si="74"/>
        <v>2.3999214172363281E-3</v>
      </c>
      <c r="P296" s="10">
        <f t="shared" si="75"/>
        <v>1.2993812561035156E-4</v>
      </c>
      <c r="Q296" s="10">
        <f t="shared" si="76"/>
        <v>3.3199787139892578E-3</v>
      </c>
      <c r="R296" s="10">
        <f t="shared" si="77"/>
        <v>6.1011314392089844E-4</v>
      </c>
      <c r="S296" s="10">
        <f t="shared" si="78"/>
        <v>3.6001205444335938E-4</v>
      </c>
      <c r="T296" s="10">
        <f t="shared" si="79"/>
        <v>2.947998046875E-2</v>
      </c>
      <c r="U296" s="10">
        <f t="shared" si="80"/>
        <v>0.19986987113952637</v>
      </c>
      <c r="V296" s="10">
        <f>SUM(Table2[[#This Row],[filter kmers2]:[identify kmers B10]])</f>
        <v>0.35162997245788574</v>
      </c>
      <c r="W296" s="5">
        <f t="shared" si="81"/>
        <v>6.8278454045617057E-4</v>
      </c>
      <c r="X296" s="5">
        <f t="shared" si="82"/>
        <v>0.32767419989788743</v>
      </c>
      <c r="Y296" s="5">
        <f t="shared" si="83"/>
        <v>6.8251332514715126E-3</v>
      </c>
      <c r="Z296" s="5">
        <f t="shared" si="84"/>
        <v>3.6953085853884106E-4</v>
      </c>
      <c r="AA296" s="5">
        <f t="shared" si="85"/>
        <v>9.4416829452355269E-3</v>
      </c>
      <c r="AB296" s="5">
        <f t="shared" si="86"/>
        <v>1.7350999394511824E-3</v>
      </c>
      <c r="AC296" s="5">
        <f t="shared" si="87"/>
        <v>1.0238377915479818E-3</v>
      </c>
      <c r="AD296" s="5">
        <f t="shared" si="88"/>
        <v>8.3838076324056182E-2</v>
      </c>
      <c r="AE296" s="5">
        <f t="shared" si="89"/>
        <v>0.56840965445135516</v>
      </c>
      <c r="AF296" s="20">
        <f>Table2[[#This Row],[filter kmers2]]/Table2[[#This Row],[bp]]*1000000</f>
        <v>1.9843582870921021E-2</v>
      </c>
      <c r="AG296" s="20">
        <f>Table2[[#This Row],[collapse kmers3]]/Table2[[#This Row],[bp]]*1000000</f>
        <v>9.5231068588522945</v>
      </c>
      <c r="AH296" s="20">
        <f>Table2[[#This Row],[calculate distances4]]/Table2[[#This Row],[bp]]*1000000</f>
        <v>0.19835700613574081</v>
      </c>
      <c r="AI296" s="20">
        <f>Table2[[#This Row],[Find N A5]]/Table2[[#This Row],[bp]]*1000000</f>
        <v>1.0739575635205518E-2</v>
      </c>
      <c r="AJ296" s="20">
        <f>Table2[[#This Row],[Find N B6]]/Table2[[#This Row],[bp]]*1000000</f>
        <v>0.27440108389034285</v>
      </c>
      <c r="AK296" s="20">
        <f>Table2[[#This Row],[Find N C7]]/Table2[[#This Row],[bp]]*1000000</f>
        <v>5.0426741377047564E-2</v>
      </c>
      <c r="AL296" s="20">
        <f>Table2[[#This Row],[Find N D8]]/Table2[[#This Row],[bp]]*1000000</f>
        <v>2.9755521484697858E-2</v>
      </c>
      <c r="AM296" s="20">
        <f>Table2[[#This Row],[identify kmers A9]]/Table2[[#This Row],[bp]]*1000000</f>
        <v>2.4365633910860405</v>
      </c>
      <c r="AN296" s="20">
        <f>Table2[[#This Row],[identify kmers B10]]/Table2[[#This Row],[bp]]*1000000</f>
        <v>16.519536419499659</v>
      </c>
    </row>
    <row r="297" spans="1:40" x14ac:dyDescent="0.25">
      <c r="A297" s="1" t="s">
        <v>144</v>
      </c>
      <c r="B297">
        <v>10999</v>
      </c>
      <c r="C297">
        <v>1709568514.52441</v>
      </c>
      <c r="D297">
        <v>1709568514.5246501</v>
      </c>
      <c r="E297">
        <v>1709568514.6126201</v>
      </c>
      <c r="F297">
        <v>1709568514.61481</v>
      </c>
      <c r="G297">
        <v>1709568514.6149499</v>
      </c>
      <c r="H297">
        <v>1709568514.61799</v>
      </c>
      <c r="I297">
        <v>1709568514.6185501</v>
      </c>
      <c r="J297">
        <v>1709568514.61889</v>
      </c>
      <c r="K297">
        <v>1709568514.6417401</v>
      </c>
      <c r="L297">
        <v>1709568514.87604</v>
      </c>
      <c r="M297" s="10">
        <f t="shared" si="72"/>
        <v>2.4008750915527344E-4</v>
      </c>
      <c r="N297" s="10">
        <f t="shared" si="73"/>
        <v>8.797001838684082E-2</v>
      </c>
      <c r="O297" s="10">
        <f t="shared" si="74"/>
        <v>2.1898746490478516E-3</v>
      </c>
      <c r="P297" s="10">
        <f t="shared" si="75"/>
        <v>1.3995170593261719E-4</v>
      </c>
      <c r="Q297" s="10">
        <f t="shared" si="76"/>
        <v>3.0400753021240234E-3</v>
      </c>
      <c r="R297" s="10">
        <f t="shared" si="77"/>
        <v>5.6004524230957031E-4</v>
      </c>
      <c r="S297" s="10">
        <f t="shared" si="78"/>
        <v>3.3998489379882813E-4</v>
      </c>
      <c r="T297" s="10">
        <f t="shared" si="79"/>
        <v>2.285003662109375E-2</v>
      </c>
      <c r="U297" s="10">
        <f t="shared" si="80"/>
        <v>0.23429989814758301</v>
      </c>
      <c r="V297" s="10">
        <f>SUM(Table2[[#This Row],[filter kmers2]:[identify kmers B10]])</f>
        <v>0.35162997245788574</v>
      </c>
      <c r="W297" s="5">
        <f t="shared" si="81"/>
        <v>6.8278454045617057E-4</v>
      </c>
      <c r="X297" s="5">
        <f t="shared" si="82"/>
        <v>0.25017781553697582</v>
      </c>
      <c r="Y297" s="5">
        <f t="shared" si="83"/>
        <v>6.2277815333564319E-3</v>
      </c>
      <c r="Z297" s="5">
        <f t="shared" si="84"/>
        <v>3.9800846598587103E-4</v>
      </c>
      <c r="AA297" s="5">
        <f t="shared" si="85"/>
        <v>8.6456660132637839E-3</v>
      </c>
      <c r="AB297" s="5">
        <f t="shared" si="86"/>
        <v>1.5927119022160325E-3</v>
      </c>
      <c r="AC297" s="5">
        <f t="shared" si="87"/>
        <v>9.6688257665392184E-4</v>
      </c>
      <c r="AD297" s="5">
        <f t="shared" si="88"/>
        <v>6.4983188041032161E-2</v>
      </c>
      <c r="AE297" s="5">
        <f t="shared" si="89"/>
        <v>0.66632516139005982</v>
      </c>
      <c r="AF297" s="20">
        <f>Table2[[#This Row],[filter kmers2]]/Table2[[#This Row],[bp]]*1000000</f>
        <v>2.1828121570622187E-2</v>
      </c>
      <c r="AG297" s="20">
        <f>Table2[[#This Row],[collapse kmers3]]/Table2[[#This Row],[bp]]*1000000</f>
        <v>7.9980014898482414</v>
      </c>
      <c r="AH297" s="20">
        <f>Table2[[#This Row],[calculate distances4]]/Table2[[#This Row],[bp]]*1000000</f>
        <v>0.19909761333283496</v>
      </c>
      <c r="AI297" s="20">
        <f>Table2[[#This Row],[Find N A5]]/Table2[[#This Row],[bp]]*1000000</f>
        <v>1.2724039088336865E-2</v>
      </c>
      <c r="AJ297" s="20">
        <f>Table2[[#This Row],[Find N B6]]/Table2[[#This Row],[bp]]*1000000</f>
        <v>0.27639560888480985</v>
      </c>
      <c r="AK297" s="20">
        <f>Table2[[#This Row],[Find N C7]]/Table2[[#This Row],[bp]]*1000000</f>
        <v>5.0917832740210049E-2</v>
      </c>
      <c r="AL297" s="20">
        <f>Table2[[#This Row],[Find N D8]]/Table2[[#This Row],[bp]]*1000000</f>
        <v>3.0910527666044924E-2</v>
      </c>
      <c r="AM297" s="20">
        <f>Table2[[#This Row],[identify kmers A9]]/Table2[[#This Row],[bp]]*1000000</f>
        <v>2.0774649169100599</v>
      </c>
      <c r="AN297" s="20">
        <f>Table2[[#This Row],[identify kmers B10]]/Table2[[#This Row],[bp]]*1000000</f>
        <v>21.301927279532958</v>
      </c>
    </row>
    <row r="298" spans="1:40" x14ac:dyDescent="0.25">
      <c r="A298" s="1" t="s">
        <v>144</v>
      </c>
      <c r="B298">
        <v>13199</v>
      </c>
      <c r="C298">
        <v>1709568562.8274901</v>
      </c>
      <c r="D298">
        <v>1709568562.82775</v>
      </c>
      <c r="E298">
        <v>1709568562.9289899</v>
      </c>
      <c r="F298">
        <v>1709568562.9312501</v>
      </c>
      <c r="G298">
        <v>1709568562.93139</v>
      </c>
      <c r="H298">
        <v>1709568562.93911</v>
      </c>
      <c r="I298">
        <v>1709568562.9398501</v>
      </c>
      <c r="J298">
        <v>1709568562.94017</v>
      </c>
      <c r="K298">
        <v>1709568562.9765799</v>
      </c>
      <c r="L298">
        <v>1709568563.17799</v>
      </c>
      <c r="M298" s="10">
        <f t="shared" si="72"/>
        <v>2.5987625122070313E-4</v>
      </c>
      <c r="N298" s="10">
        <f t="shared" si="73"/>
        <v>0.10123991966247559</v>
      </c>
      <c r="O298" s="10">
        <f t="shared" si="74"/>
        <v>2.2602081298828125E-3</v>
      </c>
      <c r="P298" s="10">
        <f t="shared" si="75"/>
        <v>1.3995170593261719E-4</v>
      </c>
      <c r="Q298" s="10">
        <f t="shared" si="76"/>
        <v>7.7199935913085938E-3</v>
      </c>
      <c r="R298" s="10">
        <f t="shared" si="77"/>
        <v>7.4005126953125E-4</v>
      </c>
      <c r="S298" s="10">
        <f t="shared" si="78"/>
        <v>3.1995773315429688E-4</v>
      </c>
      <c r="T298" s="10">
        <f t="shared" si="79"/>
        <v>3.6409854888916016E-2</v>
      </c>
      <c r="U298" s="10">
        <f t="shared" si="80"/>
        <v>0.20141005516052246</v>
      </c>
      <c r="V298" s="10">
        <f>SUM(Table2[[#This Row],[filter kmers2]:[identify kmers B10]])</f>
        <v>0.35049986839294434</v>
      </c>
      <c r="W298" s="5">
        <f t="shared" si="81"/>
        <v>7.4144464707574917E-4</v>
      </c>
      <c r="X298" s="5">
        <f t="shared" si="82"/>
        <v>0.28884438709396554</v>
      </c>
      <c r="Y298" s="5">
        <f t="shared" si="83"/>
        <v>6.4485277562184419E-3</v>
      </c>
      <c r="Z298" s="5">
        <f t="shared" si="84"/>
        <v>3.9929175030593096E-4</v>
      </c>
      <c r="AA298" s="5">
        <f t="shared" si="85"/>
        <v>2.2025667589277757E-2</v>
      </c>
      <c r="AB298" s="5">
        <f t="shared" si="86"/>
        <v>2.1114166830487387E-3</v>
      </c>
      <c r="AC298" s="5">
        <f t="shared" si="87"/>
        <v>9.1286120768408743E-4</v>
      </c>
      <c r="AD298" s="5">
        <f t="shared" si="88"/>
        <v>0.10387979617754674</v>
      </c>
      <c r="AE298" s="5">
        <f t="shared" si="89"/>
        <v>0.57463660709487707</v>
      </c>
      <c r="AF298" s="20">
        <f>Table2[[#This Row],[filter kmers2]]/Table2[[#This Row],[bp]]*1000000</f>
        <v>1.9689086386900759E-2</v>
      </c>
      <c r="AG298" s="20">
        <f>Table2[[#This Row],[collapse kmers3]]/Table2[[#This Row],[bp]]*1000000</f>
        <v>7.6702719647303272</v>
      </c>
      <c r="AH298" s="20">
        <f>Table2[[#This Row],[calculate distances4]]/Table2[[#This Row],[bp]]*1000000</f>
        <v>0.1712408614200176</v>
      </c>
      <c r="AI298" s="20">
        <f>Table2[[#This Row],[Find N A5]]/Table2[[#This Row],[bp]]*1000000</f>
        <v>1.0603205237716282E-2</v>
      </c>
      <c r="AJ298" s="20">
        <f>Table2[[#This Row],[Find N B6]]/Table2[[#This Row],[bp]]*1000000</f>
        <v>0.58489230936499681</v>
      </c>
      <c r="AK298" s="20">
        <f>Table2[[#This Row],[Find N C7]]/Table2[[#This Row],[bp]]*1000000</f>
        <v>5.6068737747651337E-2</v>
      </c>
      <c r="AL298" s="20">
        <f>Table2[[#This Row],[Find N D8]]/Table2[[#This Row],[bp]]*1000000</f>
        <v>2.4241058652496164E-2</v>
      </c>
      <c r="AM298" s="20">
        <f>Table2[[#This Row],[identify kmers A9]]/Table2[[#This Row],[bp]]*1000000</f>
        <v>2.758531319714828</v>
      </c>
      <c r="AN298" s="20">
        <f>Table2[[#This Row],[identify kmers B10]]/Table2[[#This Row],[bp]]*1000000</f>
        <v>15.259493534398246</v>
      </c>
    </row>
    <row r="299" spans="1:40" x14ac:dyDescent="0.25">
      <c r="A299" s="1" t="s">
        <v>144</v>
      </c>
      <c r="B299">
        <v>10999</v>
      </c>
      <c r="C299">
        <v>1709568548.5882399</v>
      </c>
      <c r="D299">
        <v>1709568548.58848</v>
      </c>
      <c r="E299">
        <v>1709568548.7060399</v>
      </c>
      <c r="F299">
        <v>1709568548.70772</v>
      </c>
      <c r="G299">
        <v>1709568548.70785</v>
      </c>
      <c r="H299">
        <v>1709568548.70873</v>
      </c>
      <c r="I299">
        <v>1709568548.7090499</v>
      </c>
      <c r="J299">
        <v>1709568548.7091501</v>
      </c>
      <c r="K299">
        <v>1709568548.73053</v>
      </c>
      <c r="L299">
        <v>1709568548.9386699</v>
      </c>
      <c r="M299" s="10">
        <f t="shared" si="72"/>
        <v>2.4008750915527344E-4</v>
      </c>
      <c r="N299" s="10">
        <f t="shared" si="73"/>
        <v>0.11755990982055664</v>
      </c>
      <c r="O299" s="10">
        <f t="shared" si="74"/>
        <v>1.6801357269287109E-3</v>
      </c>
      <c r="P299" s="10">
        <f t="shared" si="75"/>
        <v>1.2993812561035156E-4</v>
      </c>
      <c r="Q299" s="10">
        <f t="shared" si="76"/>
        <v>8.8000297546386719E-4</v>
      </c>
      <c r="R299" s="10">
        <f t="shared" si="77"/>
        <v>3.1995773315429688E-4</v>
      </c>
      <c r="S299" s="10">
        <f t="shared" si="78"/>
        <v>1.0013580322265625E-4</v>
      </c>
      <c r="T299" s="10">
        <f t="shared" si="79"/>
        <v>2.1379947662353516E-2</v>
      </c>
      <c r="U299" s="10">
        <f t="shared" si="80"/>
        <v>0.20813989639282227</v>
      </c>
      <c r="V299" s="10">
        <f>SUM(Table2[[#This Row],[filter kmers2]:[identify kmers B10]])</f>
        <v>0.35043001174926758</v>
      </c>
      <c r="W299" s="5">
        <f t="shared" si="81"/>
        <v>6.8512256686238356E-4</v>
      </c>
      <c r="X299" s="5">
        <f t="shared" si="82"/>
        <v>0.3354732924663732</v>
      </c>
      <c r="Y299" s="5">
        <f t="shared" si="83"/>
        <v>4.7944972479436118E-3</v>
      </c>
      <c r="Z299" s="5">
        <f t="shared" si="84"/>
        <v>3.7079622536246182E-4</v>
      </c>
      <c r="AA299" s="5">
        <f t="shared" si="85"/>
        <v>2.5112089317666907E-3</v>
      </c>
      <c r="AB299" s="5">
        <f t="shared" si="86"/>
        <v>9.1304318245215364E-4</v>
      </c>
      <c r="AC299" s="5">
        <f t="shared" si="87"/>
        <v>2.8575121954538344E-4</v>
      </c>
      <c r="AD299" s="5">
        <f t="shared" si="88"/>
        <v>6.1010606813125506E-2</v>
      </c>
      <c r="AE299" s="5">
        <f t="shared" si="89"/>
        <v>0.59395568134656862</v>
      </c>
      <c r="AF299" s="20">
        <f>Table2[[#This Row],[filter kmers2]]/Table2[[#This Row],[bp]]*1000000</f>
        <v>2.1828121570622187E-2</v>
      </c>
      <c r="AG299" s="20">
        <f>Table2[[#This Row],[collapse kmers3]]/Table2[[#This Row],[bp]]*1000000</f>
        <v>10.688236186976694</v>
      </c>
      <c r="AH299" s="20">
        <f>Table2[[#This Row],[calculate distances4]]/Table2[[#This Row],[bp]]*1000000</f>
        <v>0.15275349822063014</v>
      </c>
      <c r="AI299" s="20">
        <f>Table2[[#This Row],[Find N A5]]/Table2[[#This Row],[bp]]*1000000</f>
        <v>1.1813630840108334E-2</v>
      </c>
      <c r="AJ299" s="20">
        <f>Table2[[#This Row],[Find N B6]]/Table2[[#This Row],[bp]]*1000000</f>
        <v>8.0007543909797904E-2</v>
      </c>
      <c r="AK299" s="20">
        <f>Table2[[#This Row],[Find N C7]]/Table2[[#This Row],[bp]]*1000000</f>
        <v>2.9089711169587858E-2</v>
      </c>
      <c r="AL299" s="20">
        <f>Table2[[#This Row],[Find N D8]]/Table2[[#This Row],[bp]]*1000000</f>
        <v>9.1040824822853222E-3</v>
      </c>
      <c r="AM299" s="20">
        <f>Table2[[#This Row],[identify kmers A9]]/Table2[[#This Row],[bp]]*1000000</f>
        <v>1.9438083155153663</v>
      </c>
      <c r="AN299" s="20">
        <f>Table2[[#This Row],[identify kmers B10]]/Table2[[#This Row],[bp]]*1000000</f>
        <v>18.923529083809644</v>
      </c>
    </row>
    <row r="300" spans="1:40" x14ac:dyDescent="0.25">
      <c r="A300" s="1" t="s">
        <v>144</v>
      </c>
      <c r="B300">
        <v>10999</v>
      </c>
      <c r="C300">
        <v>1709568539.34286</v>
      </c>
      <c r="D300">
        <v>1709568539.34305</v>
      </c>
      <c r="E300">
        <v>1709568539.4374101</v>
      </c>
      <c r="F300">
        <v>1709568539.4395001</v>
      </c>
      <c r="G300">
        <v>1709568539.43963</v>
      </c>
      <c r="H300">
        <v>1709568539.4628301</v>
      </c>
      <c r="I300">
        <v>1709568539.4635899</v>
      </c>
      <c r="J300">
        <v>1709568539.464</v>
      </c>
      <c r="K300">
        <v>1709568539.4871199</v>
      </c>
      <c r="L300">
        <v>1709568539.6930301</v>
      </c>
      <c r="M300" s="10">
        <f t="shared" si="72"/>
        <v>1.9001960754394531E-4</v>
      </c>
      <c r="N300" s="10">
        <f t="shared" si="73"/>
        <v>9.4360113143920898E-2</v>
      </c>
      <c r="O300" s="10">
        <f t="shared" si="74"/>
        <v>2.0899772644042969E-3</v>
      </c>
      <c r="P300" s="10">
        <f t="shared" si="75"/>
        <v>1.2993812561035156E-4</v>
      </c>
      <c r="Q300" s="10">
        <f t="shared" si="76"/>
        <v>2.3200035095214844E-2</v>
      </c>
      <c r="R300" s="10">
        <f t="shared" si="77"/>
        <v>7.5984001159667969E-4</v>
      </c>
      <c r="S300" s="10">
        <f t="shared" si="78"/>
        <v>4.100799560546875E-4</v>
      </c>
      <c r="T300" s="10">
        <f t="shared" si="79"/>
        <v>2.3119926452636719E-2</v>
      </c>
      <c r="U300" s="10">
        <f t="shared" si="80"/>
        <v>0.20591020584106445</v>
      </c>
      <c r="V300" s="10">
        <f>SUM(Table2[[#This Row],[filter kmers2]:[identify kmers B10]])</f>
        <v>0.35017013549804688</v>
      </c>
      <c r="W300" s="5">
        <f t="shared" si="81"/>
        <v>5.4264938177460648E-4</v>
      </c>
      <c r="X300" s="5">
        <f t="shared" si="82"/>
        <v>0.26946933384171251</v>
      </c>
      <c r="Y300" s="5">
        <f t="shared" si="83"/>
        <v>5.9684623345498122E-3</v>
      </c>
      <c r="Z300" s="5">
        <f t="shared" si="84"/>
        <v>3.7107140911814371E-4</v>
      </c>
      <c r="AA300" s="5">
        <f t="shared" si="85"/>
        <v>6.625360858434555E-2</v>
      </c>
      <c r="AB300" s="5">
        <f t="shared" si="86"/>
        <v>2.1699166621275668E-3</v>
      </c>
      <c r="AC300" s="5">
        <f t="shared" si="87"/>
        <v>1.1710877498774443E-3</v>
      </c>
      <c r="AD300" s="5">
        <f t="shared" si="88"/>
        <v>6.6024837954136939E-2</v>
      </c>
      <c r="AE300" s="5">
        <f t="shared" si="89"/>
        <v>0.58802903208235746</v>
      </c>
      <c r="AF300" s="20">
        <f>Table2[[#This Row],[filter kmers2]]/Table2[[#This Row],[bp]]*1000000</f>
        <v>1.7276080329479526E-2</v>
      </c>
      <c r="AG300" s="20">
        <f>Table2[[#This Row],[collapse kmers3]]/Table2[[#This Row],[bp]]*1000000</f>
        <v>8.5789720105392213</v>
      </c>
      <c r="AH300" s="20">
        <f>Table2[[#This Row],[calculate distances4]]/Table2[[#This Row],[bp]]*1000000</f>
        <v>0.19001520723741219</v>
      </c>
      <c r="AI300" s="20">
        <f>Table2[[#This Row],[Find N A5]]/Table2[[#This Row],[bp]]*1000000</f>
        <v>1.1813630840108334E-2</v>
      </c>
      <c r="AJ300" s="20">
        <f>Table2[[#This Row],[Find N B6]]/Table2[[#This Row],[bp]]*1000000</f>
        <v>2.1092858528243337</v>
      </c>
      <c r="AK300" s="20">
        <f>Table2[[#This Row],[Find N C7]]/Table2[[#This Row],[bp]]*1000000</f>
        <v>6.9082644931055523E-2</v>
      </c>
      <c r="AL300" s="20">
        <f>Table2[[#This Row],[Find N D8]]/Table2[[#This Row],[bp]]*1000000</f>
        <v>3.7283385403644648E-2</v>
      </c>
      <c r="AM300" s="20">
        <f>Table2[[#This Row],[identify kmers A9]]/Table2[[#This Row],[bp]]*1000000</f>
        <v>2.102002586838505</v>
      </c>
      <c r="AN300" s="20">
        <f>Table2[[#This Row],[identify kmers B10]]/Table2[[#This Row],[bp]]*1000000</f>
        <v>18.720811513870757</v>
      </c>
    </row>
    <row r="301" spans="1:40" x14ac:dyDescent="0.25">
      <c r="A301" s="1" t="s">
        <v>144</v>
      </c>
      <c r="B301">
        <v>10999</v>
      </c>
      <c r="C301">
        <v>1709568582.4429901</v>
      </c>
      <c r="D301">
        <v>1709568582.4432099</v>
      </c>
      <c r="E301">
        <v>1709568582.51986</v>
      </c>
      <c r="F301">
        <v>1709568582.5214801</v>
      </c>
      <c r="G301">
        <v>1709568582.52162</v>
      </c>
      <c r="H301">
        <v>1709568582.5232301</v>
      </c>
      <c r="I301">
        <v>1709568582.5236299</v>
      </c>
      <c r="J301">
        <v>1709568582.5448301</v>
      </c>
      <c r="K301">
        <v>1709568582.56848</v>
      </c>
      <c r="L301">
        <v>1709568582.7930501</v>
      </c>
      <c r="M301" s="10">
        <f t="shared" si="72"/>
        <v>2.1982192993164063E-4</v>
      </c>
      <c r="N301" s="10">
        <f t="shared" si="73"/>
        <v>7.6650142669677734E-2</v>
      </c>
      <c r="O301" s="10">
        <f t="shared" si="74"/>
        <v>1.6200542449951172E-3</v>
      </c>
      <c r="P301" s="10">
        <f t="shared" si="75"/>
        <v>1.3995170593261719E-4</v>
      </c>
      <c r="Q301" s="10">
        <f t="shared" si="76"/>
        <v>1.6100406646728516E-3</v>
      </c>
      <c r="R301" s="10">
        <f t="shared" si="77"/>
        <v>3.9982795715332031E-4</v>
      </c>
      <c r="S301" s="10">
        <f t="shared" si="78"/>
        <v>2.1200180053710938E-2</v>
      </c>
      <c r="T301" s="10">
        <f t="shared" si="79"/>
        <v>2.3649930953979492E-2</v>
      </c>
      <c r="U301" s="10">
        <f t="shared" si="80"/>
        <v>0.22457003593444824</v>
      </c>
      <c r="V301" s="10">
        <f>SUM(Table2[[#This Row],[filter kmers2]:[identify kmers B10]])</f>
        <v>0.35005998611450195</v>
      </c>
      <c r="W301" s="5">
        <f t="shared" si="81"/>
        <v>6.2795503242618123E-4</v>
      </c>
      <c r="X301" s="5">
        <f t="shared" si="82"/>
        <v>0.21896287982084892</v>
      </c>
      <c r="Y301" s="5">
        <f t="shared" si="83"/>
        <v>4.627933237891433E-3</v>
      </c>
      <c r="Z301" s="5">
        <f t="shared" si="84"/>
        <v>3.9979349678326287E-4</v>
      </c>
      <c r="AA301" s="5">
        <f t="shared" si="85"/>
        <v>4.5993279110347089E-3</v>
      </c>
      <c r="AB301" s="5">
        <f t="shared" si="86"/>
        <v>1.1421698366363405E-3</v>
      </c>
      <c r="AC301" s="5">
        <f t="shared" si="87"/>
        <v>6.0561563430950149E-2</v>
      </c>
      <c r="AD301" s="5">
        <f t="shared" si="88"/>
        <v>6.7559652322684433E-2</v>
      </c>
      <c r="AE301" s="5">
        <f t="shared" si="89"/>
        <v>0.64151872491074458</v>
      </c>
      <c r="AF301" s="20">
        <f>Table2[[#This Row],[filter kmers2]]/Table2[[#This Row],[bp]]*1000000</f>
        <v>1.998562868730254E-2</v>
      </c>
      <c r="AG301" s="20">
        <f>Table2[[#This Row],[collapse kmers3]]/Table2[[#This Row],[bp]]*1000000</f>
        <v>6.9688283179996127</v>
      </c>
      <c r="AH301" s="20">
        <f>Table2[[#This Row],[calculate distances4]]/Table2[[#This Row],[bp]]*1000000</f>
        <v>0.14729104873125895</v>
      </c>
      <c r="AI301" s="20">
        <f>Table2[[#This Row],[Find N A5]]/Table2[[#This Row],[bp]]*1000000</f>
        <v>1.2724039088336865E-2</v>
      </c>
      <c r="AJ301" s="20">
        <f>Table2[[#This Row],[Find N B6]]/Table2[[#This Row],[bp]]*1000000</f>
        <v>0.14638064048303043</v>
      </c>
      <c r="AK301" s="20">
        <f>Table2[[#This Row],[Find N C7]]/Table2[[#This Row],[bp]]*1000000</f>
        <v>3.6351300768553536E-2</v>
      </c>
      <c r="AL301" s="20">
        <f>Table2[[#This Row],[Find N D8]]/Table2[[#This Row],[bp]]*1000000</f>
        <v>1.9274643198209782</v>
      </c>
      <c r="AM301" s="20">
        <f>Table2[[#This Row],[identify kmers A9]]/Table2[[#This Row],[bp]]*1000000</f>
        <v>2.1501891948340295</v>
      </c>
      <c r="AN301" s="20">
        <f>Table2[[#This Row],[identify kmers B10]]/Table2[[#This Row],[bp]]*1000000</f>
        <v>20.417313931670904</v>
      </c>
    </row>
    <row r="302" spans="1:40" x14ac:dyDescent="0.25">
      <c r="A302" s="1" t="s">
        <v>144</v>
      </c>
      <c r="B302">
        <v>10999</v>
      </c>
      <c r="C302">
        <v>1709568606.4486301</v>
      </c>
      <c r="D302">
        <v>1709568606.4488599</v>
      </c>
      <c r="E302">
        <v>1709568606.5332601</v>
      </c>
      <c r="F302">
        <v>1709568606.53513</v>
      </c>
      <c r="G302">
        <v>1709568606.53526</v>
      </c>
      <c r="H302">
        <v>1709568606.5383</v>
      </c>
      <c r="I302">
        <v>1709568606.5388401</v>
      </c>
      <c r="J302">
        <v>1709568606.53915</v>
      </c>
      <c r="K302">
        <v>1709568606.5736201</v>
      </c>
      <c r="L302">
        <v>1709568606.79846</v>
      </c>
      <c r="M302" s="10">
        <f t="shared" si="72"/>
        <v>2.2983551025390625E-4</v>
      </c>
      <c r="N302" s="10">
        <f t="shared" si="73"/>
        <v>8.4400177001953125E-2</v>
      </c>
      <c r="O302" s="10">
        <f t="shared" si="74"/>
        <v>1.8699169158935547E-3</v>
      </c>
      <c r="P302" s="10">
        <f t="shared" si="75"/>
        <v>1.2993812561035156E-4</v>
      </c>
      <c r="Q302" s="10">
        <f t="shared" si="76"/>
        <v>3.0400753021240234E-3</v>
      </c>
      <c r="R302" s="10">
        <f t="shared" si="77"/>
        <v>5.4001808166503906E-4</v>
      </c>
      <c r="S302" s="10">
        <f t="shared" si="78"/>
        <v>3.0994415283203125E-4</v>
      </c>
      <c r="T302" s="10">
        <f t="shared" si="79"/>
        <v>3.4470081329345703E-2</v>
      </c>
      <c r="U302" s="10">
        <f t="shared" si="80"/>
        <v>0.22483992576599121</v>
      </c>
      <c r="V302" s="10">
        <f>SUM(Table2[[#This Row],[filter kmers2]:[identify kmers B10]])</f>
        <v>0.34982991218566895</v>
      </c>
      <c r="W302" s="5">
        <f t="shared" si="81"/>
        <v>6.5699216175637719E-4</v>
      </c>
      <c r="X302" s="5">
        <f t="shared" si="82"/>
        <v>0.24126060711800573</v>
      </c>
      <c r="Y302" s="5">
        <f t="shared" si="83"/>
        <v>5.3452173492274553E-3</v>
      </c>
      <c r="Z302" s="5">
        <f t="shared" si="84"/>
        <v>3.714322906195286E-4</v>
      </c>
      <c r="AA302" s="5">
        <f t="shared" si="85"/>
        <v>8.6901525462194668E-3</v>
      </c>
      <c r="AB302" s="5">
        <f t="shared" si="86"/>
        <v>1.5436589692719859E-3</v>
      </c>
      <c r="AC302" s="5">
        <f t="shared" si="87"/>
        <v>8.859852803768572E-4</v>
      </c>
      <c r="AD302" s="5">
        <f t="shared" si="88"/>
        <v>9.8533830666404046E-2</v>
      </c>
      <c r="AE302" s="5">
        <f t="shared" si="89"/>
        <v>0.64271212361811858</v>
      </c>
      <c r="AF302" s="20">
        <f>Table2[[#This Row],[filter kmers2]]/Table2[[#This Row],[bp]]*1000000</f>
        <v>2.0896036935531073E-2</v>
      </c>
      <c r="AG302" s="20">
        <f>Table2[[#This Row],[collapse kmers3]]/Table2[[#This Row],[bp]]*1000000</f>
        <v>7.6734409493547711</v>
      </c>
      <c r="AH302" s="20">
        <f>Table2[[#This Row],[calculate distances4]]/Table2[[#This Row],[bp]]*1000000</f>
        <v>0.17000790216324707</v>
      </c>
      <c r="AI302" s="20">
        <f>Table2[[#This Row],[Find N A5]]/Table2[[#This Row],[bp]]*1000000</f>
        <v>1.1813630840108334E-2</v>
      </c>
      <c r="AJ302" s="20">
        <f>Table2[[#This Row],[Find N B6]]/Table2[[#This Row],[bp]]*1000000</f>
        <v>0.27639560888480985</v>
      </c>
      <c r="AK302" s="20">
        <f>Table2[[#This Row],[Find N C7]]/Table2[[#This Row],[bp]]*1000000</f>
        <v>4.9097016243752983E-2</v>
      </c>
      <c r="AL302" s="20">
        <f>Table2[[#This Row],[Find N D8]]/Table2[[#This Row],[bp]]*1000000</f>
        <v>2.8179302921359329E-2</v>
      </c>
      <c r="AM302" s="20">
        <f>Table2[[#This Row],[identify kmers A9]]/Table2[[#This Row],[bp]]*1000000</f>
        <v>3.1339286598186837</v>
      </c>
      <c r="AN302" s="20">
        <f>Table2[[#This Row],[identify kmers B10]]/Table2[[#This Row],[bp]]*1000000</f>
        <v>20.441851601599346</v>
      </c>
    </row>
    <row r="303" spans="1:40" x14ac:dyDescent="0.25">
      <c r="A303" s="1" t="s">
        <v>144</v>
      </c>
      <c r="B303">
        <v>13199</v>
      </c>
      <c r="C303">
        <v>1709568584.7216599</v>
      </c>
      <c r="D303">
        <v>1709568584.72193</v>
      </c>
      <c r="E303">
        <v>1709568584.83535</v>
      </c>
      <c r="F303">
        <v>1709568584.8375001</v>
      </c>
      <c r="G303">
        <v>1709568584.83763</v>
      </c>
      <c r="H303">
        <v>1709568584.8408201</v>
      </c>
      <c r="I303">
        <v>1709568584.8415699</v>
      </c>
      <c r="J303">
        <v>1709568584.8417399</v>
      </c>
      <c r="K303">
        <v>1709568584.86362</v>
      </c>
      <c r="L303">
        <v>1709568585.0706</v>
      </c>
      <c r="M303" s="10">
        <f t="shared" si="72"/>
        <v>2.7012825012207031E-4</v>
      </c>
      <c r="N303" s="10">
        <f t="shared" si="73"/>
        <v>0.11342000961303711</v>
      </c>
      <c r="O303" s="10">
        <f t="shared" si="74"/>
        <v>2.1500587463378906E-3</v>
      </c>
      <c r="P303" s="10">
        <f t="shared" si="75"/>
        <v>1.2993812561035156E-4</v>
      </c>
      <c r="Q303" s="10">
        <f t="shared" si="76"/>
        <v>3.1900405883789063E-3</v>
      </c>
      <c r="R303" s="10">
        <f t="shared" si="77"/>
        <v>7.4982643127441406E-4</v>
      </c>
      <c r="S303" s="10">
        <f t="shared" si="78"/>
        <v>1.6999244689941406E-4</v>
      </c>
      <c r="T303" s="10">
        <f t="shared" si="79"/>
        <v>2.1880149841308594E-2</v>
      </c>
      <c r="U303" s="10">
        <f t="shared" si="80"/>
        <v>0.20697999000549316</v>
      </c>
      <c r="V303" s="10">
        <f>SUM(Table2[[#This Row],[filter kmers2]:[identify kmers B10]])</f>
        <v>0.34894013404846191</v>
      </c>
      <c r="W303" s="5">
        <f t="shared" si="81"/>
        <v>7.7413923984036195E-4</v>
      </c>
      <c r="X303" s="5">
        <f t="shared" si="82"/>
        <v>0.32504145710359866</v>
      </c>
      <c r="Y303" s="5">
        <f t="shared" si="83"/>
        <v>6.1616837289323783E-3</v>
      </c>
      <c r="Z303" s="5">
        <f t="shared" si="84"/>
        <v>3.7237942251809115E-4</v>
      </c>
      <c r="AA303" s="5">
        <f t="shared" si="85"/>
        <v>9.1420856390679994E-3</v>
      </c>
      <c r="AB303" s="5">
        <f t="shared" si="86"/>
        <v>2.1488684106777921E-3</v>
      </c>
      <c r="AC303" s="5">
        <f t="shared" si="87"/>
        <v>4.8716794175302565E-4</v>
      </c>
      <c r="AD303" s="5">
        <f t="shared" si="88"/>
        <v>6.270459516207387E-2</v>
      </c>
      <c r="AE303" s="5">
        <f t="shared" si="89"/>
        <v>0.59316762335153783</v>
      </c>
      <c r="AF303" s="20">
        <f>Table2[[#This Row],[filter kmers2]]/Table2[[#This Row],[bp]]*1000000</f>
        <v>2.0465811813172991E-2</v>
      </c>
      <c r="AG303" s="20">
        <f>Table2[[#This Row],[collapse kmers3]]/Table2[[#This Row],[bp]]*1000000</f>
        <v>8.5930759612877576</v>
      </c>
      <c r="AH303" s="20">
        <f>Table2[[#This Row],[calculate distances4]]/Table2[[#This Row],[bp]]*1000000</f>
        <v>0.1628955789330927</v>
      </c>
      <c r="AI303" s="20">
        <f>Table2[[#This Row],[Find N A5]]/Table2[[#This Row],[bp]]*1000000</f>
        <v>9.8445431934503797E-3</v>
      </c>
      <c r="AJ303" s="20">
        <f>Table2[[#This Row],[Find N B6]]/Table2[[#This Row],[bp]]*1000000</f>
        <v>0.24168805124470841</v>
      </c>
      <c r="AK303" s="20">
        <f>Table2[[#This Row],[Find N C7]]/Table2[[#This Row],[bp]]*1000000</f>
        <v>5.6809336409910906E-2</v>
      </c>
      <c r="AL303" s="20">
        <f>Table2[[#This Row],[Find N D8]]/Table2[[#This Row],[bp]]*1000000</f>
        <v>1.2879191370513982E-2</v>
      </c>
      <c r="AM303" s="20">
        <f>Table2[[#This Row],[identify kmers A9]]/Table2[[#This Row],[bp]]*1000000</f>
        <v>1.6577126934850059</v>
      </c>
      <c r="AN303" s="20">
        <f>Table2[[#This Row],[identify kmers B10]]/Table2[[#This Row],[bp]]*1000000</f>
        <v>15.681490264830151</v>
      </c>
    </row>
    <row r="304" spans="1:40" x14ac:dyDescent="0.25">
      <c r="A304" s="1" t="s">
        <v>144</v>
      </c>
      <c r="B304">
        <v>10999</v>
      </c>
      <c r="C304">
        <v>1709568567.8710499</v>
      </c>
      <c r="D304">
        <v>1709568567.87128</v>
      </c>
      <c r="E304">
        <v>1709568567.9658501</v>
      </c>
      <c r="F304">
        <v>1709568567.96785</v>
      </c>
      <c r="G304">
        <v>1709568567.9679999</v>
      </c>
      <c r="H304">
        <v>1709568567.9717</v>
      </c>
      <c r="I304">
        <v>1709568567.9723301</v>
      </c>
      <c r="J304">
        <v>1709568567.9726801</v>
      </c>
      <c r="K304">
        <v>1709568568.0100501</v>
      </c>
      <c r="L304">
        <v>1709568568.2193401</v>
      </c>
      <c r="M304" s="10">
        <f t="shared" si="72"/>
        <v>2.3007392883300781E-4</v>
      </c>
      <c r="N304" s="10">
        <f t="shared" si="73"/>
        <v>9.4570159912109375E-2</v>
      </c>
      <c r="O304" s="10">
        <f t="shared" si="74"/>
        <v>1.9998550415039063E-3</v>
      </c>
      <c r="P304" s="10">
        <f t="shared" si="75"/>
        <v>1.4996528625488281E-4</v>
      </c>
      <c r="Q304" s="10">
        <f t="shared" si="76"/>
        <v>3.7000179290771484E-3</v>
      </c>
      <c r="R304" s="10">
        <f t="shared" si="77"/>
        <v>6.3014030456542969E-4</v>
      </c>
      <c r="S304" s="10">
        <f t="shared" si="78"/>
        <v>3.4999847412109375E-4</v>
      </c>
      <c r="T304" s="10">
        <f t="shared" si="79"/>
        <v>3.7369966506958008E-2</v>
      </c>
      <c r="U304" s="10">
        <f t="shared" si="80"/>
        <v>0.2092900276184082</v>
      </c>
      <c r="V304" s="10">
        <f>SUM(Table2[[#This Row],[filter kmers2]:[identify kmers B10]])</f>
        <v>0.34829020500183105</v>
      </c>
      <c r="W304" s="5">
        <f t="shared" si="81"/>
        <v>6.6058110601128811E-4</v>
      </c>
      <c r="X304" s="5">
        <f t="shared" si="82"/>
        <v>0.2715269007108948</v>
      </c>
      <c r="Y304" s="5">
        <f t="shared" si="83"/>
        <v>5.7419215722514863E-3</v>
      </c>
      <c r="Z304" s="5">
        <f t="shared" si="84"/>
        <v>4.3057566391823852E-4</v>
      </c>
      <c r="AA304" s="5">
        <f t="shared" si="85"/>
        <v>1.0623376356672725E-2</v>
      </c>
      <c r="AB304" s="5">
        <f t="shared" si="86"/>
        <v>1.8092392364640771E-3</v>
      </c>
      <c r="AC304" s="5">
        <f t="shared" si="87"/>
        <v>1.0049047291446329E-3</v>
      </c>
      <c r="AD304" s="5">
        <f t="shared" si="88"/>
        <v>0.10729548511638891</v>
      </c>
      <c r="AE304" s="5">
        <f t="shared" si="89"/>
        <v>0.60090701550825387</v>
      </c>
      <c r="AF304" s="20">
        <f>Table2[[#This Row],[filter kmers2]]/Table2[[#This Row],[bp]]*1000000</f>
        <v>2.0917713322393654E-2</v>
      </c>
      <c r="AG304" s="20">
        <f>Table2[[#This Row],[collapse kmers3]]/Table2[[#This Row],[bp]]*1000000</f>
        <v>8.5980689073651586</v>
      </c>
      <c r="AH304" s="20">
        <f>Table2[[#This Row],[calculate distances4]]/Table2[[#This Row],[bp]]*1000000</f>
        <v>0.18182153300335541</v>
      </c>
      <c r="AI304" s="20">
        <f>Table2[[#This Row],[Find N A5]]/Table2[[#This Row],[bp]]*1000000</f>
        <v>1.3634447336565398E-2</v>
      </c>
      <c r="AJ304" s="20">
        <f>Table2[[#This Row],[Find N B6]]/Table2[[#This Row],[bp]]*1000000</f>
        <v>0.33639584772044262</v>
      </c>
      <c r="AK304" s="20">
        <f>Table2[[#This Row],[Find N C7]]/Table2[[#This Row],[bp]]*1000000</f>
        <v>5.7290690477809769E-2</v>
      </c>
      <c r="AL304" s="20">
        <f>Table2[[#This Row],[Find N D8]]/Table2[[#This Row],[bp]]*1000000</f>
        <v>3.182093591427345E-2</v>
      </c>
      <c r="AM304" s="20">
        <f>Table2[[#This Row],[identify kmers A9]]/Table2[[#This Row],[bp]]*1000000</f>
        <v>3.3975785532282945</v>
      </c>
      <c r="AN304" s="20">
        <f>Table2[[#This Row],[identify kmers B10]]/Table2[[#This Row],[bp]]*1000000</f>
        <v>19.028095974034748</v>
      </c>
    </row>
    <row r="305" spans="1:40" x14ac:dyDescent="0.25">
      <c r="A305" s="1" t="s">
        <v>144</v>
      </c>
      <c r="B305">
        <v>10149</v>
      </c>
      <c r="C305">
        <v>1709568609.1809001</v>
      </c>
      <c r="D305">
        <v>1709568609.1811399</v>
      </c>
      <c r="E305">
        <v>1709568609.27967</v>
      </c>
      <c r="F305">
        <v>1709568609.28162</v>
      </c>
      <c r="G305">
        <v>1709568609.28175</v>
      </c>
      <c r="H305">
        <v>1709568609.28722</v>
      </c>
      <c r="I305">
        <v>1709568609.28791</v>
      </c>
      <c r="J305">
        <v>1709568609.28826</v>
      </c>
      <c r="K305">
        <v>1709568609.3245599</v>
      </c>
      <c r="L305">
        <v>1709568609.52917</v>
      </c>
      <c r="M305" s="10">
        <f t="shared" si="72"/>
        <v>2.3984909057617188E-4</v>
      </c>
      <c r="N305" s="10">
        <f t="shared" si="73"/>
        <v>9.8530054092407227E-2</v>
      </c>
      <c r="O305" s="10">
        <f t="shared" si="74"/>
        <v>1.9500255584716797E-3</v>
      </c>
      <c r="P305" s="10">
        <f t="shared" si="75"/>
        <v>1.2993812561035156E-4</v>
      </c>
      <c r="Q305" s="10">
        <f t="shared" si="76"/>
        <v>5.4700374603271484E-3</v>
      </c>
      <c r="R305" s="10">
        <f t="shared" si="77"/>
        <v>6.8998336791992188E-4</v>
      </c>
      <c r="S305" s="10">
        <f t="shared" si="78"/>
        <v>3.4999847412109375E-4</v>
      </c>
      <c r="T305" s="10">
        <f t="shared" si="79"/>
        <v>3.6299943923950195E-2</v>
      </c>
      <c r="U305" s="10">
        <f t="shared" si="80"/>
        <v>0.20461010932922363</v>
      </c>
      <c r="V305" s="10">
        <f>SUM(Table2[[#This Row],[filter kmers2]:[identify kmers B10]])</f>
        <v>0.34826993942260742</v>
      </c>
      <c r="W305" s="5">
        <f t="shared" si="81"/>
        <v>6.8868731815848025E-4</v>
      </c>
      <c r="X305" s="5">
        <f t="shared" si="82"/>
        <v>0.28291288721547153</v>
      </c>
      <c r="Y305" s="5">
        <f t="shared" si="83"/>
        <v>5.5991785041930517E-3</v>
      </c>
      <c r="Z305" s="5">
        <f t="shared" si="84"/>
        <v>3.7309601232243708E-4</v>
      </c>
      <c r="AA305" s="5">
        <f t="shared" si="85"/>
        <v>1.5706315249015917E-2</v>
      </c>
      <c r="AB305" s="5">
        <f t="shared" si="86"/>
        <v>1.9811740544240972E-3</v>
      </c>
      <c r="AC305" s="5">
        <f t="shared" si="87"/>
        <v>1.004963203833647E-3</v>
      </c>
      <c r="AD305" s="5">
        <f t="shared" si="88"/>
        <v>0.10422933424610645</v>
      </c>
      <c r="AE305" s="5">
        <f t="shared" si="89"/>
        <v>0.58750436419647445</v>
      </c>
      <c r="AF305" s="20">
        <f>Table2[[#This Row],[filter kmers2]]/Table2[[#This Row],[bp]]*1000000</f>
        <v>2.3632780626285533E-2</v>
      </c>
      <c r="AG305" s="20">
        <f>Table2[[#This Row],[collapse kmers3]]/Table2[[#This Row],[bp]]*1000000</f>
        <v>9.7083509796440275</v>
      </c>
      <c r="AH305" s="20">
        <f>Table2[[#This Row],[calculate distances4]]/Table2[[#This Row],[bp]]*1000000</f>
        <v>0.19213967469422402</v>
      </c>
      <c r="AI305" s="20">
        <f>Table2[[#This Row],[Find N A5]]/Table2[[#This Row],[bp]]*1000000</f>
        <v>1.2803047158375365E-2</v>
      </c>
      <c r="AJ305" s="20">
        <f>Table2[[#This Row],[Find N B6]]/Table2[[#This Row],[bp]]*1000000</f>
        <v>0.53897304762313014</v>
      </c>
      <c r="AK305" s="20">
        <f>Table2[[#This Row],[Find N C7]]/Table2[[#This Row],[bp]]*1000000</f>
        <v>6.7985355002455602E-2</v>
      </c>
      <c r="AL305" s="20">
        <f>Table2[[#This Row],[Find N D8]]/Table2[[#This Row],[bp]]*1000000</f>
        <v>3.4486005923844099E-2</v>
      </c>
      <c r="AM305" s="20">
        <f>Table2[[#This Row],[identify kmers A9]]/Table2[[#This Row],[bp]]*1000000</f>
        <v>3.5767015394571087</v>
      </c>
      <c r="AN305" s="20">
        <f>Table2[[#This Row],[identify kmers B10]]/Table2[[#This Row],[bp]]*1000000</f>
        <v>20.160617728763786</v>
      </c>
    </row>
    <row r="306" spans="1:40" x14ac:dyDescent="0.25">
      <c r="A306" s="1" t="s">
        <v>144</v>
      </c>
      <c r="B306">
        <v>12099</v>
      </c>
      <c r="C306">
        <v>1709568525.9461901</v>
      </c>
      <c r="D306">
        <v>1709568525.9463699</v>
      </c>
      <c r="E306">
        <v>1709568526.03321</v>
      </c>
      <c r="F306">
        <v>1709568526.0351501</v>
      </c>
      <c r="G306">
        <v>1709568526.03528</v>
      </c>
      <c r="H306">
        <v>1709568526.04164</v>
      </c>
      <c r="I306">
        <v>1709568526.0424099</v>
      </c>
      <c r="J306">
        <v>1709568526.0427401</v>
      </c>
      <c r="K306">
        <v>1709568526.0599201</v>
      </c>
      <c r="L306">
        <v>1709568526.29386</v>
      </c>
      <c r="M306" s="10">
        <f t="shared" si="72"/>
        <v>1.7976760864257813E-4</v>
      </c>
      <c r="N306" s="10">
        <f t="shared" si="73"/>
        <v>8.6840152740478516E-2</v>
      </c>
      <c r="O306" s="10">
        <f t="shared" si="74"/>
        <v>1.9400119781494141E-3</v>
      </c>
      <c r="P306" s="10">
        <f t="shared" si="75"/>
        <v>1.2993812561035156E-4</v>
      </c>
      <c r="Q306" s="10">
        <f t="shared" si="76"/>
        <v>6.3600540161132813E-3</v>
      </c>
      <c r="R306" s="10">
        <f t="shared" si="77"/>
        <v>7.6985359191894531E-4</v>
      </c>
      <c r="S306" s="10">
        <f t="shared" si="78"/>
        <v>3.3020973205566406E-4</v>
      </c>
      <c r="T306" s="10">
        <f t="shared" si="79"/>
        <v>1.7179965972900391E-2</v>
      </c>
      <c r="U306" s="10">
        <f t="shared" si="80"/>
        <v>0.23393988609313965</v>
      </c>
      <c r="V306" s="10">
        <f>SUM(Table2[[#This Row],[filter kmers2]:[identify kmers B10]])</f>
        <v>0.34766983985900879</v>
      </c>
      <c r="W306" s="5">
        <f t="shared" si="81"/>
        <v>5.1706414544177778E-4</v>
      </c>
      <c r="X306" s="5">
        <f t="shared" si="82"/>
        <v>0.24977764184461607</v>
      </c>
      <c r="Y306" s="5">
        <f t="shared" si="83"/>
        <v>5.5800410496813606E-3</v>
      </c>
      <c r="Z306" s="5">
        <f t="shared" si="84"/>
        <v>3.7373999902621873E-4</v>
      </c>
      <c r="AA306" s="5">
        <f t="shared" si="85"/>
        <v>1.8293372869767725E-2</v>
      </c>
      <c r="AB306" s="5">
        <f t="shared" si="86"/>
        <v>2.2143237740470832E-3</v>
      </c>
      <c r="AC306" s="5">
        <f t="shared" si="87"/>
        <v>9.4977963055286772E-4</v>
      </c>
      <c r="AD306" s="5">
        <f t="shared" si="88"/>
        <v>4.9414599724461043E-2</v>
      </c>
      <c r="AE306" s="5">
        <f t="shared" si="89"/>
        <v>0.67287943696240582</v>
      </c>
      <c r="AF306" s="20">
        <f>Table2[[#This Row],[filter kmers2]]/Table2[[#This Row],[bp]]*1000000</f>
        <v>1.485805509898158E-2</v>
      </c>
      <c r="AG306" s="20">
        <f>Table2[[#This Row],[collapse kmers3]]/Table2[[#This Row],[bp]]*1000000</f>
        <v>7.1774653062632048</v>
      </c>
      <c r="AH306" s="20">
        <f>Table2[[#This Row],[calculate distances4]]/Table2[[#This Row],[bp]]*1000000</f>
        <v>0.16034482008012346</v>
      </c>
      <c r="AI306" s="20">
        <f>Table2[[#This Row],[Find N A5]]/Table2[[#This Row],[bp]]*1000000</f>
        <v>1.0739575635205518E-2</v>
      </c>
      <c r="AJ306" s="20">
        <f>Table2[[#This Row],[Find N B6]]/Table2[[#This Row],[bp]]*1000000</f>
        <v>0.52566774246741721</v>
      </c>
      <c r="AK306" s="20">
        <f>Table2[[#This Row],[Find N C7]]/Table2[[#This Row],[bp]]*1000000</f>
        <v>6.362952243317177E-2</v>
      </c>
      <c r="AL306" s="20">
        <f>Table2[[#This Row],[Find N D8]]/Table2[[#This Row],[bp]]*1000000</f>
        <v>2.729231606377916E-2</v>
      </c>
      <c r="AM306" s="20">
        <f>Table2[[#This Row],[identify kmers A9]]/Table2[[#This Row],[bp]]*1000000</f>
        <v>1.4199492497644757</v>
      </c>
      <c r="AN306" s="20">
        <f>Table2[[#This Row],[identify kmers B10]]/Table2[[#This Row],[bp]]*1000000</f>
        <v>19.335472856693912</v>
      </c>
    </row>
    <row r="307" spans="1:40" x14ac:dyDescent="0.25">
      <c r="A307" s="1" t="s">
        <v>144</v>
      </c>
      <c r="B307">
        <v>13199</v>
      </c>
      <c r="C307">
        <v>1709568506.94818</v>
      </c>
      <c r="D307">
        <v>1709568506.9484701</v>
      </c>
      <c r="E307">
        <v>1709568507.0494201</v>
      </c>
      <c r="F307">
        <v>1709568507.0513301</v>
      </c>
      <c r="G307">
        <v>1709568507.05147</v>
      </c>
      <c r="H307">
        <v>1709568507.0562</v>
      </c>
      <c r="I307">
        <v>1709568507.05668</v>
      </c>
      <c r="J307">
        <v>1709568507.05687</v>
      </c>
      <c r="K307">
        <v>1709568507.0770099</v>
      </c>
      <c r="L307">
        <v>1709568507.29355</v>
      </c>
      <c r="M307" s="10">
        <f t="shared" si="72"/>
        <v>2.9015541076660156E-4</v>
      </c>
      <c r="N307" s="10">
        <f t="shared" si="73"/>
        <v>0.10095000267028809</v>
      </c>
      <c r="O307" s="10">
        <f t="shared" si="74"/>
        <v>1.9099712371826172E-3</v>
      </c>
      <c r="P307" s="10">
        <f t="shared" si="75"/>
        <v>1.3995170593261719E-4</v>
      </c>
      <c r="Q307" s="10">
        <f t="shared" si="76"/>
        <v>4.7299861907958984E-3</v>
      </c>
      <c r="R307" s="10">
        <f t="shared" si="77"/>
        <v>4.7993659973144531E-4</v>
      </c>
      <c r="S307" s="10">
        <f t="shared" si="78"/>
        <v>1.9001960754394531E-4</v>
      </c>
      <c r="T307" s="10">
        <f t="shared" si="79"/>
        <v>2.0139932632446289E-2</v>
      </c>
      <c r="U307" s="10">
        <f t="shared" si="80"/>
        <v>0.21654009819030762</v>
      </c>
      <c r="V307" s="10">
        <f>SUM(Table2[[#This Row],[filter kmers2]:[identify kmers B10]])</f>
        <v>0.34537005424499512</v>
      </c>
      <c r="W307" s="5">
        <f t="shared" si="81"/>
        <v>8.4012903608827083E-4</v>
      </c>
      <c r="X307" s="5">
        <f t="shared" si="82"/>
        <v>0.29229518144232969</v>
      </c>
      <c r="Y307" s="5">
        <f t="shared" si="83"/>
        <v>5.5302166870198335E-3</v>
      </c>
      <c r="Z307" s="5">
        <f t="shared" si="84"/>
        <v>4.0522246851587096E-4</v>
      </c>
      <c r="AA307" s="5">
        <f t="shared" si="85"/>
        <v>1.3695414911220382E-2</v>
      </c>
      <c r="AB307" s="5">
        <f t="shared" si="86"/>
        <v>1.3896300325765729E-3</v>
      </c>
      <c r="AC307" s="5">
        <f t="shared" si="87"/>
        <v>5.5019132437333766E-4</v>
      </c>
      <c r="AD307" s="5">
        <f t="shared" si="88"/>
        <v>5.8314067432608467E-2</v>
      </c>
      <c r="AE307" s="5">
        <f t="shared" si="89"/>
        <v>0.62697994666526757</v>
      </c>
      <c r="AF307" s="20">
        <f>Table2[[#This Row],[filter kmers2]]/Table2[[#This Row],[bp]]*1000000</f>
        <v>2.1983135901704795E-2</v>
      </c>
      <c r="AG307" s="20">
        <f>Table2[[#This Row],[collapse kmers3]]/Table2[[#This Row],[bp]]*1000000</f>
        <v>7.6483068922106296</v>
      </c>
      <c r="AH307" s="20">
        <f>Table2[[#This Row],[calculate distances4]]/Table2[[#This Row],[bp]]*1000000</f>
        <v>0.14470575325271742</v>
      </c>
      <c r="AI307" s="20">
        <f>Table2[[#This Row],[Find N A5]]/Table2[[#This Row],[bp]]*1000000</f>
        <v>1.0603205237716282E-2</v>
      </c>
      <c r="AJ307" s="20">
        <f>Table2[[#This Row],[Find N B6]]/Table2[[#This Row],[bp]]*1000000</f>
        <v>0.35835943562360018</v>
      </c>
      <c r="AK307" s="20">
        <f>Table2[[#This Row],[Find N C7]]/Table2[[#This Row],[bp]]*1000000</f>
        <v>3.6361587978744246E-2</v>
      </c>
      <c r="AL307" s="20">
        <f>Table2[[#This Row],[Find N D8]]/Table2[[#This Row],[bp]]*1000000</f>
        <v>1.4396515459045784E-2</v>
      </c>
      <c r="AM307" s="20">
        <f>Table2[[#This Row],[identify kmers A9]]/Table2[[#This Row],[bp]]*1000000</f>
        <v>1.5258680682207961</v>
      </c>
      <c r="AN307" s="20">
        <f>Table2[[#This Row],[identify kmers B10]]/Table2[[#This Row],[bp]]*1000000</f>
        <v>16.405795756520011</v>
      </c>
    </row>
    <row r="308" spans="1:40" x14ac:dyDescent="0.25">
      <c r="A308" s="1" t="s">
        <v>144</v>
      </c>
      <c r="B308">
        <v>10999</v>
      </c>
      <c r="C308">
        <v>1709568531.9572401</v>
      </c>
      <c r="D308">
        <v>1709568531.95749</v>
      </c>
      <c r="E308">
        <v>1709568532.0503399</v>
      </c>
      <c r="F308">
        <v>1709568532.0526199</v>
      </c>
      <c r="G308">
        <v>1709568532.0527501</v>
      </c>
      <c r="H308">
        <v>1709568532.0564101</v>
      </c>
      <c r="I308">
        <v>1709568532.05689</v>
      </c>
      <c r="J308">
        <v>1709568532.0571201</v>
      </c>
      <c r="K308">
        <v>1709568532.0862401</v>
      </c>
      <c r="L308">
        <v>1709568532.3024499</v>
      </c>
      <c r="M308" s="10">
        <f t="shared" si="72"/>
        <v>2.498626708984375E-4</v>
      </c>
      <c r="N308" s="10">
        <f t="shared" si="73"/>
        <v>9.2849969863891602E-2</v>
      </c>
      <c r="O308" s="10">
        <f t="shared" si="74"/>
        <v>2.2799968719482422E-3</v>
      </c>
      <c r="P308" s="10">
        <f t="shared" si="75"/>
        <v>1.3017654418945313E-4</v>
      </c>
      <c r="Q308" s="10">
        <f t="shared" si="76"/>
        <v>3.6599636077880859E-3</v>
      </c>
      <c r="R308" s="10">
        <f t="shared" si="77"/>
        <v>4.7993659973144531E-4</v>
      </c>
      <c r="S308" s="10">
        <f t="shared" si="78"/>
        <v>2.3007392883300781E-4</v>
      </c>
      <c r="T308" s="10">
        <f t="shared" si="79"/>
        <v>2.9119968414306641E-2</v>
      </c>
      <c r="U308" s="10">
        <f t="shared" si="80"/>
        <v>0.21620988845825195</v>
      </c>
      <c r="V308" s="10">
        <f>SUM(Table2[[#This Row],[filter kmers2]:[identify kmers B10]])</f>
        <v>0.34520983695983887</v>
      </c>
      <c r="W308" s="5">
        <f t="shared" si="81"/>
        <v>7.2379939430146107E-4</v>
      </c>
      <c r="X308" s="5">
        <f t="shared" si="82"/>
        <v>0.26896675564518635</v>
      </c>
      <c r="Y308" s="5">
        <f t="shared" si="83"/>
        <v>6.6046694730008326E-3</v>
      </c>
      <c r="Z308" s="5">
        <f t="shared" si="84"/>
        <v>3.7709395924484518E-4</v>
      </c>
      <c r="AA308" s="5">
        <f t="shared" si="85"/>
        <v>1.0602141700306994E-2</v>
      </c>
      <c r="AB308" s="5">
        <f t="shared" si="86"/>
        <v>1.3902749816114897E-3</v>
      </c>
      <c r="AC308" s="5">
        <f t="shared" si="87"/>
        <v>6.6647558731002855E-4</v>
      </c>
      <c r="AD308" s="5">
        <f t="shared" si="88"/>
        <v>8.4354399256862458E-2</v>
      </c>
      <c r="AE308" s="5">
        <f t="shared" si="89"/>
        <v>0.62631439000217559</v>
      </c>
      <c r="AF308" s="20">
        <f>Table2[[#This Row],[filter kmers2]]/Table2[[#This Row],[bp]]*1000000</f>
        <v>2.2716853431988138E-2</v>
      </c>
      <c r="AG308" s="20">
        <f>Table2[[#This Row],[collapse kmers3]]/Table2[[#This Row],[bp]]*1000000</f>
        <v>8.4416737761516139</v>
      </c>
      <c r="AH308" s="20">
        <f>Table2[[#This Row],[calculate distances4]]/Table2[[#This Row],[bp]]*1000000</f>
        <v>0.20729128756689175</v>
      </c>
      <c r="AI308" s="20">
        <f>Table2[[#This Row],[Find N A5]]/Table2[[#This Row],[bp]]*1000000</f>
        <v>1.1835307226970918E-2</v>
      </c>
      <c r="AJ308" s="20">
        <f>Table2[[#This Row],[Find N B6]]/Table2[[#This Row],[bp]]*1000000</f>
        <v>0.33275421472752853</v>
      </c>
      <c r="AK308" s="20">
        <f>Table2[[#This Row],[Find N C7]]/Table2[[#This Row],[bp]]*1000000</f>
        <v>4.3634566754381793E-2</v>
      </c>
      <c r="AL308" s="20">
        <f>Table2[[#This Row],[Find N D8]]/Table2[[#This Row],[bp]]*1000000</f>
        <v>2.0917713322393654E-2</v>
      </c>
      <c r="AM308" s="20">
        <f>Table2[[#This Row],[identify kmers A9]]/Table2[[#This Row],[bp]]*1000000</f>
        <v>2.6475105386222966</v>
      </c>
      <c r="AN308" s="20">
        <f>Table2[[#This Row],[identify kmers B10]]/Table2[[#This Row],[bp]]*1000000</f>
        <v>19.657231426334391</v>
      </c>
    </row>
    <row r="309" spans="1:40" x14ac:dyDescent="0.25">
      <c r="A309" s="1" t="s">
        <v>144</v>
      </c>
      <c r="B309">
        <v>17599</v>
      </c>
      <c r="C309">
        <v>1709568624.96576</v>
      </c>
      <c r="D309">
        <v>1709568624.9659901</v>
      </c>
      <c r="E309">
        <v>1709568625.0634799</v>
      </c>
      <c r="F309">
        <v>1709568625.06533</v>
      </c>
      <c r="G309">
        <v>1709568625.06547</v>
      </c>
      <c r="H309">
        <v>1709568625.0682299</v>
      </c>
      <c r="I309">
        <v>1709568625.06879</v>
      </c>
      <c r="J309">
        <v>1709568625.0690899</v>
      </c>
      <c r="K309">
        <v>1709568625.0906601</v>
      </c>
      <c r="L309">
        <v>1709568625.3102901</v>
      </c>
      <c r="M309" s="10">
        <f t="shared" si="72"/>
        <v>2.3007392883300781E-4</v>
      </c>
      <c r="N309" s="10">
        <f t="shared" si="73"/>
        <v>9.7489833831787109E-2</v>
      </c>
      <c r="O309" s="10">
        <f t="shared" si="74"/>
        <v>1.850128173828125E-3</v>
      </c>
      <c r="P309" s="10">
        <f t="shared" si="75"/>
        <v>1.3995170593261719E-4</v>
      </c>
      <c r="Q309" s="10">
        <f t="shared" si="76"/>
        <v>2.7599334716796875E-3</v>
      </c>
      <c r="R309" s="10">
        <f t="shared" si="77"/>
        <v>5.6004524230957031E-4</v>
      </c>
      <c r="S309" s="10">
        <f t="shared" si="78"/>
        <v>2.9993057250976563E-4</v>
      </c>
      <c r="T309" s="10">
        <f t="shared" si="79"/>
        <v>2.1570205688476563E-2</v>
      </c>
      <c r="U309" s="10">
        <f t="shared" si="80"/>
        <v>0.21963000297546387</v>
      </c>
      <c r="V309" s="10">
        <f>SUM(Table2[[#This Row],[filter kmers2]:[identify kmers B10]])</f>
        <v>0.34453010559082031</v>
      </c>
      <c r="W309" s="5">
        <f t="shared" si="81"/>
        <v>6.6779049232421539E-4</v>
      </c>
      <c r="X309" s="5">
        <f t="shared" si="82"/>
        <v>0.28296462994026561</v>
      </c>
      <c r="Y309" s="5">
        <f t="shared" si="83"/>
        <v>5.3700043735087164E-3</v>
      </c>
      <c r="Z309" s="5">
        <f t="shared" si="84"/>
        <v>4.0621038237752792E-4</v>
      </c>
      <c r="AA309" s="5">
        <f t="shared" si="85"/>
        <v>8.0107178643990858E-3</v>
      </c>
      <c r="AB309" s="5">
        <f t="shared" si="86"/>
        <v>1.6255335403829866E-3</v>
      </c>
      <c r="AC309" s="5">
        <f t="shared" si="87"/>
        <v>8.7054967807654194E-4</v>
      </c>
      <c r="AD309" s="5">
        <f t="shared" si="88"/>
        <v>6.2607607690732037E-2</v>
      </c>
      <c r="AE309" s="5">
        <f t="shared" si="89"/>
        <v>0.63747695603793331</v>
      </c>
      <c r="AF309" s="20">
        <f>Table2[[#This Row],[filter kmers2]]/Table2[[#This Row],[bp]]*1000000</f>
        <v>1.3073125111256766E-2</v>
      </c>
      <c r="AG309" s="20">
        <f>Table2[[#This Row],[collapse kmers3]]/Table2[[#This Row],[bp]]*1000000</f>
        <v>5.5395098489565946</v>
      </c>
      <c r="AH309" s="20">
        <f>Table2[[#This Row],[calculate distances4]]/Table2[[#This Row],[bp]]*1000000</f>
        <v>0.10512689208637564</v>
      </c>
      <c r="AI309" s="20">
        <f>Table2[[#This Row],[Find N A5]]/Table2[[#This Row],[bp]]*1000000</f>
        <v>7.9522533060183646E-3</v>
      </c>
      <c r="AJ309" s="20">
        <f>Table2[[#This Row],[Find N B6]]/Table2[[#This Row],[bp]]*1000000</f>
        <v>0.15682331221544901</v>
      </c>
      <c r="AK309" s="20">
        <f>Table2[[#This Row],[Find N C7]]/Table2[[#This Row],[bp]]*1000000</f>
        <v>3.1822560503981495E-2</v>
      </c>
      <c r="AL309" s="20">
        <f>Table2[[#This Row],[Find N D8]]/Table2[[#This Row],[bp]]*1000000</f>
        <v>1.7042478124311925E-2</v>
      </c>
      <c r="AM309" s="20">
        <f>Table2[[#This Row],[identify kmers A9]]/Table2[[#This Row],[bp]]*1000000</f>
        <v>1.2256495078400227</v>
      </c>
      <c r="AN309" s="20">
        <f>Table2[[#This Row],[identify kmers B10]]/Table2[[#This Row],[bp]]*1000000</f>
        <v>12.479686514885158</v>
      </c>
    </row>
    <row r="310" spans="1:40" x14ac:dyDescent="0.25">
      <c r="A310" s="1" t="s">
        <v>144</v>
      </c>
      <c r="B310">
        <v>13199</v>
      </c>
      <c r="C310">
        <v>1709568523.93501</v>
      </c>
      <c r="D310">
        <v>1709568523.93519</v>
      </c>
      <c r="E310">
        <v>1709568524.0501499</v>
      </c>
      <c r="F310">
        <v>1709568524.0523901</v>
      </c>
      <c r="G310">
        <v>1709568524.05252</v>
      </c>
      <c r="H310">
        <v>1709568524.05831</v>
      </c>
      <c r="I310">
        <v>1709568524.0590501</v>
      </c>
      <c r="J310">
        <v>1709568524.0593901</v>
      </c>
      <c r="K310">
        <v>1709568524.08429</v>
      </c>
      <c r="L310">
        <v>1709568524.2778101</v>
      </c>
      <c r="M310" s="10">
        <f t="shared" si="72"/>
        <v>1.8000602722167969E-4</v>
      </c>
      <c r="N310" s="10">
        <f t="shared" si="73"/>
        <v>0.1149599552154541</v>
      </c>
      <c r="O310" s="10">
        <f t="shared" si="74"/>
        <v>2.2401809692382813E-3</v>
      </c>
      <c r="P310" s="10">
        <f t="shared" si="75"/>
        <v>1.2993812561035156E-4</v>
      </c>
      <c r="Q310" s="10">
        <f t="shared" si="76"/>
        <v>5.7899951934814453E-3</v>
      </c>
      <c r="R310" s="10">
        <f t="shared" si="77"/>
        <v>7.4005126953125E-4</v>
      </c>
      <c r="S310" s="10">
        <f t="shared" si="78"/>
        <v>3.3998489379882813E-4</v>
      </c>
      <c r="T310" s="10">
        <f t="shared" si="79"/>
        <v>2.4899959564208984E-2</v>
      </c>
      <c r="U310" s="10">
        <f t="shared" si="80"/>
        <v>0.19352006912231445</v>
      </c>
      <c r="V310" s="10">
        <f>SUM(Table2[[#This Row],[filter kmers2]:[identify kmers B10]])</f>
        <v>0.34280014038085938</v>
      </c>
      <c r="W310" s="5">
        <f t="shared" si="81"/>
        <v>5.2510488187574417E-4</v>
      </c>
      <c r="X310" s="5">
        <f t="shared" si="82"/>
        <v>0.33535562467311353</v>
      </c>
      <c r="Y310" s="5">
        <f t="shared" si="83"/>
        <v>6.5349476425225067E-3</v>
      </c>
      <c r="Z310" s="5">
        <f t="shared" si="84"/>
        <v>3.7904921936725907E-4</v>
      </c>
      <c r="AA310" s="5">
        <f t="shared" si="85"/>
        <v>1.6890294114374104E-2</v>
      </c>
      <c r="AB310" s="5">
        <f t="shared" si="86"/>
        <v>2.1588417925063707E-3</v>
      </c>
      <c r="AC310" s="5">
        <f t="shared" si="87"/>
        <v>9.9178749874809431E-4</v>
      </c>
      <c r="AD310" s="5">
        <f t="shared" si="88"/>
        <v>7.2636958481243671E-2</v>
      </c>
      <c r="AE310" s="5">
        <f t="shared" si="89"/>
        <v>0.56452739169624877</v>
      </c>
      <c r="AF310" s="20">
        <f>Table2[[#This Row],[filter kmers2]]/Table2[[#This Row],[bp]]*1000000</f>
        <v>1.3637853414779884E-2</v>
      </c>
      <c r="AG310" s="20">
        <f>Table2[[#This Row],[collapse kmers3]]/Table2[[#This Row],[bp]]*1000000</f>
        <v>8.7097473456666492</v>
      </c>
      <c r="AH310" s="20">
        <f>Table2[[#This Row],[calculate distances4]]/Table2[[#This Row],[bp]]*1000000</f>
        <v>0.16972353733148582</v>
      </c>
      <c r="AI310" s="20">
        <f>Table2[[#This Row],[Find N A5]]/Table2[[#This Row],[bp]]*1000000</f>
        <v>9.8445431934503797E-3</v>
      </c>
      <c r="AJ310" s="20">
        <f>Table2[[#This Row],[Find N B6]]/Table2[[#This Row],[bp]]*1000000</f>
        <v>0.43866923202374764</v>
      </c>
      <c r="AK310" s="20">
        <f>Table2[[#This Row],[Find N C7]]/Table2[[#This Row],[bp]]*1000000</f>
        <v>5.6068737747651337E-2</v>
      </c>
      <c r="AL310" s="20">
        <f>Table2[[#This Row],[Find N D8]]/Table2[[#This Row],[bp]]*1000000</f>
        <v>2.5758382741027964E-2</v>
      </c>
      <c r="AM310" s="20">
        <f>Table2[[#This Row],[identify kmers A9]]/Table2[[#This Row],[bp]]*1000000</f>
        <v>1.886503489977194</v>
      </c>
      <c r="AN310" s="20">
        <f>Table2[[#This Row],[identify kmers B10]]/Table2[[#This Row],[bp]]*1000000</f>
        <v>14.661722033662736</v>
      </c>
    </row>
    <row r="311" spans="1:40" x14ac:dyDescent="0.25">
      <c r="A311" s="1" t="s">
        <v>144</v>
      </c>
      <c r="B311">
        <v>12099</v>
      </c>
      <c r="C311">
        <v>1709568559.9714601</v>
      </c>
      <c r="D311">
        <v>1709568559.97173</v>
      </c>
      <c r="E311">
        <v>1709568560.0569601</v>
      </c>
      <c r="F311">
        <v>1709568560.05885</v>
      </c>
      <c r="G311">
        <v>1709568560.05897</v>
      </c>
      <c r="H311">
        <v>1709568560.0633399</v>
      </c>
      <c r="I311">
        <v>1709568560.0639601</v>
      </c>
      <c r="J311">
        <v>1709568560.06426</v>
      </c>
      <c r="K311">
        <v>1709568560.0817599</v>
      </c>
      <c r="L311">
        <v>1709568560.31405</v>
      </c>
      <c r="M311" s="10">
        <f t="shared" si="72"/>
        <v>2.6988983154296875E-4</v>
      </c>
      <c r="N311" s="10">
        <f t="shared" si="73"/>
        <v>8.5230112075805664E-2</v>
      </c>
      <c r="O311" s="10">
        <f t="shared" si="74"/>
        <v>1.8899440765380859E-3</v>
      </c>
      <c r="P311" s="10">
        <f t="shared" si="75"/>
        <v>1.1992454528808594E-4</v>
      </c>
      <c r="Q311" s="10">
        <f t="shared" si="76"/>
        <v>4.3699741363525391E-3</v>
      </c>
      <c r="R311" s="10">
        <f t="shared" si="77"/>
        <v>6.2012672424316406E-4</v>
      </c>
      <c r="S311" s="10">
        <f t="shared" si="78"/>
        <v>2.9993057250976563E-4</v>
      </c>
      <c r="T311" s="10">
        <f t="shared" si="79"/>
        <v>1.7499923706054688E-2</v>
      </c>
      <c r="U311" s="10">
        <f t="shared" si="80"/>
        <v>0.23229002952575684</v>
      </c>
      <c r="V311" s="10">
        <f>SUM(Table2[[#This Row],[filter kmers2]:[identify kmers B10]])</f>
        <v>0.3425898551940918</v>
      </c>
      <c r="W311" s="5">
        <f t="shared" si="81"/>
        <v>7.8779282997175912E-4</v>
      </c>
      <c r="X311" s="5">
        <f t="shared" si="82"/>
        <v>0.24878177442679719</v>
      </c>
      <c r="Y311" s="5">
        <f t="shared" si="83"/>
        <v>5.5166375999877518E-3</v>
      </c>
      <c r="Z311" s="5">
        <f t="shared" si="84"/>
        <v>3.5005282109169155E-4</v>
      </c>
      <c r="AA311" s="5">
        <f t="shared" si="85"/>
        <v>1.2755702102961461E-2</v>
      </c>
      <c r="AB311" s="5">
        <f t="shared" si="86"/>
        <v>1.8101140907743336E-3</v>
      </c>
      <c r="AC311" s="5">
        <f t="shared" si="87"/>
        <v>8.7548001776013515E-4</v>
      </c>
      <c r="AD311" s="5">
        <f t="shared" si="88"/>
        <v>5.1081266537038095E-2</v>
      </c>
      <c r="AE311" s="5">
        <f t="shared" si="89"/>
        <v>0.67804117957361754</v>
      </c>
      <c r="AF311" s="20">
        <f>Table2[[#This Row],[filter kmers2]]/Table2[[#This Row],[bp]]*1000000</f>
        <v>2.2306788291839717E-2</v>
      </c>
      <c r="AG311" s="20">
        <f>Table2[[#This Row],[collapse kmers3]]/Table2[[#This Row],[bp]]*1000000</f>
        <v>7.0443930966034936</v>
      </c>
      <c r="AH311" s="20">
        <f>Table2[[#This Row],[calculate distances4]]/Table2[[#This Row],[bp]]*1000000</f>
        <v>0.1562066349729801</v>
      </c>
      <c r="AI311" s="20">
        <f>Table2[[#This Row],[Find N A5]]/Table2[[#This Row],[bp]]*1000000</f>
        <v>9.9119386137768353E-3</v>
      </c>
      <c r="AJ311" s="20">
        <f>Table2[[#This Row],[Find N B6]]/Table2[[#This Row],[bp]]*1000000</f>
        <v>0.36118473728015038</v>
      </c>
      <c r="AK311" s="20">
        <f>Table2[[#This Row],[Find N C7]]/Table2[[#This Row],[bp]]*1000000</f>
        <v>5.1254378398476248E-2</v>
      </c>
      <c r="AL311" s="20">
        <f>Table2[[#This Row],[Find N D8]]/Table2[[#This Row],[bp]]*1000000</f>
        <v>2.4789699356125763E-2</v>
      </c>
      <c r="AM311" s="20">
        <f>Table2[[#This Row],[identify kmers A9]]/Table2[[#This Row],[bp]]*1000000</f>
        <v>1.4463942231634586</v>
      </c>
      <c r="AN311" s="20">
        <f>Table2[[#This Row],[identify kmers B10]]/Table2[[#This Row],[bp]]*1000000</f>
        <v>19.199109804591856</v>
      </c>
    </row>
    <row r="312" spans="1:40" x14ac:dyDescent="0.25">
      <c r="A312" s="1" t="s">
        <v>144</v>
      </c>
      <c r="B312">
        <v>13199</v>
      </c>
      <c r="C312">
        <v>1709568519.8180001</v>
      </c>
      <c r="D312">
        <v>1709568519.81828</v>
      </c>
      <c r="E312">
        <v>1709568519.8994901</v>
      </c>
      <c r="F312">
        <v>1709568519.9006901</v>
      </c>
      <c r="G312">
        <v>1709568519.90079</v>
      </c>
      <c r="H312">
        <v>1709568519.9049499</v>
      </c>
      <c r="I312">
        <v>1709568519.90576</v>
      </c>
      <c r="J312">
        <v>1709568519.9061201</v>
      </c>
      <c r="K312">
        <v>1709568519.9254</v>
      </c>
      <c r="L312">
        <v>1709568520.15997</v>
      </c>
      <c r="M312" s="10">
        <f t="shared" si="72"/>
        <v>2.7990341186523438E-4</v>
      </c>
      <c r="N312" s="10">
        <f t="shared" si="73"/>
        <v>8.1210136413574219E-2</v>
      </c>
      <c r="O312" s="10">
        <f t="shared" si="74"/>
        <v>1.1999607086181641E-3</v>
      </c>
      <c r="P312" s="10">
        <f t="shared" si="75"/>
        <v>9.9897384643554688E-5</v>
      </c>
      <c r="Q312" s="10">
        <f t="shared" si="76"/>
        <v>4.1599273681640625E-3</v>
      </c>
      <c r="R312" s="10">
        <f t="shared" si="77"/>
        <v>8.1014633178710938E-4</v>
      </c>
      <c r="S312" s="10">
        <f t="shared" si="78"/>
        <v>3.6001205444335938E-4</v>
      </c>
      <c r="T312" s="10">
        <f t="shared" si="79"/>
        <v>1.9279956817626953E-2</v>
      </c>
      <c r="U312" s="10">
        <f t="shared" si="80"/>
        <v>0.23457002639770508</v>
      </c>
      <c r="V312" s="10">
        <f>SUM(Table2[[#This Row],[filter kmers2]:[identify kmers B10]])</f>
        <v>0.34196996688842773</v>
      </c>
      <c r="W312" s="5">
        <f t="shared" si="81"/>
        <v>8.1850290659166744E-4</v>
      </c>
      <c r="X312" s="5">
        <f t="shared" si="82"/>
        <v>0.23747739356324851</v>
      </c>
      <c r="Y312" s="5">
        <f t="shared" si="83"/>
        <v>3.5089651864359983E-3</v>
      </c>
      <c r="Z312" s="5">
        <f t="shared" si="84"/>
        <v>2.9212326904762238E-4</v>
      </c>
      <c r="AA312" s="5">
        <f t="shared" si="85"/>
        <v>1.2164598564064237E-2</v>
      </c>
      <c r="AB312" s="5">
        <f t="shared" si="86"/>
        <v>2.3690569647346559E-3</v>
      </c>
      <c r="AC312" s="5">
        <f t="shared" si="87"/>
        <v>1.0527592750880902E-3</v>
      </c>
      <c r="AD312" s="5">
        <f t="shared" si="88"/>
        <v>5.6379093734618212E-2</v>
      </c>
      <c r="AE312" s="5">
        <f t="shared" si="89"/>
        <v>0.68593750653617103</v>
      </c>
      <c r="AF312" s="20">
        <f>Table2[[#This Row],[filter kmers2]]/Table2[[#This Row],[bp]]*1000000</f>
        <v>2.1206410475432563E-2</v>
      </c>
      <c r="AG312" s="20">
        <f>Table2[[#This Row],[collapse kmers3]]/Table2[[#This Row],[bp]]*1000000</f>
        <v>6.152749178996455</v>
      </c>
      <c r="AH312" s="20">
        <f>Table2[[#This Row],[calculate distances4]]/Table2[[#This Row],[bp]]*1000000</f>
        <v>9.0913001637863783E-2</v>
      </c>
      <c r="AI312" s="20">
        <f>Table2[[#This Row],[Find N A5]]/Table2[[#This Row],[bp]]*1000000</f>
        <v>7.5685570606526765E-3</v>
      </c>
      <c r="AJ312" s="20">
        <f>Table2[[#This Row],[Find N B6]]/Table2[[#This Row],[bp]]*1000000</f>
        <v>0.31516988924646283</v>
      </c>
      <c r="AK312" s="20">
        <f>Table2[[#This Row],[Find N C7]]/Table2[[#This Row],[bp]]*1000000</f>
        <v>6.1379372057512649E-2</v>
      </c>
      <c r="AL312" s="20">
        <f>Table2[[#This Row],[Find N D8]]/Table2[[#This Row],[bp]]*1000000</f>
        <v>2.7275706829559768E-2</v>
      </c>
      <c r="AM312" s="20">
        <f>Table2[[#This Row],[identify kmers A9]]/Table2[[#This Row],[bp]]*1000000</f>
        <v>1.4607134493239604</v>
      </c>
      <c r="AN312" s="20">
        <f>Table2[[#This Row],[identify kmers B10]]/Table2[[#This Row],[bp]]*1000000</f>
        <v>17.771802893984777</v>
      </c>
    </row>
    <row r="313" spans="1:40" x14ac:dyDescent="0.25">
      <c r="A313" s="1" t="s">
        <v>144</v>
      </c>
      <c r="B313">
        <v>10499</v>
      </c>
      <c r="C313">
        <v>1709568609.16257</v>
      </c>
      <c r="D313">
        <v>1709568609.16272</v>
      </c>
      <c r="E313">
        <v>1709568609.27086</v>
      </c>
      <c r="F313">
        <v>1709568609.2725799</v>
      </c>
      <c r="G313">
        <v>1709568609.2727101</v>
      </c>
      <c r="H313">
        <v>1709568609.27549</v>
      </c>
      <c r="I313">
        <v>1709568609.2759299</v>
      </c>
      <c r="J313">
        <v>1709568609.2762499</v>
      </c>
      <c r="K313">
        <v>1709568609.29831</v>
      </c>
      <c r="L313">
        <v>1709568609.5044601</v>
      </c>
      <c r="M313" s="10">
        <f t="shared" si="72"/>
        <v>1.4996528625488281E-4</v>
      </c>
      <c r="N313" s="10">
        <f t="shared" si="73"/>
        <v>0.10813999176025391</v>
      </c>
      <c r="O313" s="10">
        <f t="shared" si="74"/>
        <v>1.7199516296386719E-3</v>
      </c>
      <c r="P313" s="10">
        <f t="shared" si="75"/>
        <v>1.3017654418945313E-4</v>
      </c>
      <c r="Q313" s="10">
        <f t="shared" si="76"/>
        <v>2.7799606323242188E-3</v>
      </c>
      <c r="R313" s="10">
        <f t="shared" si="77"/>
        <v>4.3988227844238281E-4</v>
      </c>
      <c r="S313" s="10">
        <f t="shared" si="78"/>
        <v>3.1995773315429688E-4</v>
      </c>
      <c r="T313" s="10">
        <f t="shared" si="79"/>
        <v>2.2060155868530273E-2</v>
      </c>
      <c r="U313" s="10">
        <f t="shared" si="80"/>
        <v>0.20615005493164063</v>
      </c>
      <c r="V313" s="10">
        <f>SUM(Table2[[#This Row],[filter kmers2]:[identify kmers B10]])</f>
        <v>0.34189009666442871</v>
      </c>
      <c r="W313" s="5">
        <f t="shared" si="81"/>
        <v>4.3863594680859224E-4</v>
      </c>
      <c r="X313" s="5">
        <f t="shared" si="82"/>
        <v>0.31630045097912052</v>
      </c>
      <c r="Y313" s="5">
        <f t="shared" si="83"/>
        <v>5.0307149765932979E-3</v>
      </c>
      <c r="Z313" s="5">
        <f t="shared" si="84"/>
        <v>3.8075552775435832E-4</v>
      </c>
      <c r="AA313" s="5">
        <f t="shared" si="85"/>
        <v>8.1311528454502159E-3</v>
      </c>
      <c r="AB313" s="5">
        <f t="shared" si="86"/>
        <v>1.2866189536754416E-3</v>
      </c>
      <c r="AC313" s="5">
        <f t="shared" si="87"/>
        <v>9.3584966711785498E-4</v>
      </c>
      <c r="AD313" s="5">
        <f t="shared" si="88"/>
        <v>6.4524114865434995E-2</v>
      </c>
      <c r="AE313" s="5">
        <f t="shared" si="89"/>
        <v>0.60297170623804475</v>
      </c>
      <c r="AF313" s="20">
        <f>Table2[[#This Row],[filter kmers2]]/Table2[[#This Row],[bp]]*1000000</f>
        <v>1.4283768573662521E-2</v>
      </c>
      <c r="AG313" s="20">
        <f>Table2[[#This Row],[collapse kmers3]]/Table2[[#This Row],[bp]]*1000000</f>
        <v>10.300027789337452</v>
      </c>
      <c r="AH313" s="20">
        <f>Table2[[#This Row],[calculate distances4]]/Table2[[#This Row],[bp]]*1000000</f>
        <v>0.16382051906264139</v>
      </c>
      <c r="AI313" s="20">
        <f>Table2[[#This Row],[Find N A5]]/Table2[[#This Row],[bp]]*1000000</f>
        <v>1.239894696537319E-2</v>
      </c>
      <c r="AJ313" s="20">
        <f>Table2[[#This Row],[Find N B6]]/Table2[[#This Row],[bp]]*1000000</f>
        <v>0.26478337292353737</v>
      </c>
      <c r="AK313" s="20">
        <f>Table2[[#This Row],[Find N C7]]/Table2[[#This Row],[bp]]*1000000</f>
        <v>4.1897540569805013E-2</v>
      </c>
      <c r="AL313" s="20">
        <f>Table2[[#This Row],[Find N D8]]/Table2[[#This Row],[bp]]*1000000</f>
        <v>3.0475067449690148E-2</v>
      </c>
      <c r="AM313" s="20">
        <f>Table2[[#This Row],[identify kmers A9]]/Table2[[#This Row],[bp]]*1000000</f>
        <v>2.1011673367492403</v>
      </c>
      <c r="AN313" s="20">
        <f>Table2[[#This Row],[identify kmers B10]]/Table2[[#This Row],[bp]]*1000000</f>
        <v>19.635208584783371</v>
      </c>
    </row>
    <row r="314" spans="1:40" x14ac:dyDescent="0.25">
      <c r="A314" s="1" t="s">
        <v>144</v>
      </c>
      <c r="B314">
        <v>18699</v>
      </c>
      <c r="C314">
        <v>1709568629.7720201</v>
      </c>
      <c r="D314">
        <v>1709568629.7723801</v>
      </c>
      <c r="E314">
        <v>1709568629.8608999</v>
      </c>
      <c r="F314">
        <v>1709568629.86239</v>
      </c>
      <c r="G314">
        <v>1709568629.8625</v>
      </c>
      <c r="H314">
        <v>1709568629.8657801</v>
      </c>
      <c r="I314">
        <v>1709568629.86622</v>
      </c>
      <c r="J314">
        <v>1709568629.8664801</v>
      </c>
      <c r="K314">
        <v>1709568629.8836999</v>
      </c>
      <c r="L314">
        <v>1709568630.1134501</v>
      </c>
      <c r="M314" s="10">
        <f t="shared" si="72"/>
        <v>3.6001205444335938E-4</v>
      </c>
      <c r="N314" s="10">
        <f t="shared" si="73"/>
        <v>8.8519811630249023E-2</v>
      </c>
      <c r="O314" s="10">
        <f t="shared" si="74"/>
        <v>1.4901161193847656E-3</v>
      </c>
      <c r="P314" s="10">
        <f t="shared" si="75"/>
        <v>1.0991096496582031E-4</v>
      </c>
      <c r="Q314" s="10">
        <f t="shared" si="76"/>
        <v>3.2801628112792969E-3</v>
      </c>
      <c r="R314" s="10">
        <f t="shared" si="77"/>
        <v>4.3988227844238281E-4</v>
      </c>
      <c r="S314" s="10">
        <f t="shared" si="78"/>
        <v>2.6011466979980469E-4</v>
      </c>
      <c r="T314" s="10">
        <f t="shared" si="79"/>
        <v>1.7219781875610352E-2</v>
      </c>
      <c r="U314" s="10">
        <f t="shared" si="80"/>
        <v>0.22975015640258789</v>
      </c>
      <c r="V314" s="10">
        <f>SUM(Table2[[#This Row],[filter kmers2]:[identify kmers B10]])</f>
        <v>0.3414299488067627</v>
      </c>
      <c r="W314" s="5">
        <f t="shared" si="81"/>
        <v>1.0544243576216376E-3</v>
      </c>
      <c r="X314" s="5">
        <f t="shared" si="82"/>
        <v>0.25926200071086358</v>
      </c>
      <c r="Y314" s="5">
        <f t="shared" si="83"/>
        <v>4.3643392285663812E-3</v>
      </c>
      <c r="Z314" s="5">
        <f t="shared" si="84"/>
        <v>3.2191366149905628E-4</v>
      </c>
      <c r="AA314" s="5">
        <f t="shared" si="85"/>
        <v>9.6071326570586028E-3</v>
      </c>
      <c r="AB314" s="5">
        <f t="shared" si="86"/>
        <v>1.2883529402727956E-3</v>
      </c>
      <c r="AC314" s="5">
        <f t="shared" si="87"/>
        <v>7.618390557385474E-4</v>
      </c>
      <c r="AD314" s="5">
        <f t="shared" si="88"/>
        <v>5.0434304125313099E-2</v>
      </c>
      <c r="AE314" s="5">
        <f t="shared" si="89"/>
        <v>0.67290569326306626</v>
      </c>
      <c r="AF314" s="20">
        <f>Table2[[#This Row],[filter kmers2]]/Table2[[#This Row],[bp]]*1000000</f>
        <v>1.9253011093821024E-2</v>
      </c>
      <c r="AG314" s="20">
        <f>Table2[[#This Row],[collapse kmers3]]/Table2[[#This Row],[bp]]*1000000</f>
        <v>4.7339329178164089</v>
      </c>
      <c r="AH314" s="20">
        <f>Table2[[#This Row],[calculate distances4]]/Table2[[#This Row],[bp]]*1000000</f>
        <v>7.9689615454557231E-2</v>
      </c>
      <c r="AI314" s="20">
        <f>Table2[[#This Row],[Find N A5]]/Table2[[#This Row],[bp]]*1000000</f>
        <v>5.8779060359281411E-3</v>
      </c>
      <c r="AJ314" s="20">
        <f>Table2[[#This Row],[Find N B6]]/Table2[[#This Row],[bp]]*1000000</f>
        <v>0.17541915670780772</v>
      </c>
      <c r="AK314" s="20">
        <f>Table2[[#This Row],[Find N C7]]/Table2[[#This Row],[bp]]*1000000</f>
        <v>2.3524374482185292E-2</v>
      </c>
      <c r="AL314" s="20">
        <f>Table2[[#This Row],[Find N D8]]/Table2[[#This Row],[bp]]*1000000</f>
        <v>1.391061927374751E-2</v>
      </c>
      <c r="AM314" s="20">
        <f>Table2[[#This Row],[identify kmers A9]]/Table2[[#This Row],[bp]]*1000000</f>
        <v>0.92089319619286325</v>
      </c>
      <c r="AN314" s="20">
        <f>Table2[[#This Row],[identify kmers B10]]/Table2[[#This Row],[bp]]*1000000</f>
        <v>12.28676166653767</v>
      </c>
    </row>
    <row r="315" spans="1:40" x14ac:dyDescent="0.25">
      <c r="A315" s="1" t="s">
        <v>144</v>
      </c>
      <c r="B315">
        <v>10999</v>
      </c>
      <c r="C315">
        <v>1709568522.4955699</v>
      </c>
      <c r="D315">
        <v>1709568522.49581</v>
      </c>
      <c r="E315">
        <v>1709568522.59023</v>
      </c>
      <c r="F315">
        <v>1709568522.5921099</v>
      </c>
      <c r="G315">
        <v>1709568522.5922401</v>
      </c>
      <c r="H315">
        <v>1709568522.6008999</v>
      </c>
      <c r="I315">
        <v>1709568522.6017201</v>
      </c>
      <c r="J315">
        <v>1709568522.6020501</v>
      </c>
      <c r="K315">
        <v>1709568522.6206801</v>
      </c>
      <c r="L315">
        <v>1709568522.83688</v>
      </c>
      <c r="M315" s="10">
        <f t="shared" si="72"/>
        <v>2.4008750915527344E-4</v>
      </c>
      <c r="N315" s="10">
        <f t="shared" si="73"/>
        <v>9.4419956207275391E-2</v>
      </c>
      <c r="O315" s="10">
        <f t="shared" si="74"/>
        <v>1.8799304962158203E-3</v>
      </c>
      <c r="P315" s="10">
        <f t="shared" si="75"/>
        <v>1.3017654418945313E-4</v>
      </c>
      <c r="Q315" s="10">
        <f t="shared" si="76"/>
        <v>8.6598396301269531E-3</v>
      </c>
      <c r="R315" s="10">
        <f t="shared" si="77"/>
        <v>8.20159912109375E-4</v>
      </c>
      <c r="S315" s="10">
        <f t="shared" si="78"/>
        <v>3.299713134765625E-4</v>
      </c>
      <c r="T315" s="10">
        <f t="shared" si="79"/>
        <v>1.8630027770996094E-2</v>
      </c>
      <c r="U315" s="10">
        <f t="shared" si="80"/>
        <v>0.21619987487792969</v>
      </c>
      <c r="V315" s="10">
        <f>SUM(Table2[[#This Row],[filter kmers2]:[identify kmers B10]])</f>
        <v>0.34131002426147461</v>
      </c>
      <c r="W315" s="5">
        <f t="shared" si="81"/>
        <v>7.0342941047446214E-4</v>
      </c>
      <c r="X315" s="5">
        <f t="shared" si="82"/>
        <v>0.27663985671555047</v>
      </c>
      <c r="Y315" s="5">
        <f t="shared" si="83"/>
        <v>5.5079850065453163E-3</v>
      </c>
      <c r="Z315" s="5">
        <f t="shared" si="84"/>
        <v>3.8140263964156533E-4</v>
      </c>
      <c r="AA315" s="5">
        <f t="shared" si="85"/>
        <v>2.5372356551393655E-2</v>
      </c>
      <c r="AB315" s="5">
        <f t="shared" si="86"/>
        <v>2.4029763376684703E-3</v>
      </c>
      <c r="AC315" s="5">
        <f t="shared" si="87"/>
        <v>9.667788521317334E-4</v>
      </c>
      <c r="AD315" s="5">
        <f t="shared" si="88"/>
        <v>5.4583886925992517E-2</v>
      </c>
      <c r="AE315" s="5">
        <f t="shared" si="89"/>
        <v>0.63344132756060179</v>
      </c>
      <c r="AF315" s="20">
        <f>Table2[[#This Row],[filter kmers2]]/Table2[[#This Row],[bp]]*1000000</f>
        <v>2.1828121570622187E-2</v>
      </c>
      <c r="AG315" s="20">
        <f>Table2[[#This Row],[collapse kmers3]]/Table2[[#This Row],[bp]]*1000000</f>
        <v>8.5844127836417297</v>
      </c>
      <c r="AH315" s="20">
        <f>Table2[[#This Row],[calculate distances4]]/Table2[[#This Row],[bp]]*1000000</f>
        <v>0.17091831041147562</v>
      </c>
      <c r="AI315" s="20">
        <f>Table2[[#This Row],[Find N A5]]/Table2[[#This Row],[bp]]*1000000</f>
        <v>1.1835307226970918E-2</v>
      </c>
      <c r="AJ315" s="20">
        <f>Table2[[#This Row],[Find N B6]]/Table2[[#This Row],[bp]]*1000000</f>
        <v>0.78732972362277964</v>
      </c>
      <c r="AK315" s="20">
        <f>Table2[[#This Row],[Find N C7]]/Table2[[#This Row],[bp]]*1000000</f>
        <v>7.4566770807289295E-2</v>
      </c>
      <c r="AL315" s="20">
        <f>Table2[[#This Row],[Find N D8]]/Table2[[#This Row],[bp]]*1000000</f>
        <v>3.0000119417816391E-2</v>
      </c>
      <c r="AM315" s="20">
        <f>Table2[[#This Row],[identify kmers A9]]/Table2[[#This Row],[bp]]*1000000</f>
        <v>1.6937928694423214</v>
      </c>
      <c r="AN315" s="20">
        <f>Table2[[#This Row],[identify kmers B10]]/Table2[[#This Row],[bp]]*1000000</f>
        <v>19.65632101808616</v>
      </c>
    </row>
    <row r="316" spans="1:40" x14ac:dyDescent="0.25">
      <c r="A316" s="1" t="s">
        <v>144</v>
      </c>
      <c r="B316">
        <v>14299</v>
      </c>
      <c r="C316">
        <v>1709568544.2612</v>
      </c>
      <c r="D316">
        <v>1709568544.2615099</v>
      </c>
      <c r="E316">
        <v>1709568544.37168</v>
      </c>
      <c r="F316">
        <v>1709568544.3729501</v>
      </c>
      <c r="G316">
        <v>1709568544.37305</v>
      </c>
      <c r="H316">
        <v>1709568544.3752301</v>
      </c>
      <c r="I316">
        <v>1709568544.3756599</v>
      </c>
      <c r="J316">
        <v>1709568544.3758199</v>
      </c>
      <c r="K316">
        <v>1709568544.39854</v>
      </c>
      <c r="L316">
        <v>1709568544.60198</v>
      </c>
      <c r="M316" s="10">
        <f t="shared" si="72"/>
        <v>3.0994415283203125E-4</v>
      </c>
      <c r="N316" s="10">
        <f t="shared" si="73"/>
        <v>0.11017012596130371</v>
      </c>
      <c r="O316" s="10">
        <f t="shared" si="74"/>
        <v>1.2700557708740234E-3</v>
      </c>
      <c r="P316" s="10">
        <f t="shared" si="75"/>
        <v>9.9897384643554688E-5</v>
      </c>
      <c r="Q316" s="10">
        <f t="shared" si="76"/>
        <v>2.1800994873046875E-3</v>
      </c>
      <c r="R316" s="10">
        <f t="shared" si="77"/>
        <v>4.2986869812011719E-4</v>
      </c>
      <c r="S316" s="10">
        <f t="shared" si="78"/>
        <v>1.5997886657714844E-4</v>
      </c>
      <c r="T316" s="10">
        <f t="shared" si="79"/>
        <v>2.2720098495483398E-2</v>
      </c>
      <c r="U316" s="10">
        <f t="shared" si="80"/>
        <v>0.20343995094299316</v>
      </c>
      <c r="V316" s="10">
        <f>SUM(Table2[[#This Row],[filter kmers2]:[identify kmers B10]])</f>
        <v>0.34078001976013184</v>
      </c>
      <c r="W316" s="5">
        <f t="shared" si="81"/>
        <v>9.0951386483924344E-4</v>
      </c>
      <c r="X316" s="5">
        <f t="shared" si="82"/>
        <v>0.32328810250920881</v>
      </c>
      <c r="Y316" s="5">
        <f t="shared" si="83"/>
        <v>3.7269079676912689E-3</v>
      </c>
      <c r="Z316" s="5">
        <f t="shared" si="84"/>
        <v>2.9314331489818689E-4</v>
      </c>
      <c r="AA316" s="5">
        <f t="shared" si="85"/>
        <v>6.3973806000692628E-3</v>
      </c>
      <c r="AB316" s="5">
        <f t="shared" si="86"/>
        <v>1.261425767927043E-3</v>
      </c>
      <c r="AC316" s="5">
        <f t="shared" si="87"/>
        <v>4.6944907946702485E-4</v>
      </c>
      <c r="AD316" s="5">
        <f t="shared" si="88"/>
        <v>6.6670864422965923E-2</v>
      </c>
      <c r="AE316" s="5">
        <f t="shared" si="89"/>
        <v>0.59698321247293318</v>
      </c>
      <c r="AF316" s="20">
        <f>Table2[[#This Row],[filter kmers2]]/Table2[[#This Row],[bp]]*1000000</f>
        <v>2.1675932081406481E-2</v>
      </c>
      <c r="AG316" s="20">
        <f>Table2[[#This Row],[collapse kmers3]]/Table2[[#This Row],[bp]]*1000000</f>
        <v>7.7047434059237503</v>
      </c>
      <c r="AH316" s="20">
        <f>Table2[[#This Row],[calculate distances4]]/Table2[[#This Row],[bp]]*1000000</f>
        <v>8.8821300152040247E-2</v>
      </c>
      <c r="AI316" s="20">
        <f>Table2[[#This Row],[Find N A5]]/Table2[[#This Row],[bp]]*1000000</f>
        <v>6.9863196477763963E-3</v>
      </c>
      <c r="AJ316" s="20">
        <f>Table2[[#This Row],[Find N B6]]/Table2[[#This Row],[bp]]*1000000</f>
        <v>0.15246517150183142</v>
      </c>
      <c r="AK316" s="20">
        <f>Table2[[#This Row],[Find N C7]]/Table2[[#This Row],[bp]]*1000000</f>
        <v>3.0062850417519913E-2</v>
      </c>
      <c r="AL316" s="20">
        <f>Table2[[#This Row],[Find N D8]]/Table2[[#This Row],[bp]]*1000000</f>
        <v>1.1188115712787499E-2</v>
      </c>
      <c r="AM316" s="20">
        <f>Table2[[#This Row],[identify kmers A9]]/Table2[[#This Row],[bp]]*1000000</f>
        <v>1.5889291905366387</v>
      </c>
      <c r="AN316" s="20">
        <f>Table2[[#This Row],[identify kmers B10]]/Table2[[#This Row],[bp]]*1000000</f>
        <v>14.227564930624041</v>
      </c>
    </row>
    <row r="317" spans="1:40" x14ac:dyDescent="0.25">
      <c r="A317" s="1" t="s">
        <v>144</v>
      </c>
      <c r="B317">
        <v>16499</v>
      </c>
      <c r="C317">
        <v>1709568573.49262</v>
      </c>
      <c r="D317">
        <v>1709568573.4928401</v>
      </c>
      <c r="E317">
        <v>1709568573.5660601</v>
      </c>
      <c r="F317">
        <v>1709568573.5684099</v>
      </c>
      <c r="G317">
        <v>1709568573.5685599</v>
      </c>
      <c r="H317">
        <v>1709568573.57831</v>
      </c>
      <c r="I317">
        <v>1709568573.5792501</v>
      </c>
      <c r="J317">
        <v>1709568573.5795801</v>
      </c>
      <c r="K317">
        <v>1709568573.61638</v>
      </c>
      <c r="L317">
        <v>1709568573.8322599</v>
      </c>
      <c r="M317" s="10">
        <f t="shared" si="72"/>
        <v>2.2006034851074219E-4</v>
      </c>
      <c r="N317" s="10">
        <f t="shared" si="73"/>
        <v>7.3220014572143555E-2</v>
      </c>
      <c r="O317" s="10">
        <f t="shared" si="74"/>
        <v>2.349853515625E-3</v>
      </c>
      <c r="P317" s="10">
        <f t="shared" si="75"/>
        <v>1.4996528625488281E-4</v>
      </c>
      <c r="Q317" s="10">
        <f t="shared" si="76"/>
        <v>9.7501277923583984E-3</v>
      </c>
      <c r="R317" s="10">
        <f t="shared" si="77"/>
        <v>9.4008445739746094E-4</v>
      </c>
      <c r="S317" s="10">
        <f t="shared" si="78"/>
        <v>3.299713134765625E-4</v>
      </c>
      <c r="T317" s="10">
        <f t="shared" si="79"/>
        <v>3.6799907684326172E-2</v>
      </c>
      <c r="U317" s="10">
        <f t="shared" si="80"/>
        <v>0.21587991714477539</v>
      </c>
      <c r="V317" s="10">
        <f>SUM(Table2[[#This Row],[filter kmers2]:[identify kmers B10]])</f>
        <v>0.33963990211486816</v>
      </c>
      <c r="W317" s="5">
        <f t="shared" si="81"/>
        <v>6.4792254131646907E-4</v>
      </c>
      <c r="X317" s="5">
        <f t="shared" si="82"/>
        <v>0.21558130866313854</v>
      </c>
      <c r="Y317" s="5">
        <f t="shared" si="83"/>
        <v>6.9186615029416245E-3</v>
      </c>
      <c r="Z317" s="5">
        <f t="shared" si="84"/>
        <v>4.4154201352985812E-4</v>
      </c>
      <c r="AA317" s="5">
        <f t="shared" si="85"/>
        <v>2.870725062528386E-2</v>
      </c>
      <c r="AB317" s="5">
        <f t="shared" si="86"/>
        <v>2.7678857859272346E-3</v>
      </c>
      <c r="AC317" s="5">
        <f t="shared" si="87"/>
        <v>9.7153282468254957E-4</v>
      </c>
      <c r="AD317" s="5">
        <f t="shared" si="88"/>
        <v>0.10834977708797075</v>
      </c>
      <c r="AE317" s="5">
        <f t="shared" si="89"/>
        <v>0.63561411895520914</v>
      </c>
      <c r="AF317" s="20">
        <f>Table2[[#This Row],[filter kmers2]]/Table2[[#This Row],[bp]]*1000000</f>
        <v>1.3337799170297726E-2</v>
      </c>
      <c r="AG317" s="20">
        <f>Table2[[#This Row],[collapse kmers3]]/Table2[[#This Row],[bp]]*1000000</f>
        <v>4.4378456010754324</v>
      </c>
      <c r="AH317" s="20">
        <f>Table2[[#This Row],[calculate distances4]]/Table2[[#This Row],[bp]]*1000000</f>
        <v>0.14242399634068731</v>
      </c>
      <c r="AI317" s="20">
        <f>Table2[[#This Row],[Find N A5]]/Table2[[#This Row],[bp]]*1000000</f>
        <v>9.0893560976351793E-3</v>
      </c>
      <c r="AJ317" s="20">
        <f>Table2[[#This Row],[Find N B6]]/Table2[[#This Row],[bp]]*1000000</f>
        <v>0.59095265121270379</v>
      </c>
      <c r="AK317" s="20">
        <f>Table2[[#This Row],[Find N C7]]/Table2[[#This Row],[bp]]*1000000</f>
        <v>5.6978268828259952E-2</v>
      </c>
      <c r="AL317" s="20">
        <f>Table2[[#This Row],[Find N D8]]/Table2[[#This Row],[bp]]*1000000</f>
        <v>1.9999473512125738E-2</v>
      </c>
      <c r="AM317" s="20">
        <f>Table2[[#This Row],[identify kmers A9]]/Table2[[#This Row],[bp]]*1000000</f>
        <v>2.2304326131478378</v>
      </c>
      <c r="AN317" s="20">
        <f>Table2[[#This Row],[identify kmers B10]]/Table2[[#This Row],[bp]]*1000000</f>
        <v>13.084424337521995</v>
      </c>
    </row>
    <row r="318" spans="1:40" x14ac:dyDescent="0.25">
      <c r="A318" s="1" t="s">
        <v>144</v>
      </c>
      <c r="B318">
        <v>10999</v>
      </c>
      <c r="C318">
        <v>1709568541.36726</v>
      </c>
      <c r="D318">
        <v>1709568541.3675001</v>
      </c>
      <c r="E318">
        <v>1709568541.4732399</v>
      </c>
      <c r="F318">
        <v>1709568541.4744899</v>
      </c>
      <c r="G318">
        <v>1709568541.4745901</v>
      </c>
      <c r="H318">
        <v>1709568541.4774599</v>
      </c>
      <c r="I318">
        <v>1709568541.47806</v>
      </c>
      <c r="J318">
        <v>1709568541.47841</v>
      </c>
      <c r="K318">
        <v>1709568541.5002799</v>
      </c>
      <c r="L318">
        <v>1709568541.7063899</v>
      </c>
      <c r="M318" s="10">
        <f t="shared" si="72"/>
        <v>2.4008750915527344E-4</v>
      </c>
      <c r="N318" s="10">
        <f t="shared" si="73"/>
        <v>0.10573983192443848</v>
      </c>
      <c r="O318" s="10">
        <f t="shared" si="74"/>
        <v>1.2500286102294922E-3</v>
      </c>
      <c r="P318" s="10">
        <f t="shared" si="75"/>
        <v>1.0013580322265625E-4</v>
      </c>
      <c r="Q318" s="10">
        <f t="shared" si="76"/>
        <v>2.8698444366455078E-3</v>
      </c>
      <c r="R318" s="10">
        <f t="shared" si="77"/>
        <v>6.0009956359863281E-4</v>
      </c>
      <c r="S318" s="10">
        <f t="shared" si="78"/>
        <v>3.4999847412109375E-4</v>
      </c>
      <c r="T318" s="10">
        <f t="shared" si="79"/>
        <v>2.1869897842407227E-2</v>
      </c>
      <c r="U318" s="10">
        <f t="shared" si="80"/>
        <v>0.20611000061035156</v>
      </c>
      <c r="V318" s="10">
        <f>SUM(Table2[[#This Row],[filter kmers2]:[identify kmers B10]])</f>
        <v>0.33912992477416992</v>
      </c>
      <c r="W318" s="5">
        <f t="shared" si="81"/>
        <v>7.0795141217676425E-4</v>
      </c>
      <c r="X318" s="5">
        <f t="shared" si="82"/>
        <v>0.31179740919310411</v>
      </c>
      <c r="Y318" s="5">
        <f t="shared" si="83"/>
        <v>3.6859873426442653E-3</v>
      </c>
      <c r="Z318" s="5">
        <f t="shared" si="84"/>
        <v>2.9527268432397321E-4</v>
      </c>
      <c r="AA318" s="5">
        <f t="shared" si="85"/>
        <v>8.4623745266849178E-3</v>
      </c>
      <c r="AB318" s="5">
        <f t="shared" si="86"/>
        <v>1.769527015341525E-3</v>
      </c>
      <c r="AC318" s="5">
        <f t="shared" si="87"/>
        <v>1.0320483347323634E-3</v>
      </c>
      <c r="AD318" s="5">
        <f t="shared" si="88"/>
        <v>6.4488257286556522E-2</v>
      </c>
      <c r="AE318" s="5">
        <f t="shared" si="89"/>
        <v>0.6077611722044356</v>
      </c>
      <c r="AF318" s="20">
        <f>Table2[[#This Row],[filter kmers2]]/Table2[[#This Row],[bp]]*1000000</f>
        <v>2.1828121570622187E-2</v>
      </c>
      <c r="AG318" s="20">
        <f>Table2[[#This Row],[collapse kmers3]]/Table2[[#This Row],[bp]]*1000000</f>
        <v>9.6135859554903611</v>
      </c>
      <c r="AH318" s="20">
        <f>Table2[[#This Row],[calculate distances4]]/Table2[[#This Row],[bp]]*1000000</f>
        <v>0.11364929632052842</v>
      </c>
      <c r="AI318" s="20">
        <f>Table2[[#This Row],[Find N A5]]/Table2[[#This Row],[bp]]*1000000</f>
        <v>9.1040824822853222E-3</v>
      </c>
      <c r="AJ318" s="20">
        <f>Table2[[#This Row],[Find N B6]]/Table2[[#This Row],[bp]]*1000000</f>
        <v>0.2609186686649248</v>
      </c>
      <c r="AK318" s="20">
        <f>Table2[[#This Row],[Find N C7]]/Table2[[#This Row],[bp]]*1000000</f>
        <v>5.4559465733124174E-2</v>
      </c>
      <c r="AL318" s="20">
        <f>Table2[[#This Row],[Find N D8]]/Table2[[#This Row],[bp]]*1000000</f>
        <v>3.182093591427345E-2</v>
      </c>
      <c r="AM318" s="20">
        <f>Table2[[#This Row],[identify kmers A9]]/Table2[[#This Row],[bp]]*1000000</f>
        <v>1.9883532905179768</v>
      </c>
      <c r="AN318" s="20">
        <f>Table2[[#This Row],[identify kmers B10]]/Table2[[#This Row],[bp]]*1000000</f>
        <v>18.7389763260616</v>
      </c>
    </row>
    <row r="319" spans="1:40" x14ac:dyDescent="0.25">
      <c r="A319" s="1" t="s">
        <v>144</v>
      </c>
      <c r="B319">
        <v>13899</v>
      </c>
      <c r="C319">
        <v>1709568609.71545</v>
      </c>
      <c r="D319">
        <v>1709568609.71575</v>
      </c>
      <c r="E319">
        <v>1709568609.83059</v>
      </c>
      <c r="F319">
        <v>1709568609.8325701</v>
      </c>
      <c r="G319">
        <v>1709568609.83271</v>
      </c>
      <c r="H319">
        <v>1709568609.83674</v>
      </c>
      <c r="I319">
        <v>1709568609.8374701</v>
      </c>
      <c r="J319">
        <v>1709568609.8378</v>
      </c>
      <c r="K319">
        <v>1709568609.85919</v>
      </c>
      <c r="L319">
        <v>1709568610.0541101</v>
      </c>
      <c r="M319" s="10">
        <f t="shared" si="72"/>
        <v>2.9993057250976563E-4</v>
      </c>
      <c r="N319" s="10">
        <f t="shared" si="73"/>
        <v>0.11484003067016602</v>
      </c>
      <c r="O319" s="10">
        <f t="shared" si="74"/>
        <v>1.9800662994384766E-3</v>
      </c>
      <c r="P319" s="10">
        <f t="shared" si="75"/>
        <v>1.3995170593261719E-4</v>
      </c>
      <c r="Q319" s="10">
        <f t="shared" si="76"/>
        <v>4.0299892425537109E-3</v>
      </c>
      <c r="R319" s="10">
        <f t="shared" si="77"/>
        <v>7.3003768920898438E-4</v>
      </c>
      <c r="S319" s="10">
        <f t="shared" si="78"/>
        <v>3.299713134765625E-4</v>
      </c>
      <c r="T319" s="10">
        <f t="shared" si="79"/>
        <v>2.1389961242675781E-2</v>
      </c>
      <c r="U319" s="10">
        <f t="shared" si="80"/>
        <v>0.19492006301879883</v>
      </c>
      <c r="V319" s="10">
        <f>SUM(Table2[[#This Row],[filter kmers2]:[identify kmers B10]])</f>
        <v>0.33866000175476074</v>
      </c>
      <c r="W319" s="5">
        <f t="shared" si="81"/>
        <v>8.8563919847540519E-4</v>
      </c>
      <c r="X319" s="5">
        <f t="shared" si="82"/>
        <v>0.339101252214978</v>
      </c>
      <c r="Y319" s="5">
        <f t="shared" si="83"/>
        <v>5.8467675225264233E-3</v>
      </c>
      <c r="Z319" s="5">
        <f t="shared" si="84"/>
        <v>4.132513589070452E-4</v>
      </c>
      <c r="AA319" s="5">
        <f t="shared" si="85"/>
        <v>1.189980872164529E-2</v>
      </c>
      <c r="AB319" s="5">
        <f t="shared" si="86"/>
        <v>2.1556655212493568E-3</v>
      </c>
      <c r="AC319" s="5">
        <f t="shared" si="87"/>
        <v>9.7434391946737747E-4</v>
      </c>
      <c r="AD319" s="5">
        <f t="shared" si="88"/>
        <v>6.3160577369172854E-2</v>
      </c>
      <c r="AE319" s="5">
        <f t="shared" si="89"/>
        <v>0.57556269417357819</v>
      </c>
      <c r="AF319" s="20">
        <f>Table2[[#This Row],[filter kmers2]]/Table2[[#This Row],[bp]]*1000000</f>
        <v>2.1579291496493676E-2</v>
      </c>
      <c r="AG319" s="20">
        <f>Table2[[#This Row],[collapse kmers3]]/Table2[[#This Row],[bp]]*1000000</f>
        <v>8.2624671321797258</v>
      </c>
      <c r="AH319" s="20">
        <f>Table2[[#This Row],[calculate distances4]]/Table2[[#This Row],[bp]]*1000000</f>
        <v>0.14246106190650237</v>
      </c>
      <c r="AI319" s="20">
        <f>Table2[[#This Row],[Find N A5]]/Table2[[#This Row],[bp]]*1000000</f>
        <v>1.0069192455041167E-2</v>
      </c>
      <c r="AJ319" s="20">
        <f>Table2[[#This Row],[Find N B6]]/Table2[[#This Row],[bp]]*1000000</f>
        <v>0.28994814321560619</v>
      </c>
      <c r="AK319" s="20">
        <f>Table2[[#This Row],[Find N C7]]/Table2[[#This Row],[bp]]*1000000</f>
        <v>5.2524475804661082E-2</v>
      </c>
      <c r="AL319" s="20">
        <f>Table2[[#This Row],[Find N D8]]/Table2[[#This Row],[bp]]*1000000</f>
        <v>2.3740651376110693E-2</v>
      </c>
      <c r="AM319" s="20">
        <f>Table2[[#This Row],[identify kmers A9]]/Table2[[#This Row],[bp]]*1000000</f>
        <v>1.538956848886667</v>
      </c>
      <c r="AN319" s="20">
        <f>Table2[[#This Row],[identify kmers B10]]/Table2[[#This Row],[bp]]*1000000</f>
        <v>14.024035039844508</v>
      </c>
    </row>
    <row r="320" spans="1:40" x14ac:dyDescent="0.25">
      <c r="A320" s="1" t="s">
        <v>144</v>
      </c>
      <c r="B320">
        <v>10999</v>
      </c>
      <c r="C320">
        <v>1709568554.3337801</v>
      </c>
      <c r="D320">
        <v>1709568554.3340099</v>
      </c>
      <c r="E320">
        <v>1709568554.4166801</v>
      </c>
      <c r="F320">
        <v>1709568554.4275501</v>
      </c>
      <c r="G320">
        <v>1709568554.42769</v>
      </c>
      <c r="H320">
        <v>1709568554.4328599</v>
      </c>
      <c r="I320">
        <v>1709568554.4336801</v>
      </c>
      <c r="J320">
        <v>1709568554.4339299</v>
      </c>
      <c r="K320">
        <v>1709568554.45628</v>
      </c>
      <c r="L320">
        <v>1709568554.6721301</v>
      </c>
      <c r="M320" s="10">
        <f t="shared" si="72"/>
        <v>2.2983551025390625E-4</v>
      </c>
      <c r="N320" s="10">
        <f t="shared" si="73"/>
        <v>8.2670211791992188E-2</v>
      </c>
      <c r="O320" s="10">
        <f t="shared" si="74"/>
        <v>1.0869979858398438E-2</v>
      </c>
      <c r="P320" s="10">
        <f t="shared" si="75"/>
        <v>1.3995170593261719E-4</v>
      </c>
      <c r="Q320" s="10">
        <f t="shared" si="76"/>
        <v>5.1698684692382813E-3</v>
      </c>
      <c r="R320" s="10">
        <f t="shared" si="77"/>
        <v>8.20159912109375E-4</v>
      </c>
      <c r="S320" s="10">
        <f t="shared" si="78"/>
        <v>2.498626708984375E-4</v>
      </c>
      <c r="T320" s="10">
        <f t="shared" si="79"/>
        <v>2.2350072860717773E-2</v>
      </c>
      <c r="U320" s="10">
        <f t="shared" si="80"/>
        <v>0.2158501148223877</v>
      </c>
      <c r="V320" s="10">
        <f>SUM(Table2[[#This Row],[filter kmers2]:[identify kmers B10]])</f>
        <v>0.33835005760192871</v>
      </c>
      <c r="W320" s="5">
        <f t="shared" si="81"/>
        <v>6.7928320119959727E-4</v>
      </c>
      <c r="X320" s="5">
        <f t="shared" si="82"/>
        <v>0.24433337584725429</v>
      </c>
      <c r="Y320" s="5">
        <f t="shared" si="83"/>
        <v>3.2126431233497961E-2</v>
      </c>
      <c r="Z320" s="5">
        <f t="shared" si="84"/>
        <v>4.1362991608315724E-4</v>
      </c>
      <c r="AA320" s="5">
        <f t="shared" si="85"/>
        <v>1.5279644123249031E-2</v>
      </c>
      <c r="AB320" s="5">
        <f t="shared" si="86"/>
        <v>2.4239981453595587E-3</v>
      </c>
      <c r="AC320" s="5">
        <f t="shared" si="87"/>
        <v>7.3847385358628414E-4</v>
      </c>
      <c r="AD320" s="5">
        <f t="shared" si="88"/>
        <v>6.6056063412918919E-2</v>
      </c>
      <c r="AE320" s="5">
        <f t="shared" si="89"/>
        <v>0.63794910026685114</v>
      </c>
      <c r="AF320" s="20">
        <f>Table2[[#This Row],[filter kmers2]]/Table2[[#This Row],[bp]]*1000000</f>
        <v>2.0896036935531073E-2</v>
      </c>
      <c r="AG320" s="20">
        <f>Table2[[#This Row],[collapse kmers3]]/Table2[[#This Row],[bp]]*1000000</f>
        <v>7.5161570862798612</v>
      </c>
      <c r="AH320" s="20">
        <f>Table2[[#This Row],[calculate distances4]]/Table2[[#This Row],[bp]]*1000000</f>
        <v>0.9882698298389343</v>
      </c>
      <c r="AI320" s="20">
        <f>Table2[[#This Row],[Find N A5]]/Table2[[#This Row],[bp]]*1000000</f>
        <v>1.2724039088336865E-2</v>
      </c>
      <c r="AJ320" s="20">
        <f>Table2[[#This Row],[Find N B6]]/Table2[[#This Row],[bp]]*1000000</f>
        <v>0.47003077272827359</v>
      </c>
      <c r="AK320" s="20">
        <f>Table2[[#This Row],[Find N C7]]/Table2[[#This Row],[bp]]*1000000</f>
        <v>7.4566770807289295E-2</v>
      </c>
      <c r="AL320" s="20">
        <f>Table2[[#This Row],[Find N D8]]/Table2[[#This Row],[bp]]*1000000</f>
        <v>2.2716853431988138E-2</v>
      </c>
      <c r="AM320" s="20">
        <f>Table2[[#This Row],[identify kmers A9]]/Table2[[#This Row],[bp]]*1000000</f>
        <v>2.0320095336592212</v>
      </c>
      <c r="AN320" s="20">
        <f>Table2[[#This Row],[identify kmers B10]]/Table2[[#This Row],[bp]]*1000000</f>
        <v>19.62452175855875</v>
      </c>
    </row>
    <row r="321" spans="1:40" x14ac:dyDescent="0.25">
      <c r="A321" s="1" t="s">
        <v>144</v>
      </c>
      <c r="B321">
        <v>14299</v>
      </c>
      <c r="C321">
        <v>1709568522.7671399</v>
      </c>
      <c r="D321">
        <v>1709568522.76738</v>
      </c>
      <c r="E321">
        <v>1709568522.8662901</v>
      </c>
      <c r="F321">
        <v>1709568522.8680799</v>
      </c>
      <c r="G321">
        <v>1709568522.8682201</v>
      </c>
      <c r="H321">
        <v>1709568522.87516</v>
      </c>
      <c r="I321">
        <v>1709568522.8759601</v>
      </c>
      <c r="J321">
        <v>1709568522.8762801</v>
      </c>
      <c r="K321">
        <v>1709568522.8957701</v>
      </c>
      <c r="L321">
        <v>1709568523.10446</v>
      </c>
      <c r="M321" s="10">
        <f t="shared" si="72"/>
        <v>2.4008750915527344E-4</v>
      </c>
      <c r="N321" s="10">
        <f t="shared" si="73"/>
        <v>9.8910093307495117E-2</v>
      </c>
      <c r="O321" s="10">
        <f t="shared" si="74"/>
        <v>1.7898082733154297E-3</v>
      </c>
      <c r="P321" s="10">
        <f t="shared" si="75"/>
        <v>1.4019012451171875E-4</v>
      </c>
      <c r="Q321" s="10">
        <f t="shared" si="76"/>
        <v>6.9398880004882813E-3</v>
      </c>
      <c r="R321" s="10">
        <f t="shared" si="77"/>
        <v>8.0013275146484375E-4</v>
      </c>
      <c r="S321" s="10">
        <f t="shared" si="78"/>
        <v>3.1995773315429688E-4</v>
      </c>
      <c r="T321" s="10">
        <f t="shared" si="79"/>
        <v>1.949000358581543E-2</v>
      </c>
      <c r="U321" s="10">
        <f t="shared" si="80"/>
        <v>0.20868992805480957</v>
      </c>
      <c r="V321" s="10">
        <f>SUM(Table2[[#This Row],[filter kmers2]:[identify kmers B10]])</f>
        <v>0.33732008934020996</v>
      </c>
      <c r="W321" s="5">
        <f t="shared" si="81"/>
        <v>7.1174980898670718E-4</v>
      </c>
      <c r="X321" s="5">
        <f t="shared" si="82"/>
        <v>0.29322325124768256</v>
      </c>
      <c r="Y321" s="5">
        <f t="shared" si="83"/>
        <v>5.3059640675900801E-3</v>
      </c>
      <c r="Z321" s="5">
        <f t="shared" si="84"/>
        <v>4.1559968985519744E-4</v>
      </c>
      <c r="AA321" s="5">
        <f t="shared" si="85"/>
        <v>2.0573598252219535E-2</v>
      </c>
      <c r="AB321" s="5">
        <f t="shared" si="86"/>
        <v>2.3720281618266029E-3</v>
      </c>
      <c r="AC321" s="5">
        <f t="shared" si="87"/>
        <v>9.4852854385318874E-4</v>
      </c>
      <c r="AD321" s="5">
        <f t="shared" si="88"/>
        <v>5.7778958922776916E-2</v>
      </c>
      <c r="AE321" s="5">
        <f t="shared" si="89"/>
        <v>0.61867032130520916</v>
      </c>
      <c r="AF321" s="20">
        <f>Table2[[#This Row],[filter kmers2]]/Table2[[#This Row],[bp]]*1000000</f>
        <v>1.6790510466135635E-2</v>
      </c>
      <c r="AG321" s="20">
        <f>Table2[[#This Row],[collapse kmers3]]/Table2[[#This Row],[bp]]*1000000</f>
        <v>6.9172734672001619</v>
      </c>
      <c r="AH321" s="20">
        <f>Table2[[#This Row],[calculate distances4]]/Table2[[#This Row],[bp]]*1000000</f>
        <v>0.12517017087316804</v>
      </c>
      <c r="AI321" s="20">
        <f>Table2[[#This Row],[Find N A5]]/Table2[[#This Row],[bp]]*1000000</f>
        <v>9.8041908183592388E-3</v>
      </c>
      <c r="AJ321" s="20">
        <f>Table2[[#This Row],[Find N B6]]/Table2[[#This Row],[bp]]*1000000</f>
        <v>0.48534079309659989</v>
      </c>
      <c r="AK321" s="20">
        <f>Table2[[#This Row],[Find N C7]]/Table2[[#This Row],[bp]]*1000000</f>
        <v>5.5957252357846266E-2</v>
      </c>
      <c r="AL321" s="20">
        <f>Table2[[#This Row],[Find N D8]]/Table2[[#This Row],[bp]]*1000000</f>
        <v>2.2376231425574999E-2</v>
      </c>
      <c r="AM321" s="20">
        <f>Table2[[#This Row],[identify kmers A9]]/Table2[[#This Row],[bp]]*1000000</f>
        <v>1.3630326306605658</v>
      </c>
      <c r="AN321" s="20">
        <f>Table2[[#This Row],[identify kmers B10]]/Table2[[#This Row],[bp]]*1000000</f>
        <v>14.594721872495249</v>
      </c>
    </row>
    <row r="322" spans="1:40" x14ac:dyDescent="0.25">
      <c r="A322" s="1" t="s">
        <v>144</v>
      </c>
      <c r="B322">
        <v>13199</v>
      </c>
      <c r="C322">
        <v>1709568593.0252099</v>
      </c>
      <c r="D322">
        <v>1709568593.0255201</v>
      </c>
      <c r="E322">
        <v>1709568593.09742</v>
      </c>
      <c r="F322">
        <v>1709568593.09905</v>
      </c>
      <c r="G322">
        <v>1709568593.09919</v>
      </c>
      <c r="H322">
        <v>1709568593.1027</v>
      </c>
      <c r="I322">
        <v>1709568593.1032901</v>
      </c>
      <c r="J322">
        <v>1709568593.1036301</v>
      </c>
      <c r="K322">
        <v>1709568593.1237299</v>
      </c>
      <c r="L322">
        <v>1709568593.3619399</v>
      </c>
      <c r="M322" s="10">
        <f t="shared" ref="M322:M385" si="90">(D322-C322)</f>
        <v>3.1018257141113281E-4</v>
      </c>
      <c r="N322" s="10">
        <f t="shared" ref="N322:N385" si="91">(E322-D322)</f>
        <v>7.1899890899658203E-2</v>
      </c>
      <c r="O322" s="10">
        <f t="shared" ref="O322:O385" si="92">(F322-E322)</f>
        <v>1.6300678253173828E-3</v>
      </c>
      <c r="P322" s="10">
        <f t="shared" ref="P322:P385" si="93">(G322-F322)</f>
        <v>1.3995170593261719E-4</v>
      </c>
      <c r="Q322" s="10">
        <f t="shared" ref="Q322:Q385" si="94">(H322-G322)</f>
        <v>3.5099983215332031E-3</v>
      </c>
      <c r="R322" s="10">
        <f t="shared" ref="R322:R385" si="95">(I322-H322)</f>
        <v>5.9008598327636719E-4</v>
      </c>
      <c r="S322" s="10">
        <f t="shared" ref="S322:S385" si="96">(J322-I322)</f>
        <v>3.3998489379882813E-4</v>
      </c>
      <c r="T322" s="10">
        <f t="shared" ref="T322:T385" si="97">(K322-J322)</f>
        <v>2.0099878311157227E-2</v>
      </c>
      <c r="U322" s="10">
        <f t="shared" ref="U322:U385" si="98">(L322-K322)</f>
        <v>0.23820996284484863</v>
      </c>
      <c r="V322" s="10">
        <f>SUM(Table2[[#This Row],[filter kmers2]:[identify kmers B10]])</f>
        <v>0.33673000335693359</v>
      </c>
      <c r="W322" s="5">
        <f t="shared" ref="W322:W385" si="99">M322/(SUM($M322:$U322))</f>
        <v>9.2116107361641753E-4</v>
      </c>
      <c r="X322" s="5">
        <f t="shared" ref="X322:X385" si="100">N322/(SUM($M322:$U322))</f>
        <v>0.21352386239085552</v>
      </c>
      <c r="Y322" s="5">
        <f t="shared" ref="Y322:Y385" si="101">O322/(SUM($M322:$U322))</f>
        <v>4.8408749118489212E-3</v>
      </c>
      <c r="Z322" s="5">
        <f t="shared" ref="Z322:Z385" si="102">P322/(SUM($M322:$U322))</f>
        <v>4.156199463588294E-4</v>
      </c>
      <c r="AA322" s="5">
        <f t="shared" ref="AA322:AA385" si="103">Q322/(SUM($M322:$U322))</f>
        <v>1.042377657631122E-2</v>
      </c>
      <c r="AB322" s="5">
        <f t="shared" ref="AB322:AB385" si="104">R322/(SUM($M322:$U322))</f>
        <v>1.7524009663340762E-3</v>
      </c>
      <c r="AC322" s="5">
        <f t="shared" ref="AC322:AC385" si="105">S322/(SUM($M322:$U322))</f>
        <v>1.0096661729262193E-3</v>
      </c>
      <c r="AD322" s="5">
        <f t="shared" ref="AD322:AD385" si="106">T322/(SUM($M322:$U322))</f>
        <v>5.969137917850275E-2</v>
      </c>
      <c r="AE322" s="5">
        <f t="shared" ref="AE322:AE385" si="107">U322/(SUM($M322:$U322))</f>
        <v>0.70742125878324602</v>
      </c>
      <c r="AF322" s="20">
        <f>Table2[[#This Row],[filter kmers2]]/Table2[[#This Row],[bp]]*1000000</f>
        <v>2.3500459990236595E-2</v>
      </c>
      <c r="AG322" s="20">
        <f>Table2[[#This Row],[collapse kmers3]]/Table2[[#This Row],[bp]]*1000000</f>
        <v>5.447374111649232</v>
      </c>
      <c r="AH322" s="20">
        <f>Table2[[#This Row],[calculate distances4]]/Table2[[#This Row],[bp]]*1000000</f>
        <v>0.12349934277728485</v>
      </c>
      <c r="AI322" s="20">
        <f>Table2[[#This Row],[Find N A5]]/Table2[[#This Row],[bp]]*1000000</f>
        <v>1.0603205237716282E-2</v>
      </c>
      <c r="AJ322" s="20">
        <f>Table2[[#This Row],[Find N B6]]/Table2[[#This Row],[bp]]*1000000</f>
        <v>0.26592910989720459</v>
      </c>
      <c r="AK322" s="20">
        <f>Table2[[#This Row],[Find N C7]]/Table2[[#This Row],[bp]]*1000000</f>
        <v>4.4706870465669159E-2</v>
      </c>
      <c r="AL322" s="20">
        <f>Table2[[#This Row],[Find N D8]]/Table2[[#This Row],[bp]]*1000000</f>
        <v>2.5758382741027964E-2</v>
      </c>
      <c r="AM322" s="20">
        <f>Table2[[#This Row],[identify kmers A9]]/Table2[[#This Row],[bp]]*1000000</f>
        <v>1.5228334200437328</v>
      </c>
      <c r="AN322" s="20">
        <f>Table2[[#This Row],[identify kmers B10]]/Table2[[#This Row],[bp]]*1000000</f>
        <v>18.047576547075433</v>
      </c>
    </row>
    <row r="323" spans="1:40" x14ac:dyDescent="0.25">
      <c r="A323" s="1" t="s">
        <v>144</v>
      </c>
      <c r="B323">
        <v>12099</v>
      </c>
      <c r="C323">
        <v>1709568508.4998701</v>
      </c>
      <c r="D323">
        <v>1709568508.50003</v>
      </c>
      <c r="E323">
        <v>1709568508.6047299</v>
      </c>
      <c r="F323">
        <v>1709568508.6066401</v>
      </c>
      <c r="G323">
        <v>1709568508.6067801</v>
      </c>
      <c r="H323">
        <v>1709568508.6107099</v>
      </c>
      <c r="I323">
        <v>1709568508.61134</v>
      </c>
      <c r="J323">
        <v>1709568508.6117001</v>
      </c>
      <c r="K323">
        <v>1709568508.63345</v>
      </c>
      <c r="L323">
        <v>1709568508.8364501</v>
      </c>
      <c r="M323" s="10">
        <f t="shared" si="90"/>
        <v>1.5997886657714844E-4</v>
      </c>
      <c r="N323" s="10">
        <f t="shared" si="91"/>
        <v>0.10469985008239746</v>
      </c>
      <c r="O323" s="10">
        <f t="shared" si="92"/>
        <v>1.9102096557617188E-3</v>
      </c>
      <c r="P323" s="10">
        <f t="shared" si="93"/>
        <v>1.3995170593261719E-4</v>
      </c>
      <c r="Q323" s="10">
        <f t="shared" si="94"/>
        <v>3.9298534393310547E-3</v>
      </c>
      <c r="R323" s="10">
        <f t="shared" si="95"/>
        <v>6.3014030456542969E-4</v>
      </c>
      <c r="S323" s="10">
        <f t="shared" si="96"/>
        <v>3.6001205444335938E-4</v>
      </c>
      <c r="T323" s="10">
        <f t="shared" si="97"/>
        <v>2.1749973297119141E-2</v>
      </c>
      <c r="U323" s="10">
        <f t="shared" si="98"/>
        <v>0.20300006866455078</v>
      </c>
      <c r="V323" s="10">
        <f>SUM(Table2[[#This Row],[filter kmers2]:[identify kmers B10]])</f>
        <v>0.33658003807067871</v>
      </c>
      <c r="W323" s="5">
        <f t="shared" si="99"/>
        <v>4.7530705473256365E-4</v>
      </c>
      <c r="X323" s="5">
        <f t="shared" si="100"/>
        <v>0.31106969588140415</v>
      </c>
      <c r="Y323" s="5">
        <f t="shared" si="101"/>
        <v>5.6753504061360649E-3</v>
      </c>
      <c r="Z323" s="5">
        <f t="shared" si="102"/>
        <v>4.1580512835769724E-4</v>
      </c>
      <c r="AA323" s="5">
        <f t="shared" si="103"/>
        <v>1.1675836338534794E-2</v>
      </c>
      <c r="AB323" s="5">
        <f t="shared" si="104"/>
        <v>1.8721856120091887E-3</v>
      </c>
      <c r="AC323" s="5">
        <f t="shared" si="105"/>
        <v>1.06961796221486E-3</v>
      </c>
      <c r="AD323" s="5">
        <f t="shared" si="106"/>
        <v>6.4620508755637629E-2</v>
      </c>
      <c r="AE323" s="5">
        <f t="shared" si="107"/>
        <v>0.60312569286097306</v>
      </c>
      <c r="AF323" s="20">
        <f>Table2[[#This Row],[filter kmers2]]/Table2[[#This Row],[bp]]*1000000</f>
        <v>1.3222486699491564E-2</v>
      </c>
      <c r="AG323" s="20">
        <f>Table2[[#This Row],[collapse kmers3]]/Table2[[#This Row],[bp]]*1000000</f>
        <v>8.6535953452679948</v>
      </c>
      <c r="AH323" s="20">
        <f>Table2[[#This Row],[calculate distances4]]/Table2[[#This Row],[bp]]*1000000</f>
        <v>0.15788161465920478</v>
      </c>
      <c r="AI323" s="20">
        <f>Table2[[#This Row],[Find N A5]]/Table2[[#This Row],[bp]]*1000000</f>
        <v>1.15672126566342E-2</v>
      </c>
      <c r="AJ323" s="20">
        <f>Table2[[#This Row],[Find N B6]]/Table2[[#This Row],[bp]]*1000000</f>
        <v>0.32480811962402306</v>
      </c>
      <c r="AK323" s="20">
        <f>Table2[[#This Row],[Find N C7]]/Table2[[#This Row],[bp]]*1000000</f>
        <v>5.2082015419904926E-2</v>
      </c>
      <c r="AL323" s="20">
        <f>Table2[[#This Row],[Find N D8]]/Table2[[#This Row],[bp]]*1000000</f>
        <v>2.9755521484697858E-2</v>
      </c>
      <c r="AM323" s="20">
        <f>Table2[[#This Row],[identify kmers A9]]/Table2[[#This Row],[bp]]*1000000</f>
        <v>1.7976670218298323</v>
      </c>
      <c r="AN323" s="20">
        <f>Table2[[#This Row],[identify kmers B10]]/Table2[[#This Row],[bp]]*1000000</f>
        <v>16.778251811269591</v>
      </c>
    </row>
    <row r="324" spans="1:40" x14ac:dyDescent="0.25">
      <c r="A324" s="1" t="s">
        <v>144</v>
      </c>
      <c r="B324">
        <v>12099</v>
      </c>
      <c r="C324">
        <v>1709568626.92346</v>
      </c>
      <c r="D324">
        <v>1709568626.9236901</v>
      </c>
      <c r="E324">
        <v>1709568627.0021701</v>
      </c>
      <c r="F324">
        <v>1709568627.00389</v>
      </c>
      <c r="G324">
        <v>1709568627.00403</v>
      </c>
      <c r="H324">
        <v>1709568627.00597</v>
      </c>
      <c r="I324">
        <v>1709568627.0065</v>
      </c>
      <c r="J324">
        <v>1709568627.0067101</v>
      </c>
      <c r="K324">
        <v>1709568627.0335801</v>
      </c>
      <c r="L324">
        <v>1709568627.25963</v>
      </c>
      <c r="M324" s="10">
        <f t="shared" si="90"/>
        <v>2.3007392883300781E-4</v>
      </c>
      <c r="N324" s="10">
        <f t="shared" si="91"/>
        <v>7.8480005264282227E-2</v>
      </c>
      <c r="O324" s="10">
        <f t="shared" si="92"/>
        <v>1.7199516296386719E-3</v>
      </c>
      <c r="P324" s="10">
        <f t="shared" si="93"/>
        <v>1.3995170593261719E-4</v>
      </c>
      <c r="Q324" s="10">
        <f t="shared" si="94"/>
        <v>1.9400119781494141E-3</v>
      </c>
      <c r="R324" s="10">
        <f t="shared" si="95"/>
        <v>5.3000450134277344E-4</v>
      </c>
      <c r="S324" s="10">
        <f t="shared" si="96"/>
        <v>2.1004676818847656E-4</v>
      </c>
      <c r="T324" s="10">
        <f t="shared" si="97"/>
        <v>2.6870012283325195E-2</v>
      </c>
      <c r="U324" s="10">
        <f t="shared" si="98"/>
        <v>0.22604990005493164</v>
      </c>
      <c r="V324" s="10">
        <f>SUM(Table2[[#This Row],[filter kmers2]:[identify kmers B10]])</f>
        <v>0.33616995811462402</v>
      </c>
      <c r="W324" s="5">
        <f t="shared" si="99"/>
        <v>6.8439764850897059E-4</v>
      </c>
      <c r="X324" s="5">
        <f t="shared" si="100"/>
        <v>0.23345335705911849</v>
      </c>
      <c r="Y324" s="5">
        <f t="shared" si="101"/>
        <v>5.1163156853302732E-3</v>
      </c>
      <c r="Z324" s="5">
        <f t="shared" si="102"/>
        <v>4.1631235199457586E-4</v>
      </c>
      <c r="AA324" s="5">
        <f t="shared" si="103"/>
        <v>5.7709260786709777E-3</v>
      </c>
      <c r="AB324" s="5">
        <f t="shared" si="104"/>
        <v>1.5765968628346544E-3</v>
      </c>
      <c r="AC324" s="5">
        <f t="shared" si="105"/>
        <v>6.2482313817243838E-4</v>
      </c>
      <c r="AD324" s="5">
        <f t="shared" si="106"/>
        <v>7.9929843921875118E-2</v>
      </c>
      <c r="AE324" s="5">
        <f t="shared" si="107"/>
        <v>0.67242742725349447</v>
      </c>
      <c r="AF324" s="20">
        <f>Table2[[#This Row],[filter kmers2]]/Table2[[#This Row],[bp]]*1000000</f>
        <v>1.901594584949234E-2</v>
      </c>
      <c r="AG324" s="20">
        <f>Table2[[#This Row],[collapse kmers3]]/Table2[[#This Row],[bp]]*1000000</f>
        <v>6.4864869215870922</v>
      </c>
      <c r="AH324" s="20">
        <f>Table2[[#This Row],[calculate distances4]]/Table2[[#This Row],[bp]]*1000000</f>
        <v>0.14215651125205983</v>
      </c>
      <c r="AI324" s="20">
        <f>Table2[[#This Row],[Find N A5]]/Table2[[#This Row],[bp]]*1000000</f>
        <v>1.15672126566342E-2</v>
      </c>
      <c r="AJ324" s="20">
        <f>Table2[[#This Row],[Find N B6]]/Table2[[#This Row],[bp]]*1000000</f>
        <v>0.16034482008012346</v>
      </c>
      <c r="AK324" s="20">
        <f>Table2[[#This Row],[Find N C7]]/Table2[[#This Row],[bp]]*1000000</f>
        <v>4.3805645205618103E-2</v>
      </c>
      <c r="AL324" s="20">
        <f>Table2[[#This Row],[Find N D8]]/Table2[[#This Row],[bp]]*1000000</f>
        <v>1.7360671806634975E-2</v>
      </c>
      <c r="AM324" s="20">
        <f>Table2[[#This Row],[identify kmers A9]]/Table2[[#This Row],[bp]]*1000000</f>
        <v>2.2208457131436643</v>
      </c>
      <c r="AN324" s="20">
        <f>Table2[[#This Row],[identify kmers B10]]/Table2[[#This Row],[bp]]*1000000</f>
        <v>18.683354000738213</v>
      </c>
    </row>
    <row r="325" spans="1:40" x14ac:dyDescent="0.25">
      <c r="A325" s="1" t="s">
        <v>144</v>
      </c>
      <c r="B325">
        <v>10499</v>
      </c>
      <c r="C325">
        <v>1709568623.9102099</v>
      </c>
      <c r="D325">
        <v>1709568623.9104199</v>
      </c>
      <c r="E325">
        <v>1709568623.9737101</v>
      </c>
      <c r="F325">
        <v>1709568623.9753599</v>
      </c>
      <c r="G325">
        <v>1709568623.9755001</v>
      </c>
      <c r="H325">
        <v>1709568623.97786</v>
      </c>
      <c r="I325">
        <v>1709568623.9784601</v>
      </c>
      <c r="J325">
        <v>1709568623.97874</v>
      </c>
      <c r="K325">
        <v>1709568623.9965999</v>
      </c>
      <c r="L325">
        <v>1709568624.2458401</v>
      </c>
      <c r="M325" s="10">
        <f t="shared" si="90"/>
        <v>2.1004676818847656E-4</v>
      </c>
      <c r="N325" s="10">
        <f t="shared" si="91"/>
        <v>6.3290119171142578E-2</v>
      </c>
      <c r="O325" s="10">
        <f t="shared" si="92"/>
        <v>1.6498565673828125E-3</v>
      </c>
      <c r="P325" s="10">
        <f t="shared" si="93"/>
        <v>1.4019012451171875E-4</v>
      </c>
      <c r="Q325" s="10">
        <f t="shared" si="94"/>
        <v>2.3598670959472656E-3</v>
      </c>
      <c r="R325" s="10">
        <f t="shared" si="95"/>
        <v>6.0009956359863281E-4</v>
      </c>
      <c r="S325" s="10">
        <f t="shared" si="96"/>
        <v>2.7990341186523438E-4</v>
      </c>
      <c r="T325" s="10">
        <f t="shared" si="97"/>
        <v>1.7859935760498047E-2</v>
      </c>
      <c r="U325" s="10">
        <f t="shared" si="98"/>
        <v>0.24924015998840332</v>
      </c>
      <c r="V325" s="10">
        <f>SUM(Table2[[#This Row],[filter kmers2]:[identify kmers B10]])</f>
        <v>0.33563017845153809</v>
      </c>
      <c r="W325" s="5">
        <f t="shared" si="99"/>
        <v>6.2582801450557105E-4</v>
      </c>
      <c r="X325" s="5">
        <f t="shared" si="100"/>
        <v>0.18857100235484661</v>
      </c>
      <c r="Y325" s="5">
        <f t="shared" si="101"/>
        <v>4.9156979118939285E-3</v>
      </c>
      <c r="Z325" s="5">
        <f t="shared" si="102"/>
        <v>4.1769225031699857E-4</v>
      </c>
      <c r="AA325" s="5">
        <f t="shared" si="103"/>
        <v>7.0311528803361431E-3</v>
      </c>
      <c r="AB325" s="5">
        <f t="shared" si="104"/>
        <v>1.7879785613059277E-3</v>
      </c>
      <c r="AC325" s="5">
        <f t="shared" si="105"/>
        <v>8.3396377869414341E-4</v>
      </c>
      <c r="AD325" s="5">
        <f t="shared" si="106"/>
        <v>5.3213140257221708E-2</v>
      </c>
      <c r="AE325" s="5">
        <f t="shared" si="107"/>
        <v>0.74260354399087891</v>
      </c>
      <c r="AF325" s="20">
        <f>Table2[[#This Row],[filter kmers2]]/Table2[[#This Row],[bp]]*1000000</f>
        <v>2.0006359480757841E-2</v>
      </c>
      <c r="AG325" s="20">
        <f>Table2[[#This Row],[collapse kmers3]]/Table2[[#This Row],[bp]]*1000000</f>
        <v>6.0282045119670995</v>
      </c>
      <c r="AH325" s="20">
        <f>Table2[[#This Row],[calculate distances4]]/Table2[[#This Row],[bp]]*1000000</f>
        <v>0.15714416300436351</v>
      </c>
      <c r="AI325" s="20">
        <f>Table2[[#This Row],[Find N A5]]/Table2[[#This Row],[bp]]*1000000</f>
        <v>1.3352712116555743E-2</v>
      </c>
      <c r="AJ325" s="20">
        <f>Table2[[#This Row],[Find N B6]]/Table2[[#This Row],[bp]]*1000000</f>
        <v>0.22477065396202167</v>
      </c>
      <c r="AK325" s="20">
        <f>Table2[[#This Row],[Find N C7]]/Table2[[#This Row],[bp]]*1000000</f>
        <v>5.7157782988725862E-2</v>
      </c>
      <c r="AL325" s="20">
        <f>Table2[[#This Row],[Find N D8]]/Table2[[#This Row],[bp]]*1000000</f>
        <v>2.6660006844959939E-2</v>
      </c>
      <c r="AM325" s="20">
        <f>Table2[[#This Row],[identify kmers A9]]/Table2[[#This Row],[bp]]*1000000</f>
        <v>1.7011082732163108</v>
      </c>
      <c r="AN325" s="20">
        <f>Table2[[#This Row],[identify kmers B10]]/Table2[[#This Row],[bp]]*1000000</f>
        <v>23.739418991180429</v>
      </c>
    </row>
    <row r="326" spans="1:40" x14ac:dyDescent="0.25">
      <c r="A326" s="1" t="s">
        <v>144</v>
      </c>
      <c r="B326">
        <v>10999</v>
      </c>
      <c r="C326">
        <v>1709568606.5810101</v>
      </c>
      <c r="D326">
        <v>1709568606.5812399</v>
      </c>
      <c r="E326">
        <v>1709568606.6717899</v>
      </c>
      <c r="F326">
        <v>1709568606.6732099</v>
      </c>
      <c r="G326">
        <v>1709568606.6733699</v>
      </c>
      <c r="H326">
        <v>1709568606.6768</v>
      </c>
      <c r="I326">
        <v>1709568606.6773801</v>
      </c>
      <c r="J326">
        <v>1709568606.67765</v>
      </c>
      <c r="K326">
        <v>1709568606.7098701</v>
      </c>
      <c r="L326">
        <v>1709568606.9165101</v>
      </c>
      <c r="M326" s="10">
        <f t="shared" si="90"/>
        <v>2.2983551025390625E-4</v>
      </c>
      <c r="N326" s="10">
        <f t="shared" si="91"/>
        <v>9.0549945831298828E-2</v>
      </c>
      <c r="O326" s="10">
        <f t="shared" si="92"/>
        <v>1.4200210571289063E-3</v>
      </c>
      <c r="P326" s="10">
        <f t="shared" si="93"/>
        <v>1.5997886657714844E-4</v>
      </c>
      <c r="Q326" s="10">
        <f t="shared" si="94"/>
        <v>3.4301280975341797E-3</v>
      </c>
      <c r="R326" s="10">
        <f t="shared" si="95"/>
        <v>5.8007240295410156E-4</v>
      </c>
      <c r="S326" s="10">
        <f t="shared" si="96"/>
        <v>2.6988983154296875E-4</v>
      </c>
      <c r="T326" s="10">
        <f t="shared" si="97"/>
        <v>3.2220125198364258E-2</v>
      </c>
      <c r="U326" s="10">
        <f t="shared" si="98"/>
        <v>0.20664000511169434</v>
      </c>
      <c r="V326" s="10">
        <f>SUM(Table2[[#This Row],[filter kmers2]:[identify kmers B10]])</f>
        <v>0.33550000190734863</v>
      </c>
      <c r="W326" s="5">
        <f t="shared" si="99"/>
        <v>6.850536779352312E-4</v>
      </c>
      <c r="X326" s="5">
        <f t="shared" si="100"/>
        <v>0.26989551510138299</v>
      </c>
      <c r="Y326" s="5">
        <f t="shared" si="101"/>
        <v>4.2325515620147683E-3</v>
      </c>
      <c r="Z326" s="5">
        <f t="shared" si="102"/>
        <v>4.7683715549226151E-4</v>
      </c>
      <c r="AA326" s="5">
        <f t="shared" si="103"/>
        <v>1.0223928697566567E-2</v>
      </c>
      <c r="AB326" s="5">
        <f t="shared" si="104"/>
        <v>1.7289788365315534E-3</v>
      </c>
      <c r="AC326" s="5">
        <f t="shared" si="105"/>
        <v>8.0444062595713868E-4</v>
      </c>
      <c r="AD326" s="5">
        <f t="shared" si="106"/>
        <v>9.6036140134694054E-2</v>
      </c>
      <c r="AE326" s="5">
        <f t="shared" si="107"/>
        <v>0.6159165542084255</v>
      </c>
      <c r="AF326" s="20">
        <f>Table2[[#This Row],[filter kmers2]]/Table2[[#This Row],[bp]]*1000000</f>
        <v>2.0896036935531073E-2</v>
      </c>
      <c r="AG326" s="20">
        <f>Table2[[#This Row],[collapse kmers3]]/Table2[[#This Row],[bp]]*1000000</f>
        <v>8.2325616720882646</v>
      </c>
      <c r="AH326" s="20">
        <f>Table2[[#This Row],[calculate distances4]]/Table2[[#This Row],[bp]]*1000000</f>
        <v>0.12910456015355087</v>
      </c>
      <c r="AI326" s="20">
        <f>Table2[[#This Row],[Find N A5]]/Table2[[#This Row],[bp]]*1000000</f>
        <v>1.4544855584793929E-2</v>
      </c>
      <c r="AJ326" s="20">
        <f>Table2[[#This Row],[Find N B6]]/Table2[[#This Row],[bp]]*1000000</f>
        <v>0.31185817779199743</v>
      </c>
      <c r="AK326" s="20">
        <f>Table2[[#This Row],[Find N C7]]/Table2[[#This Row],[bp]]*1000000</f>
        <v>5.2738649236667108E-2</v>
      </c>
      <c r="AL326" s="20">
        <f>Table2[[#This Row],[Find N D8]]/Table2[[#This Row],[bp]]*1000000</f>
        <v>2.4537669928445201E-2</v>
      </c>
      <c r="AM326" s="20">
        <f>Table2[[#This Row],[identify kmers A9]]/Table2[[#This Row],[bp]]*1000000</f>
        <v>2.9293685969964778</v>
      </c>
      <c r="AN326" s="20">
        <f>Table2[[#This Row],[identify kmers B10]]/Table2[[#This Row],[bp]]*1000000</f>
        <v>18.787162934057129</v>
      </c>
    </row>
    <row r="327" spans="1:40" x14ac:dyDescent="0.25">
      <c r="A327" s="1" t="s">
        <v>144</v>
      </c>
      <c r="B327">
        <v>13199</v>
      </c>
      <c r="C327">
        <v>1709568624.9823201</v>
      </c>
      <c r="D327">
        <v>1709568624.9825201</v>
      </c>
      <c r="E327">
        <v>1709568625.08726</v>
      </c>
      <c r="F327">
        <v>1709568625.08887</v>
      </c>
      <c r="G327">
        <v>1709568625.08901</v>
      </c>
      <c r="H327">
        <v>1709568625.0949099</v>
      </c>
      <c r="I327">
        <v>1709568625.0954399</v>
      </c>
      <c r="J327">
        <v>1709568625.09566</v>
      </c>
      <c r="K327">
        <v>1709568625.1171401</v>
      </c>
      <c r="L327">
        <v>1709568625.3178</v>
      </c>
      <c r="M327" s="10">
        <f t="shared" si="90"/>
        <v>2.0003318786621094E-4</v>
      </c>
      <c r="N327" s="10">
        <f t="shared" si="91"/>
        <v>0.10473990440368652</v>
      </c>
      <c r="O327" s="10">
        <f t="shared" si="92"/>
        <v>1.6100406646728516E-3</v>
      </c>
      <c r="P327" s="10">
        <f t="shared" si="93"/>
        <v>1.3995170593261719E-4</v>
      </c>
      <c r="Q327" s="10">
        <f t="shared" si="94"/>
        <v>5.8999061584472656E-3</v>
      </c>
      <c r="R327" s="10">
        <f t="shared" si="95"/>
        <v>5.3000450134277344E-4</v>
      </c>
      <c r="S327" s="10">
        <f t="shared" si="96"/>
        <v>2.2006034851074219E-4</v>
      </c>
      <c r="T327" s="10">
        <f t="shared" si="97"/>
        <v>2.1480083465576172E-2</v>
      </c>
      <c r="U327" s="10">
        <f t="shared" si="98"/>
        <v>0.20065999031066895</v>
      </c>
      <c r="V327" s="10">
        <f>SUM(Table2[[#This Row],[filter kmers2]:[identify kmers B10]])</f>
        <v>0.3354799747467041</v>
      </c>
      <c r="W327" s="5">
        <f t="shared" si="99"/>
        <v>5.9625969632685547E-4</v>
      </c>
      <c r="X327" s="5">
        <f t="shared" si="100"/>
        <v>0.31220911019433517</v>
      </c>
      <c r="Y327" s="5">
        <f t="shared" si="101"/>
        <v>4.7992154103638322E-3</v>
      </c>
      <c r="Z327" s="5">
        <f t="shared" si="102"/>
        <v>4.1716858372331842E-4</v>
      </c>
      <c r="AA327" s="5">
        <f t="shared" si="103"/>
        <v>1.7586462986060029E-2</v>
      </c>
      <c r="AB327" s="5">
        <f t="shared" si="104"/>
        <v>1.5798394576097732E-3</v>
      </c>
      <c r="AC327" s="5">
        <f t="shared" si="105"/>
        <v>6.559567338613678E-4</v>
      </c>
      <c r="AD327" s="5">
        <f t="shared" si="106"/>
        <v>6.4027915471837574E-2</v>
      </c>
      <c r="AE327" s="5">
        <f t="shared" si="107"/>
        <v>0.59812807146588209</v>
      </c>
      <c r="AF327" s="20">
        <f>Table2[[#This Row],[filter kmers2]]/Table2[[#This Row],[bp]]*1000000</f>
        <v>1.5155177503311685E-2</v>
      </c>
      <c r="AG327" s="20">
        <f>Table2[[#This Row],[collapse kmers3]]/Table2[[#This Row],[bp]]*1000000</f>
        <v>7.9354424125832654</v>
      </c>
      <c r="AH327" s="20">
        <f>Table2[[#This Row],[calculate distances4]]/Table2[[#This Row],[bp]]*1000000</f>
        <v>0.12198201868875307</v>
      </c>
      <c r="AI327" s="20">
        <f>Table2[[#This Row],[Find N A5]]/Table2[[#This Row],[bp]]*1000000</f>
        <v>1.0603205237716282E-2</v>
      </c>
      <c r="AJ327" s="20">
        <f>Table2[[#This Row],[Find N B6]]/Table2[[#This Row],[bp]]*1000000</f>
        <v>0.44699645112866621</v>
      </c>
      <c r="AK327" s="20">
        <f>Table2[[#This Row],[Find N C7]]/Table2[[#This Row],[bp]]*1000000</f>
        <v>4.0154898200073751E-2</v>
      </c>
      <c r="AL327" s="20">
        <f>Table2[[#This Row],[Find N D8]]/Table2[[#This Row],[bp]]*1000000</f>
        <v>1.6672501591843487E-2</v>
      </c>
      <c r="AM327" s="20">
        <f>Table2[[#This Row],[identify kmers A9]]/Table2[[#This Row],[bp]]*1000000</f>
        <v>1.6274023384783827</v>
      </c>
      <c r="AN327" s="20">
        <f>Table2[[#This Row],[identify kmers B10]]/Table2[[#This Row],[bp]]*1000000</f>
        <v>15.20266613460633</v>
      </c>
    </row>
    <row r="328" spans="1:40" x14ac:dyDescent="0.25">
      <c r="A328" s="1" t="s">
        <v>144</v>
      </c>
      <c r="B328">
        <v>10999</v>
      </c>
      <c r="C328">
        <v>1709568623.43837</v>
      </c>
      <c r="D328">
        <v>1709568623.4386101</v>
      </c>
      <c r="E328">
        <v>1709568623.5113101</v>
      </c>
      <c r="F328">
        <v>1709568623.51316</v>
      </c>
      <c r="G328">
        <v>1709568623.51332</v>
      </c>
      <c r="H328">
        <v>1709568623.51701</v>
      </c>
      <c r="I328">
        <v>1709568623.51776</v>
      </c>
      <c r="J328">
        <v>1709568623.5180299</v>
      </c>
      <c r="K328">
        <v>1709568623.5339799</v>
      </c>
      <c r="L328">
        <v>1709568623.77335</v>
      </c>
      <c r="M328" s="10">
        <f t="shared" si="90"/>
        <v>2.4008750915527344E-4</v>
      </c>
      <c r="N328" s="10">
        <f t="shared" si="91"/>
        <v>7.2700023651123047E-2</v>
      </c>
      <c r="O328" s="10">
        <f t="shared" si="92"/>
        <v>1.8498897552490234E-3</v>
      </c>
      <c r="P328" s="10">
        <f t="shared" si="93"/>
        <v>1.5997886657714844E-4</v>
      </c>
      <c r="Q328" s="10">
        <f t="shared" si="94"/>
        <v>3.6900043487548828E-3</v>
      </c>
      <c r="R328" s="10">
        <f t="shared" si="95"/>
        <v>7.5006484985351563E-4</v>
      </c>
      <c r="S328" s="10">
        <f t="shared" si="96"/>
        <v>2.6988983154296875E-4</v>
      </c>
      <c r="T328" s="10">
        <f t="shared" si="97"/>
        <v>1.594996452331543E-2</v>
      </c>
      <c r="U328" s="10">
        <f t="shared" si="98"/>
        <v>0.23937010765075684</v>
      </c>
      <c r="V328" s="10">
        <f>SUM(Table2[[#This Row],[filter kmers2]:[identify kmers B10]])</f>
        <v>0.33498001098632813</v>
      </c>
      <c r="W328" s="5">
        <f t="shared" si="99"/>
        <v>7.1672189766891004E-4</v>
      </c>
      <c r="X328" s="5">
        <f t="shared" si="100"/>
        <v>0.2170279457483516</v>
      </c>
      <c r="Y328" s="5">
        <f t="shared" si="101"/>
        <v>5.5223884846207286E-3</v>
      </c>
      <c r="Z328" s="5">
        <f t="shared" si="102"/>
        <v>4.7757735187272955E-4</v>
      </c>
      <c r="AA328" s="5">
        <f t="shared" si="103"/>
        <v>1.1015595640736566E-2</v>
      </c>
      <c r="AB328" s="5">
        <f t="shared" si="104"/>
        <v>2.2391331579606666E-3</v>
      </c>
      <c r="AC328" s="5">
        <f t="shared" si="105"/>
        <v>8.056893626228463E-4</v>
      </c>
      <c r="AD328" s="5">
        <f t="shared" si="106"/>
        <v>4.7614675503627024E-2</v>
      </c>
      <c r="AE328" s="5">
        <f t="shared" si="107"/>
        <v>0.71458027285253889</v>
      </c>
      <c r="AF328" s="20">
        <f>Table2[[#This Row],[filter kmers2]]/Table2[[#This Row],[bp]]*1000000</f>
        <v>2.1828121570622187E-2</v>
      </c>
      <c r="AG328" s="20">
        <f>Table2[[#This Row],[collapse kmers3]]/Table2[[#This Row],[bp]]*1000000</f>
        <v>6.6096939404603194</v>
      </c>
      <c r="AH328" s="20">
        <f>Table2[[#This Row],[calculate distances4]]/Table2[[#This Row],[bp]]*1000000</f>
        <v>0.16818708566679003</v>
      </c>
      <c r="AI328" s="20">
        <f>Table2[[#This Row],[Find N A5]]/Table2[[#This Row],[bp]]*1000000</f>
        <v>1.4544855584793929E-2</v>
      </c>
      <c r="AJ328" s="20">
        <f>Table2[[#This Row],[Find N B6]]/Table2[[#This Row],[bp]]*1000000</f>
        <v>0.3354854394722141</v>
      </c>
      <c r="AK328" s="20">
        <f>Table2[[#This Row],[Find N C7]]/Table2[[#This Row],[bp]]*1000000</f>
        <v>6.8193913069689582E-2</v>
      </c>
      <c r="AL328" s="20">
        <f>Table2[[#This Row],[Find N D8]]/Table2[[#This Row],[bp]]*1000000</f>
        <v>2.4537669928445201E-2</v>
      </c>
      <c r="AM328" s="20">
        <f>Table2[[#This Row],[identify kmers A9]]/Table2[[#This Row],[bp]]*1000000</f>
        <v>1.4501286047200137</v>
      </c>
      <c r="AN328" s="20">
        <f>Table2[[#This Row],[identify kmers B10]]/Table2[[#This Row],[bp]]*1000000</f>
        <v>21.762897322552671</v>
      </c>
    </row>
    <row r="329" spans="1:40" x14ac:dyDescent="0.25">
      <c r="A329" s="1" t="s">
        <v>144</v>
      </c>
      <c r="B329">
        <v>10999</v>
      </c>
      <c r="C329">
        <v>1709568504.9167299</v>
      </c>
      <c r="D329">
        <v>1709568504.9168899</v>
      </c>
      <c r="E329">
        <v>1709568504.98329</v>
      </c>
      <c r="F329">
        <v>1709568504.9844</v>
      </c>
      <c r="G329">
        <v>1709568504.9845099</v>
      </c>
      <c r="H329">
        <v>1709568504.9870801</v>
      </c>
      <c r="I329">
        <v>1709568504.9876201</v>
      </c>
      <c r="J329">
        <v>1709568504.98788</v>
      </c>
      <c r="K329">
        <v>1709568505.0032599</v>
      </c>
      <c r="L329">
        <v>1709568505.2516501</v>
      </c>
      <c r="M329" s="10">
        <f t="shared" si="90"/>
        <v>1.5997886657714844E-4</v>
      </c>
      <c r="N329" s="10">
        <f t="shared" si="91"/>
        <v>6.6400051116943359E-2</v>
      </c>
      <c r="O329" s="10">
        <f t="shared" si="92"/>
        <v>1.110076904296875E-3</v>
      </c>
      <c r="P329" s="10">
        <f t="shared" si="93"/>
        <v>1.0991096496582031E-4</v>
      </c>
      <c r="Q329" s="10">
        <f t="shared" si="94"/>
        <v>2.5701522827148438E-3</v>
      </c>
      <c r="R329" s="10">
        <f t="shared" si="95"/>
        <v>5.4001808166503906E-4</v>
      </c>
      <c r="S329" s="10">
        <f t="shared" si="96"/>
        <v>2.5987625122070313E-4</v>
      </c>
      <c r="T329" s="10">
        <f t="shared" si="97"/>
        <v>1.5379905700683594E-2</v>
      </c>
      <c r="U329" s="10">
        <f t="shared" si="98"/>
        <v>0.24839019775390625</v>
      </c>
      <c r="V329" s="10">
        <f>SUM(Table2[[#This Row],[filter kmers2]:[identify kmers B10]])</f>
        <v>0.33492016792297363</v>
      </c>
      <c r="W329" s="5">
        <f t="shared" si="99"/>
        <v>4.7766268472056021E-4</v>
      </c>
      <c r="X329" s="5">
        <f t="shared" si="100"/>
        <v>0.19825635323404689</v>
      </c>
      <c r="Y329" s="5">
        <f t="shared" si="101"/>
        <v>3.3144522504604001E-3</v>
      </c>
      <c r="Z329" s="5">
        <f t="shared" si="102"/>
        <v>3.2817063734154735E-4</v>
      </c>
      <c r="AA329" s="5">
        <f t="shared" si="103"/>
        <v>7.6739250987893281E-3</v>
      </c>
      <c r="AB329" s="5">
        <f t="shared" si="104"/>
        <v>1.6123785110164961E-3</v>
      </c>
      <c r="AC329" s="5">
        <f t="shared" si="105"/>
        <v>7.7593491258630496E-4</v>
      </c>
      <c r="AD329" s="5">
        <f t="shared" si="106"/>
        <v>4.5921109487263634E-2</v>
      </c>
      <c r="AE329" s="5">
        <f t="shared" si="107"/>
        <v>0.74164001318377482</v>
      </c>
      <c r="AF329" s="20">
        <f>Table2[[#This Row],[filter kmers2]]/Table2[[#This Row],[bp]]*1000000</f>
        <v>1.4544855584793929E-2</v>
      </c>
      <c r="AG329" s="20">
        <f>Table2[[#This Row],[collapse kmers3]]/Table2[[#This Row],[bp]]*1000000</f>
        <v>6.0369170940033969</v>
      </c>
      <c r="AH329" s="20">
        <f>Table2[[#This Row],[calculate distances4]]/Table2[[#This Row],[bp]]*1000000</f>
        <v>0.10092525723219156</v>
      </c>
      <c r="AI329" s="20">
        <f>Table2[[#This Row],[Find N A5]]/Table2[[#This Row],[bp]]*1000000</f>
        <v>9.9928143436512698E-3</v>
      </c>
      <c r="AJ329" s="20">
        <f>Table2[[#This Row],[Find N B6]]/Table2[[#This Row],[bp]]*1000000</f>
        <v>0.23367145037865658</v>
      </c>
      <c r="AK329" s="20">
        <f>Table2[[#This Row],[Find N C7]]/Table2[[#This Row],[bp]]*1000000</f>
        <v>4.9097016243752983E-2</v>
      </c>
      <c r="AL329" s="20">
        <f>Table2[[#This Row],[Find N D8]]/Table2[[#This Row],[bp]]*1000000</f>
        <v>2.3627261680216668E-2</v>
      </c>
      <c r="AM329" s="20">
        <f>Table2[[#This Row],[identify kmers A9]]/Table2[[#This Row],[bp]]*1000000</f>
        <v>1.3983003637315752</v>
      </c>
      <c r="AN329" s="20">
        <f>Table2[[#This Row],[identify kmers B10]]/Table2[[#This Row],[bp]]*1000000</f>
        <v>22.582980066724815</v>
      </c>
    </row>
    <row r="330" spans="1:40" x14ac:dyDescent="0.25">
      <c r="A330" s="1" t="s">
        <v>144</v>
      </c>
      <c r="B330">
        <v>13199</v>
      </c>
      <c r="C330">
        <v>1709568504.82306</v>
      </c>
      <c r="D330">
        <v>1709568504.8233299</v>
      </c>
      <c r="E330">
        <v>1709568504.9104099</v>
      </c>
      <c r="F330">
        <v>1709568504.91239</v>
      </c>
      <c r="G330">
        <v>1709568504.9125199</v>
      </c>
      <c r="H330">
        <v>1709568504.9287</v>
      </c>
      <c r="I330">
        <v>1709568504.9296801</v>
      </c>
      <c r="J330">
        <v>1709568504.9300301</v>
      </c>
      <c r="K330">
        <v>1709568504.95068</v>
      </c>
      <c r="L330">
        <v>1709568505.1579101</v>
      </c>
      <c r="M330" s="10">
        <f t="shared" si="90"/>
        <v>2.6988983154296875E-4</v>
      </c>
      <c r="N330" s="10">
        <f t="shared" si="91"/>
        <v>8.7080001831054688E-2</v>
      </c>
      <c r="O330" s="10">
        <f t="shared" si="92"/>
        <v>1.9800662994384766E-3</v>
      </c>
      <c r="P330" s="10">
        <f t="shared" si="93"/>
        <v>1.2993812561035156E-4</v>
      </c>
      <c r="Q330" s="10">
        <f t="shared" si="94"/>
        <v>1.6180038452148438E-2</v>
      </c>
      <c r="R330" s="10">
        <f t="shared" si="95"/>
        <v>9.8013877868652344E-4</v>
      </c>
      <c r="S330" s="10">
        <f t="shared" si="96"/>
        <v>3.4999847412109375E-4</v>
      </c>
      <c r="T330" s="10">
        <f t="shared" si="97"/>
        <v>2.0649909973144531E-2</v>
      </c>
      <c r="U330" s="10">
        <f t="shared" si="98"/>
        <v>0.2072300910949707</v>
      </c>
      <c r="V330" s="10">
        <f>SUM(Table2[[#This Row],[filter kmers2]:[identify kmers B10]])</f>
        <v>0.33485007286071777</v>
      </c>
      <c r="W330" s="5">
        <f t="shared" si="99"/>
        <v>8.0600200930889599E-4</v>
      </c>
      <c r="X330" s="5">
        <f t="shared" si="100"/>
        <v>0.26005669070669712</v>
      </c>
      <c r="Y330" s="5">
        <f t="shared" si="101"/>
        <v>5.9132921265992767E-3</v>
      </c>
      <c r="Z330" s="5">
        <f t="shared" si="102"/>
        <v>3.8804867055949497E-4</v>
      </c>
      <c r="AA330" s="5">
        <f t="shared" si="103"/>
        <v>4.8320247667613885E-2</v>
      </c>
      <c r="AB330" s="5">
        <f t="shared" si="104"/>
        <v>2.927097403064374E-3</v>
      </c>
      <c r="AC330" s="5">
        <f t="shared" si="105"/>
        <v>1.0452393548281442E-3</v>
      </c>
      <c r="AD330" s="5">
        <f t="shared" si="106"/>
        <v>6.1669121934860516E-2</v>
      </c>
      <c r="AE330" s="5">
        <f t="shared" si="107"/>
        <v>0.61887426012646829</v>
      </c>
      <c r="AF330" s="20">
        <f>Table2[[#This Row],[filter kmers2]]/Table2[[#This Row],[bp]]*1000000</f>
        <v>2.0447748431166663E-2</v>
      </c>
      <c r="AG330" s="20">
        <f>Table2[[#This Row],[collapse kmers3]]/Table2[[#This Row],[bp]]*1000000</f>
        <v>6.5974696439923246</v>
      </c>
      <c r="AH330" s="20">
        <f>Table2[[#This Row],[calculate distances4]]/Table2[[#This Row],[bp]]*1000000</f>
        <v>0.15001638756257873</v>
      </c>
      <c r="AI330" s="20">
        <f>Table2[[#This Row],[Find N A5]]/Table2[[#This Row],[bp]]*1000000</f>
        <v>9.8445431934503797E-3</v>
      </c>
      <c r="AJ330" s="20">
        <f>Table2[[#This Row],[Find N B6]]/Table2[[#This Row],[bp]]*1000000</f>
        <v>1.225853356477645</v>
      </c>
      <c r="AK330" s="20">
        <f>Table2[[#This Row],[Find N C7]]/Table2[[#This Row],[bp]]*1000000</f>
        <v>7.4258563428026628E-2</v>
      </c>
      <c r="AL330" s="20">
        <f>Table2[[#This Row],[Find N D8]]/Table2[[#This Row],[bp]]*1000000</f>
        <v>2.6517044785293868E-2</v>
      </c>
      <c r="AM330" s="20">
        <f>Table2[[#This Row],[identify kmers A9]]/Table2[[#This Row],[bp]]*1000000</f>
        <v>1.5645056423323382</v>
      </c>
      <c r="AN330" s="20">
        <f>Table2[[#This Row],[identify kmers B10]]/Table2[[#This Row],[bp]]*1000000</f>
        <v>15.70043875255479</v>
      </c>
    </row>
    <row r="331" spans="1:40" x14ac:dyDescent="0.25">
      <c r="A331" s="1" t="s">
        <v>144</v>
      </c>
      <c r="B331">
        <v>10999</v>
      </c>
      <c r="C331">
        <v>1709568595.7381499</v>
      </c>
      <c r="D331">
        <v>1709568595.7383499</v>
      </c>
      <c r="E331">
        <v>1709568595.8048699</v>
      </c>
      <c r="F331">
        <v>1709568595.8061399</v>
      </c>
      <c r="G331">
        <v>1709568595.8062601</v>
      </c>
      <c r="H331">
        <v>1709568595.80883</v>
      </c>
      <c r="I331">
        <v>1709568595.8094101</v>
      </c>
      <c r="J331">
        <v>1709568595.8097</v>
      </c>
      <c r="K331">
        <v>1709568595.8347399</v>
      </c>
      <c r="L331">
        <v>1709568596.07265</v>
      </c>
      <c r="M331" s="10">
        <f t="shared" si="90"/>
        <v>2.0003318786621094E-4</v>
      </c>
      <c r="N331" s="10">
        <f t="shared" si="91"/>
        <v>6.6519975662231445E-2</v>
      </c>
      <c r="O331" s="10">
        <f t="shared" si="92"/>
        <v>1.2700557708740234E-3</v>
      </c>
      <c r="P331" s="10">
        <f t="shared" si="93"/>
        <v>1.201629638671875E-4</v>
      </c>
      <c r="Q331" s="10">
        <f t="shared" si="94"/>
        <v>2.5699138641357422E-3</v>
      </c>
      <c r="R331" s="10">
        <f t="shared" si="95"/>
        <v>5.8007240295410156E-4</v>
      </c>
      <c r="S331" s="10">
        <f t="shared" si="96"/>
        <v>2.899169921875E-4</v>
      </c>
      <c r="T331" s="10">
        <f t="shared" si="97"/>
        <v>2.5039911270141602E-2</v>
      </c>
      <c r="U331" s="10">
        <f t="shared" si="98"/>
        <v>0.23791003227233887</v>
      </c>
      <c r="V331" s="10">
        <f>SUM(Table2[[#This Row],[filter kmers2]:[identify kmers B10]])</f>
        <v>0.33450007438659668</v>
      </c>
      <c r="W331" s="5">
        <f t="shared" si="99"/>
        <v>5.9800640772062624E-4</v>
      </c>
      <c r="X331" s="5">
        <f t="shared" si="100"/>
        <v>0.19886385910142232</v>
      </c>
      <c r="Y331" s="5">
        <f t="shared" si="101"/>
        <v>3.7968773944311988E-3</v>
      </c>
      <c r="Z331" s="5">
        <f t="shared" si="102"/>
        <v>3.5923150118140123E-4</v>
      </c>
      <c r="AA331" s="5">
        <f t="shared" si="103"/>
        <v>7.6828499032427057E-3</v>
      </c>
      <c r="AB331" s="5">
        <f t="shared" si="104"/>
        <v>1.7341473062983119E-3</v>
      </c>
      <c r="AC331" s="5">
        <f t="shared" si="105"/>
        <v>8.6671727269163471E-4</v>
      </c>
      <c r="AD331" s="5">
        <f t="shared" si="106"/>
        <v>7.4857715102334646E-2</v>
      </c>
      <c r="AE331" s="5">
        <f t="shared" si="107"/>
        <v>0.71124059601067713</v>
      </c>
      <c r="AF331" s="20">
        <f>Table2[[#This Row],[filter kmers2]]/Table2[[#This Row],[bp]]*1000000</f>
        <v>1.8186488577708059E-2</v>
      </c>
      <c r="AG331" s="20">
        <f>Table2[[#This Row],[collapse kmers3]]/Table2[[#This Row],[bp]]*1000000</f>
        <v>6.0478203165952769</v>
      </c>
      <c r="AH331" s="20">
        <f>Table2[[#This Row],[calculate distances4]]/Table2[[#This Row],[bp]]*1000000</f>
        <v>0.11547011281698549</v>
      </c>
      <c r="AI331" s="20">
        <f>Table2[[#This Row],[Find N A5]]/Table2[[#This Row],[bp]]*1000000</f>
        <v>1.0924898978742386E-2</v>
      </c>
      <c r="AJ331" s="20">
        <f>Table2[[#This Row],[Find N B6]]/Table2[[#This Row],[bp]]*1000000</f>
        <v>0.23364977399179401</v>
      </c>
      <c r="AK331" s="20">
        <f>Table2[[#This Row],[Find N C7]]/Table2[[#This Row],[bp]]*1000000</f>
        <v>5.2738649236667108E-2</v>
      </c>
      <c r="AL331" s="20">
        <f>Table2[[#This Row],[Find N D8]]/Table2[[#This Row],[bp]]*1000000</f>
        <v>2.6358486424902267E-2</v>
      </c>
      <c r="AM331" s="20">
        <f>Table2[[#This Row],[identify kmers A9]]/Table2[[#This Row],[bp]]*1000000</f>
        <v>2.2765625302428951</v>
      </c>
      <c r="AN331" s="20">
        <f>Table2[[#This Row],[identify kmers B10]]/Table2[[#This Row],[bp]]*1000000</f>
        <v>21.630151129406208</v>
      </c>
    </row>
    <row r="332" spans="1:40" x14ac:dyDescent="0.25">
      <c r="A332" s="1" t="s">
        <v>144</v>
      </c>
      <c r="B332">
        <v>13199</v>
      </c>
      <c r="C332">
        <v>1709568507.85062</v>
      </c>
      <c r="D332">
        <v>1709568507.8508999</v>
      </c>
      <c r="E332">
        <v>1709568507.9488201</v>
      </c>
      <c r="F332">
        <v>1709568507.95051</v>
      </c>
      <c r="G332">
        <v>1709568507.95064</v>
      </c>
      <c r="H332">
        <v>1709568507.9526</v>
      </c>
      <c r="I332">
        <v>1709568507.9530799</v>
      </c>
      <c r="J332">
        <v>1709568507.9533801</v>
      </c>
      <c r="K332">
        <v>1709568507.9737501</v>
      </c>
      <c r="L332">
        <v>1709568508.1850901</v>
      </c>
      <c r="M332" s="10">
        <f t="shared" si="90"/>
        <v>2.7990341186523438E-4</v>
      </c>
      <c r="N332" s="10">
        <f t="shared" si="91"/>
        <v>9.792017936706543E-2</v>
      </c>
      <c r="O332" s="10">
        <f t="shared" si="92"/>
        <v>1.689910888671875E-3</v>
      </c>
      <c r="P332" s="10">
        <f t="shared" si="93"/>
        <v>1.2993812561035156E-4</v>
      </c>
      <c r="Q332" s="10">
        <f t="shared" si="94"/>
        <v>1.9600391387939453E-3</v>
      </c>
      <c r="R332" s="10">
        <f t="shared" si="95"/>
        <v>4.7993659973144531E-4</v>
      </c>
      <c r="S332" s="10">
        <f t="shared" si="96"/>
        <v>3.0016899108886719E-4</v>
      </c>
      <c r="T332" s="10">
        <f t="shared" si="97"/>
        <v>2.0370006561279297E-2</v>
      </c>
      <c r="U332" s="10">
        <f t="shared" si="98"/>
        <v>0.21133995056152344</v>
      </c>
      <c r="V332" s="10">
        <f>SUM(Table2[[#This Row],[filter kmers2]:[identify kmers B10]])</f>
        <v>0.33447003364562988</v>
      </c>
      <c r="W332" s="17">
        <f t="shared" si="99"/>
        <v>8.368564705613995E-4</v>
      </c>
      <c r="X332" s="17">
        <f t="shared" si="100"/>
        <v>0.29276218948454918</v>
      </c>
      <c r="Y332" s="17">
        <f t="shared" si="101"/>
        <v>5.0525031203911414E-3</v>
      </c>
      <c r="Z332" s="17">
        <f t="shared" si="102"/>
        <v>3.8848958812262585E-4</v>
      </c>
      <c r="AA332" s="17">
        <f t="shared" si="103"/>
        <v>5.8601337687268018E-3</v>
      </c>
      <c r="AB332" s="17">
        <f t="shared" si="104"/>
        <v>1.4349165887905429E-3</v>
      </c>
      <c r="AC332" s="17">
        <f t="shared" si="105"/>
        <v>8.9744658980988245E-4</v>
      </c>
      <c r="AD332" s="17">
        <f t="shared" si="106"/>
        <v>6.0902336568845701E-2</v>
      </c>
      <c r="AE332" s="17">
        <f t="shared" si="107"/>
        <v>0.63186512782020277</v>
      </c>
      <c r="AF332" s="20">
        <f>Table2[[#This Row],[filter kmers2]]/Table2[[#This Row],[bp]]*1000000</f>
        <v>2.1206410475432563E-2</v>
      </c>
      <c r="AG332" s="20">
        <f>Table2[[#This Row],[collapse kmers3]]/Table2[[#This Row],[bp]]*1000000</f>
        <v>7.4187574336741751</v>
      </c>
      <c r="AH332" s="20">
        <f>Table2[[#This Row],[calculate distances4]]/Table2[[#This Row],[bp]]*1000000</f>
        <v>0.12803325166087393</v>
      </c>
      <c r="AI332" s="20">
        <f>Table2[[#This Row],[Find N A5]]/Table2[[#This Row],[bp]]*1000000</f>
        <v>9.8445431934503797E-3</v>
      </c>
      <c r="AJ332" s="20">
        <f>Table2[[#This Row],[Find N B6]]/Table2[[#This Row],[bp]]*1000000</f>
        <v>0.14849906347404693</v>
      </c>
      <c r="AK332" s="20">
        <f>Table2[[#This Row],[Find N C7]]/Table2[[#This Row],[bp]]*1000000</f>
        <v>3.6361587978744246E-2</v>
      </c>
      <c r="AL332" s="20">
        <f>Table2[[#This Row],[Find N D8]]/Table2[[#This Row],[bp]]*1000000</f>
        <v>2.2741797945970695E-2</v>
      </c>
      <c r="AM332" s="20">
        <f>Table2[[#This Row],[identify kmers A9]]/Table2[[#This Row],[bp]]*1000000</f>
        <v>1.5432992318569054</v>
      </c>
      <c r="AN332" s="20">
        <f>Table2[[#This Row],[identify kmers B10]]/Table2[[#This Row],[bp]]*1000000</f>
        <v>16.011815331579928</v>
      </c>
    </row>
    <row r="333" spans="1:40" x14ac:dyDescent="0.25">
      <c r="A333" s="1" t="s">
        <v>144</v>
      </c>
      <c r="B333">
        <v>10999</v>
      </c>
      <c r="C333">
        <v>1709568628.2263701</v>
      </c>
      <c r="D333">
        <v>1709568628.22662</v>
      </c>
      <c r="E333">
        <v>1709568628.32324</v>
      </c>
      <c r="F333">
        <v>1709568628.3249199</v>
      </c>
      <c r="G333">
        <v>1709568628.3250301</v>
      </c>
      <c r="H333">
        <v>1709568628.3280599</v>
      </c>
      <c r="I333">
        <v>1709568628.3285</v>
      </c>
      <c r="J333">
        <v>1709568628.3287301</v>
      </c>
      <c r="K333">
        <v>1709568628.3633699</v>
      </c>
      <c r="L333">
        <v>1709568628.5604801</v>
      </c>
      <c r="M333" s="10">
        <f t="shared" si="90"/>
        <v>2.498626708984375E-4</v>
      </c>
      <c r="N333" s="10">
        <f t="shared" si="91"/>
        <v>9.6620082855224609E-2</v>
      </c>
      <c r="O333" s="10">
        <f t="shared" si="92"/>
        <v>1.6798973083496094E-3</v>
      </c>
      <c r="P333" s="10">
        <f t="shared" si="93"/>
        <v>1.1014938354492188E-4</v>
      </c>
      <c r="Q333" s="10">
        <f t="shared" si="94"/>
        <v>3.0298233032226563E-3</v>
      </c>
      <c r="R333" s="10">
        <f t="shared" si="95"/>
        <v>4.4012069702148438E-4</v>
      </c>
      <c r="S333" s="10">
        <f t="shared" si="96"/>
        <v>2.3007392883300781E-4</v>
      </c>
      <c r="T333" s="10">
        <f t="shared" si="97"/>
        <v>3.4639835357666016E-2</v>
      </c>
      <c r="U333" s="10">
        <f t="shared" si="98"/>
        <v>0.19711017608642578</v>
      </c>
      <c r="V333" s="10">
        <f>SUM(Table2[[#This Row],[filter kmers2]:[identify kmers B10]])</f>
        <v>0.33411002159118652</v>
      </c>
      <c r="W333" s="5">
        <f t="shared" si="99"/>
        <v>7.4784548427633466E-4</v>
      </c>
      <c r="X333" s="5">
        <f t="shared" si="100"/>
        <v>0.28918642546271156</v>
      </c>
      <c r="Y333" s="5">
        <f t="shared" si="101"/>
        <v>5.0279764143235242E-3</v>
      </c>
      <c r="Z333" s="5">
        <f t="shared" si="102"/>
        <v>3.2967997493861317E-4</v>
      </c>
      <c r="AA333" s="5">
        <f t="shared" si="103"/>
        <v>9.0683400898699043E-3</v>
      </c>
      <c r="AB333" s="5">
        <f t="shared" si="104"/>
        <v>1.3172927137157574E-3</v>
      </c>
      <c r="AC333" s="5">
        <f t="shared" si="105"/>
        <v>6.8861726367047986E-4</v>
      </c>
      <c r="AD333" s="5">
        <f t="shared" si="106"/>
        <v>0.10367792978101971</v>
      </c>
      <c r="AE333" s="5">
        <f t="shared" si="107"/>
        <v>0.58995589281547411</v>
      </c>
      <c r="AF333" s="20">
        <f>Table2[[#This Row],[filter kmers2]]/Table2[[#This Row],[bp]]*1000000</f>
        <v>2.2716853431988138E-2</v>
      </c>
      <c r="AG333" s="20">
        <f>Table2[[#This Row],[collapse kmers3]]/Table2[[#This Row],[bp]]*1000000</f>
        <v>8.7844424816096556</v>
      </c>
      <c r="AH333" s="20">
        <f>Table2[[#This Row],[calculate distances4]]/Table2[[#This Row],[bp]]*1000000</f>
        <v>0.15273182183376757</v>
      </c>
      <c r="AI333" s="20">
        <f>Table2[[#This Row],[Find N A5]]/Table2[[#This Row],[bp]]*1000000</f>
        <v>1.0014490730513853E-2</v>
      </c>
      <c r="AJ333" s="20">
        <f>Table2[[#This Row],[Find N B6]]/Table2[[#This Row],[bp]]*1000000</f>
        <v>0.27546352424971876</v>
      </c>
      <c r="AK333" s="20">
        <f>Table2[[#This Row],[Find N C7]]/Table2[[#This Row],[bp]]*1000000</f>
        <v>4.0014610148330243E-2</v>
      </c>
      <c r="AL333" s="20">
        <f>Table2[[#This Row],[Find N D8]]/Table2[[#This Row],[bp]]*1000000</f>
        <v>2.0917713322393654E-2</v>
      </c>
      <c r="AM333" s="20">
        <f>Table2[[#This Row],[identify kmers A9]]/Table2[[#This Row],[bp]]*1000000</f>
        <v>3.1493622472648437</v>
      </c>
      <c r="AN333" s="20">
        <f>Table2[[#This Row],[identify kmers B10]]/Table2[[#This Row],[bp]]*1000000</f>
        <v>17.920736074772776</v>
      </c>
    </row>
    <row r="334" spans="1:40" x14ac:dyDescent="0.25">
      <c r="A334" s="1" t="s">
        <v>144</v>
      </c>
      <c r="B334">
        <v>14299</v>
      </c>
      <c r="C334">
        <v>1709568513.8304801</v>
      </c>
      <c r="D334">
        <v>1709568513.83079</v>
      </c>
      <c r="E334">
        <v>1709568513.9346399</v>
      </c>
      <c r="F334">
        <v>1709568513.9363699</v>
      </c>
      <c r="G334">
        <v>1709568513.93648</v>
      </c>
      <c r="H334">
        <v>1709568513.9405</v>
      </c>
      <c r="I334">
        <v>1709568513.9410701</v>
      </c>
      <c r="J334">
        <v>1709568513.9414301</v>
      </c>
      <c r="K334">
        <v>1709568513.96438</v>
      </c>
      <c r="L334">
        <v>1709568514.16412</v>
      </c>
      <c r="M334" s="10">
        <f t="shared" si="90"/>
        <v>3.0994415283203125E-4</v>
      </c>
      <c r="N334" s="10">
        <f t="shared" si="91"/>
        <v>0.10384988784790039</v>
      </c>
      <c r="O334" s="10">
        <f t="shared" si="92"/>
        <v>1.7299652099609375E-3</v>
      </c>
      <c r="P334" s="10">
        <f t="shared" si="93"/>
        <v>1.1014938354492188E-4</v>
      </c>
      <c r="Q334" s="10">
        <f t="shared" si="94"/>
        <v>4.0199756622314453E-3</v>
      </c>
      <c r="R334" s="10">
        <f t="shared" si="95"/>
        <v>5.7005882263183594E-4</v>
      </c>
      <c r="S334" s="10">
        <f t="shared" si="96"/>
        <v>3.6001205444335938E-4</v>
      </c>
      <c r="T334" s="10">
        <f t="shared" si="97"/>
        <v>2.2949934005737305E-2</v>
      </c>
      <c r="U334" s="10">
        <f t="shared" si="98"/>
        <v>0.19973993301391602</v>
      </c>
      <c r="V334" s="10">
        <f>SUM(Table2[[#This Row],[filter kmers2]:[identify kmers B10]])</f>
        <v>0.33363986015319824</v>
      </c>
      <c r="W334" s="5">
        <f t="shared" si="99"/>
        <v>9.2897818830673718E-4</v>
      </c>
      <c r="X334" s="5">
        <f t="shared" si="100"/>
        <v>0.31126343177405535</v>
      </c>
      <c r="Y334" s="5">
        <f t="shared" si="101"/>
        <v>5.1851274879643732E-3</v>
      </c>
      <c r="Z334" s="5">
        <f t="shared" si="102"/>
        <v>3.3014455615208661E-4</v>
      </c>
      <c r="AA334" s="5">
        <f t="shared" si="103"/>
        <v>1.2048847102338381E-2</v>
      </c>
      <c r="AB334" s="5">
        <f t="shared" si="104"/>
        <v>1.7086052678780066E-3</v>
      </c>
      <c r="AC334" s="5">
        <f t="shared" si="105"/>
        <v>1.0790438956485948E-3</v>
      </c>
      <c r="AD334" s="5">
        <f t="shared" si="106"/>
        <v>6.8786547252475544E-2</v>
      </c>
      <c r="AE334" s="5">
        <f t="shared" si="107"/>
        <v>0.59866927447518092</v>
      </c>
      <c r="AF334" s="20">
        <f>Table2[[#This Row],[filter kmers2]]/Table2[[#This Row],[bp]]*1000000</f>
        <v>2.1675932081406481E-2</v>
      </c>
      <c r="AG334" s="20">
        <f>Table2[[#This Row],[collapse kmers3]]/Table2[[#This Row],[bp]]*1000000</f>
        <v>7.262737803196055</v>
      </c>
      <c r="AH334" s="20">
        <f>Table2[[#This Row],[calculate distances4]]/Table2[[#This Row],[bp]]*1000000</f>
        <v>0.12098504860206571</v>
      </c>
      <c r="AI334" s="20">
        <f>Table2[[#This Row],[Find N A5]]/Table2[[#This Row],[bp]]*1000000</f>
        <v>7.7032927858536882E-3</v>
      </c>
      <c r="AJ334" s="20">
        <f>Table2[[#This Row],[Find N B6]]/Table2[[#This Row],[bp]]*1000000</f>
        <v>0.28113683909584203</v>
      </c>
      <c r="AK334" s="20">
        <f>Table2[[#This Row],[Find N C7]]/Table2[[#This Row],[bp]]*1000000</f>
        <v>3.9867041235879148E-2</v>
      </c>
      <c r="AL334" s="20">
        <f>Table2[[#This Row],[Find N D8]]/Table2[[#This Row],[bp]]*1000000</f>
        <v>2.5177428802249064E-2</v>
      </c>
      <c r="AM334" s="20">
        <f>Table2[[#This Row],[identify kmers A9]]/Table2[[#This Row],[bp]]*1000000</f>
        <v>1.605002727864697</v>
      </c>
      <c r="AN334" s="20">
        <f>Table2[[#This Row],[identify kmers B10]]/Table2[[#This Row],[bp]]*1000000</f>
        <v>13.968804322953774</v>
      </c>
    </row>
    <row r="335" spans="1:40" x14ac:dyDescent="0.25">
      <c r="A335" s="1" t="s">
        <v>144</v>
      </c>
      <c r="B335">
        <v>12799</v>
      </c>
      <c r="C335">
        <v>1709568538.2467899</v>
      </c>
      <c r="D335">
        <v>1709568538.24704</v>
      </c>
      <c r="E335">
        <v>1709568538.3406601</v>
      </c>
      <c r="F335">
        <v>1709568538.34272</v>
      </c>
      <c r="G335">
        <v>1709568538.34287</v>
      </c>
      <c r="H335">
        <v>1709568538.3494401</v>
      </c>
      <c r="I335">
        <v>1709568538.35025</v>
      </c>
      <c r="J335">
        <v>1709568538.35058</v>
      </c>
      <c r="K335">
        <v>1709568538.3699701</v>
      </c>
      <c r="L335">
        <v>1709568538.58022</v>
      </c>
      <c r="M335" s="10">
        <f t="shared" si="90"/>
        <v>2.5010108947753906E-4</v>
      </c>
      <c r="N335" s="10">
        <f t="shared" si="91"/>
        <v>9.3620061874389648E-2</v>
      </c>
      <c r="O335" s="10">
        <f t="shared" si="92"/>
        <v>2.0599365234375E-3</v>
      </c>
      <c r="P335" s="10">
        <f t="shared" si="93"/>
        <v>1.4996528625488281E-4</v>
      </c>
      <c r="Q335" s="10">
        <f t="shared" si="94"/>
        <v>6.5701007843017578E-3</v>
      </c>
      <c r="R335" s="10">
        <f t="shared" si="95"/>
        <v>8.0990791320800781E-4</v>
      </c>
      <c r="S335" s="10">
        <f t="shared" si="96"/>
        <v>3.299713134765625E-4</v>
      </c>
      <c r="T335" s="10">
        <f t="shared" si="97"/>
        <v>1.9390106201171875E-2</v>
      </c>
      <c r="U335" s="10">
        <f t="shared" si="98"/>
        <v>0.21024990081787109</v>
      </c>
      <c r="V335" s="10">
        <f>SUM(Table2[[#This Row],[filter kmers2]:[identify kmers B10]])</f>
        <v>0.33343005180358887</v>
      </c>
      <c r="W335" s="5">
        <f t="shared" si="99"/>
        <v>7.5008562702939634E-4</v>
      </c>
      <c r="X335" s="5">
        <f t="shared" si="100"/>
        <v>0.28077871615944716</v>
      </c>
      <c r="Y335" s="5">
        <f t="shared" si="101"/>
        <v>6.1780169852564196E-3</v>
      </c>
      <c r="Z335" s="5">
        <f t="shared" si="102"/>
        <v>4.4976535691276483E-4</v>
      </c>
      <c r="AA335" s="5">
        <f t="shared" si="103"/>
        <v>1.9704584960961939E-2</v>
      </c>
      <c r="AB335" s="5">
        <f t="shared" si="104"/>
        <v>2.4290189466338033E-3</v>
      </c>
      <c r="AC335" s="5">
        <f t="shared" si="105"/>
        <v>9.8962679486051916E-4</v>
      </c>
      <c r="AD335" s="5">
        <f t="shared" si="106"/>
        <v>5.8153445066774785E-2</v>
      </c>
      <c r="AE335" s="5">
        <f t="shared" si="107"/>
        <v>0.63056674010212321</v>
      </c>
      <c r="AF335" s="20">
        <f>Table2[[#This Row],[filter kmers2]]/Table2[[#This Row],[bp]]*1000000</f>
        <v>1.9540674230607003E-2</v>
      </c>
      <c r="AG335" s="20">
        <f>Table2[[#This Row],[collapse kmers3]]/Table2[[#This Row],[bp]]*1000000</f>
        <v>7.3146387900921672</v>
      </c>
      <c r="AH335" s="20">
        <f>Table2[[#This Row],[calculate distances4]]/Table2[[#This Row],[bp]]*1000000</f>
        <v>0.16094511473064302</v>
      </c>
      <c r="AI335" s="20">
        <f>Table2[[#This Row],[Find N A5]]/Table2[[#This Row],[bp]]*1000000</f>
        <v>1.1716953375645192E-2</v>
      </c>
      <c r="AJ335" s="20">
        <f>Table2[[#This Row],[Find N B6]]/Table2[[#This Row],[bp]]*1000000</f>
        <v>0.51332922761948263</v>
      </c>
      <c r="AK335" s="20">
        <f>Table2[[#This Row],[Find N C7]]/Table2[[#This Row],[bp]]*1000000</f>
        <v>6.3278999391203045E-2</v>
      </c>
      <c r="AL335" s="20">
        <f>Table2[[#This Row],[Find N D8]]/Table2[[#This Row],[bp]]*1000000</f>
        <v>2.5781023007778927E-2</v>
      </c>
      <c r="AM335" s="20">
        <f>Table2[[#This Row],[identify kmers A9]]/Table2[[#This Row],[bp]]*1000000</f>
        <v>1.5149704040293677</v>
      </c>
      <c r="AN335" s="20">
        <f>Table2[[#This Row],[identify kmers B10]]/Table2[[#This Row],[bp]]*1000000</f>
        <v>16.427056865213775</v>
      </c>
    </row>
    <row r="336" spans="1:40" x14ac:dyDescent="0.25">
      <c r="A336" s="1" t="s">
        <v>144</v>
      </c>
      <c r="B336">
        <v>13199</v>
      </c>
      <c r="C336">
        <v>1709568562.1802299</v>
      </c>
      <c r="D336">
        <v>1709568562.18051</v>
      </c>
      <c r="E336">
        <v>1709568562.2590499</v>
      </c>
      <c r="F336">
        <v>1709568562.26087</v>
      </c>
      <c r="G336">
        <v>1709568562.2609999</v>
      </c>
      <c r="H336">
        <v>1709568562.26419</v>
      </c>
      <c r="I336">
        <v>1709568562.2646799</v>
      </c>
      <c r="J336">
        <v>1709568562.26492</v>
      </c>
      <c r="K336">
        <v>1709568562.2842901</v>
      </c>
      <c r="L336">
        <v>1709568562.51318</v>
      </c>
      <c r="M336" s="10">
        <f t="shared" si="90"/>
        <v>2.8014183044433594E-4</v>
      </c>
      <c r="N336" s="10">
        <f t="shared" si="91"/>
        <v>7.8539848327636719E-2</v>
      </c>
      <c r="O336" s="10">
        <f t="shared" si="92"/>
        <v>1.8200874328613281E-3</v>
      </c>
      <c r="P336" s="10">
        <f t="shared" si="93"/>
        <v>1.2993812561035156E-4</v>
      </c>
      <c r="Q336" s="10">
        <f t="shared" si="94"/>
        <v>3.1900405883789063E-3</v>
      </c>
      <c r="R336" s="10">
        <f t="shared" si="95"/>
        <v>4.8995018005371094E-4</v>
      </c>
      <c r="S336" s="10">
        <f t="shared" si="96"/>
        <v>2.4008750915527344E-4</v>
      </c>
      <c r="T336" s="10">
        <f t="shared" si="97"/>
        <v>1.9370079040527344E-2</v>
      </c>
      <c r="U336" s="10">
        <f t="shared" si="98"/>
        <v>0.22888994216918945</v>
      </c>
      <c r="V336" s="10">
        <f>SUM(Table2[[#This Row],[filter kmers2]:[identify kmers B10]])</f>
        <v>0.33295011520385742</v>
      </c>
      <c r="W336" s="5">
        <f t="shared" si="99"/>
        <v>8.4139280226051816E-4</v>
      </c>
      <c r="X336" s="5">
        <f t="shared" si="100"/>
        <v>0.23589073780481692</v>
      </c>
      <c r="Y336" s="5">
        <f t="shared" si="101"/>
        <v>5.4665469382611026E-3</v>
      </c>
      <c r="Z336" s="5">
        <f t="shared" si="102"/>
        <v>3.9026304445275096E-4</v>
      </c>
      <c r="AA336" s="5">
        <f t="shared" si="103"/>
        <v>9.581136761060198E-3</v>
      </c>
      <c r="AB336" s="5">
        <f t="shared" si="104"/>
        <v>1.4715423052300977E-3</v>
      </c>
      <c r="AC336" s="5">
        <f t="shared" si="105"/>
        <v>7.210915335117802E-4</v>
      </c>
      <c r="AD336" s="5">
        <f t="shared" si="106"/>
        <v>5.8177120703705135E-2</v>
      </c>
      <c r="AE336" s="5">
        <f t="shared" si="107"/>
        <v>0.68746016810670152</v>
      </c>
      <c r="AF336" s="20">
        <f>Table2[[#This Row],[filter kmers2]]/Table2[[#This Row],[bp]]*1000000</f>
        <v>2.1224473857438895E-2</v>
      </c>
      <c r="AG336" s="20">
        <f>Table2[[#This Row],[collapse kmers3]]/Table2[[#This Row],[bp]]*1000000</f>
        <v>5.9504393005255487</v>
      </c>
      <c r="AH336" s="20">
        <f>Table2[[#This Row],[calculate distances4]]/Table2[[#This Row],[bp]]*1000000</f>
        <v>0.13789585823633063</v>
      </c>
      <c r="AI336" s="20">
        <f>Table2[[#This Row],[Find N A5]]/Table2[[#This Row],[bp]]*1000000</f>
        <v>9.8445431934503797E-3</v>
      </c>
      <c r="AJ336" s="20">
        <f>Table2[[#This Row],[Find N B6]]/Table2[[#This Row],[bp]]*1000000</f>
        <v>0.24168805124470841</v>
      </c>
      <c r="AK336" s="20">
        <f>Table2[[#This Row],[Find N C7]]/Table2[[#This Row],[bp]]*1000000</f>
        <v>3.712025002301015E-2</v>
      </c>
      <c r="AL336" s="20">
        <f>Table2[[#This Row],[Find N D8]]/Table2[[#This Row],[bp]]*1000000</f>
        <v>1.8189825680375287E-2</v>
      </c>
      <c r="AM336" s="20">
        <f>Table2[[#This Row],[identify kmers A9]]/Table2[[#This Row],[bp]]*1000000</f>
        <v>1.4675414077223534</v>
      </c>
      <c r="AN336" s="20">
        <f>Table2[[#This Row],[identify kmers B10]]/Table2[[#This Row],[bp]]*1000000</f>
        <v>17.341460881065949</v>
      </c>
    </row>
    <row r="337" spans="1:40" x14ac:dyDescent="0.25">
      <c r="A337" s="1" t="s">
        <v>144</v>
      </c>
      <c r="B337">
        <v>11799</v>
      </c>
      <c r="C337">
        <v>1709568621.2794099</v>
      </c>
      <c r="D337">
        <v>1709568621.27966</v>
      </c>
      <c r="E337">
        <v>1709568621.3555901</v>
      </c>
      <c r="F337">
        <v>1709568621.3573301</v>
      </c>
      <c r="G337">
        <v>1709568621.35747</v>
      </c>
      <c r="H337">
        <v>1709568621.36077</v>
      </c>
      <c r="I337">
        <v>1709568621.3613601</v>
      </c>
      <c r="J337">
        <v>1709568621.3617101</v>
      </c>
      <c r="K337">
        <v>1709568621.37798</v>
      </c>
      <c r="L337">
        <v>1709568621.6112499</v>
      </c>
      <c r="M337" s="10">
        <f t="shared" si="90"/>
        <v>2.5010108947753906E-4</v>
      </c>
      <c r="N337" s="10">
        <f t="shared" si="91"/>
        <v>7.5930118560791016E-2</v>
      </c>
      <c r="O337" s="10">
        <f t="shared" si="92"/>
        <v>1.7399787902832031E-3</v>
      </c>
      <c r="P337" s="10">
        <f t="shared" si="93"/>
        <v>1.3995170593261719E-4</v>
      </c>
      <c r="Q337" s="10">
        <f t="shared" si="94"/>
        <v>3.2999515533447266E-3</v>
      </c>
      <c r="R337" s="10">
        <f t="shared" si="95"/>
        <v>5.9008598327636719E-4</v>
      </c>
      <c r="S337" s="10">
        <f t="shared" si="96"/>
        <v>3.4999847412109375E-4</v>
      </c>
      <c r="T337" s="10">
        <f t="shared" si="97"/>
        <v>1.6269922256469727E-2</v>
      </c>
      <c r="U337" s="10">
        <f t="shared" si="98"/>
        <v>0.23326992988586426</v>
      </c>
      <c r="V337" s="10">
        <f>SUM(Table2[[#This Row],[filter kmers2]:[identify kmers B10]])</f>
        <v>0.33184003829956055</v>
      </c>
      <c r="W337" s="5">
        <f t="shared" si="99"/>
        <v>7.5367966674282495E-4</v>
      </c>
      <c r="X337" s="5">
        <f t="shared" si="100"/>
        <v>0.22881542248451328</v>
      </c>
      <c r="Y337" s="5">
        <f t="shared" si="101"/>
        <v>5.2434263182927895E-3</v>
      </c>
      <c r="Z337" s="5">
        <f t="shared" si="102"/>
        <v>4.2174448463111366E-4</v>
      </c>
      <c r="AA337" s="5">
        <f t="shared" si="103"/>
        <v>9.9444044493683884E-3</v>
      </c>
      <c r="AB337" s="5">
        <f t="shared" si="104"/>
        <v>1.7782241898841675E-3</v>
      </c>
      <c r="AC337" s="5">
        <f t="shared" si="105"/>
        <v>1.0547204487878618E-3</v>
      </c>
      <c r="AD337" s="5">
        <f t="shared" si="106"/>
        <v>4.9029412905812315E-2</v>
      </c>
      <c r="AE337" s="5">
        <f t="shared" si="107"/>
        <v>0.7029589650519672</v>
      </c>
      <c r="AF337" s="20">
        <f>Table2[[#This Row],[filter kmers2]]/Table2[[#This Row],[bp]]*1000000</f>
        <v>2.1196803922157729E-2</v>
      </c>
      <c r="AG337" s="20">
        <f>Table2[[#This Row],[collapse kmers3]]/Table2[[#This Row],[bp]]*1000000</f>
        <v>6.435301174742861</v>
      </c>
      <c r="AH337" s="20">
        <f>Table2[[#This Row],[calculate distances4]]/Table2[[#This Row],[bp]]*1000000</f>
        <v>0.14746832700086474</v>
      </c>
      <c r="AI337" s="20">
        <f>Table2[[#This Row],[Find N A5]]/Table2[[#This Row],[bp]]*1000000</f>
        <v>1.1861319258633546E-2</v>
      </c>
      <c r="AJ337" s="20">
        <f>Table2[[#This Row],[Find N B6]]/Table2[[#This Row],[bp]]*1000000</f>
        <v>0.27968061304726899</v>
      </c>
      <c r="AK337" s="20">
        <f>Table2[[#This Row],[Find N C7]]/Table2[[#This Row],[bp]]*1000000</f>
        <v>5.001152498316528E-2</v>
      </c>
      <c r="AL337" s="20">
        <f>Table2[[#This Row],[Find N D8]]/Table2[[#This Row],[bp]]*1000000</f>
        <v>2.9663401484964297E-2</v>
      </c>
      <c r="AM337" s="20">
        <f>Table2[[#This Row],[identify kmers A9]]/Table2[[#This Row],[bp]]*1000000</f>
        <v>1.3789238288388614</v>
      </c>
      <c r="AN337" s="20">
        <f>Table2[[#This Row],[identify kmers B10]]/Table2[[#This Row],[bp]]*1000000</f>
        <v>19.770313576223771</v>
      </c>
    </row>
    <row r="338" spans="1:40" x14ac:dyDescent="0.25">
      <c r="A338" s="1" t="s">
        <v>144</v>
      </c>
      <c r="B338">
        <v>10999</v>
      </c>
      <c r="C338">
        <v>1709568534.96278</v>
      </c>
      <c r="D338">
        <v>1709568534.96293</v>
      </c>
      <c r="E338">
        <v>1709568535.0650001</v>
      </c>
      <c r="F338">
        <v>1709568535.06724</v>
      </c>
      <c r="G338">
        <v>1709568535.0673699</v>
      </c>
      <c r="H338">
        <v>1709568535.07006</v>
      </c>
      <c r="I338">
        <v>1709568535.07061</v>
      </c>
      <c r="J338">
        <v>1709568535.07091</v>
      </c>
      <c r="K338">
        <v>1709568535.0940299</v>
      </c>
      <c r="L338">
        <v>1709568535.2944</v>
      </c>
      <c r="M338" s="10">
        <f t="shared" si="90"/>
        <v>1.4996528625488281E-4</v>
      </c>
      <c r="N338" s="10">
        <f t="shared" si="91"/>
        <v>0.10207009315490723</v>
      </c>
      <c r="O338" s="10">
        <f t="shared" si="92"/>
        <v>2.2399425506591797E-3</v>
      </c>
      <c r="P338" s="10">
        <f t="shared" si="93"/>
        <v>1.2993812561035156E-4</v>
      </c>
      <c r="Q338" s="10">
        <f t="shared" si="94"/>
        <v>2.6900768280029297E-3</v>
      </c>
      <c r="R338" s="10">
        <f t="shared" si="95"/>
        <v>5.5003166198730469E-4</v>
      </c>
      <c r="S338" s="10">
        <f t="shared" si="96"/>
        <v>2.9993057250976563E-4</v>
      </c>
      <c r="T338" s="10">
        <f t="shared" si="97"/>
        <v>2.3119926452636719E-2</v>
      </c>
      <c r="U338" s="10">
        <f t="shared" si="98"/>
        <v>0.20037007331848145</v>
      </c>
      <c r="V338" s="10">
        <f>SUM(Table2[[#This Row],[filter kmers2]:[identify kmers B10]])</f>
        <v>0.3316199779510498</v>
      </c>
      <c r="W338" s="5">
        <f t="shared" si="99"/>
        <v>4.5222030102486495E-4</v>
      </c>
      <c r="X338" s="5">
        <f t="shared" si="100"/>
        <v>0.30779235251614945</v>
      </c>
      <c r="Y338" s="5">
        <f t="shared" si="101"/>
        <v>6.7545464676130457E-3</v>
      </c>
      <c r="Z338" s="5">
        <f t="shared" si="102"/>
        <v>3.9182840072901653E-4</v>
      </c>
      <c r="AA338" s="5">
        <f t="shared" si="103"/>
        <v>8.1119263218816396E-3</v>
      </c>
      <c r="AB338" s="5">
        <f t="shared" si="104"/>
        <v>1.6586204045538368E-3</v>
      </c>
      <c r="AC338" s="5">
        <f t="shared" si="105"/>
        <v>9.044406020497299E-4</v>
      </c>
      <c r="AD338" s="5">
        <f t="shared" si="106"/>
        <v>6.9718135184393001E-2</v>
      </c>
      <c r="AE338" s="5">
        <f t="shared" si="107"/>
        <v>0.60421592980160543</v>
      </c>
      <c r="AF338" s="20">
        <f>Table2[[#This Row],[filter kmers2]]/Table2[[#This Row],[bp]]*1000000</f>
        <v>1.3634447336565398E-2</v>
      </c>
      <c r="AG338" s="20">
        <f>Table2[[#This Row],[collapse kmers3]]/Table2[[#This Row],[bp]]*1000000</f>
        <v>9.2799430089014656</v>
      </c>
      <c r="AH338" s="20">
        <f>Table2[[#This Row],[calculate distances4]]/Table2[[#This Row],[bp]]*1000000</f>
        <v>0.2036496545739776</v>
      </c>
      <c r="AI338" s="20">
        <f>Table2[[#This Row],[Find N A5]]/Table2[[#This Row],[bp]]*1000000</f>
        <v>1.1813630840108334E-2</v>
      </c>
      <c r="AJ338" s="20">
        <f>Table2[[#This Row],[Find N B6]]/Table2[[#This Row],[bp]]*1000000</f>
        <v>0.24457467297053637</v>
      </c>
      <c r="AK338" s="20">
        <f>Table2[[#This Row],[Find N C7]]/Table2[[#This Row],[bp]]*1000000</f>
        <v>5.0007424491981513E-2</v>
      </c>
      <c r="AL338" s="20">
        <f>Table2[[#This Row],[Find N D8]]/Table2[[#This Row],[bp]]*1000000</f>
        <v>2.7268894673130796E-2</v>
      </c>
      <c r="AM338" s="20">
        <f>Table2[[#This Row],[identify kmers A9]]/Table2[[#This Row],[bp]]*1000000</f>
        <v>2.102002586838505</v>
      </c>
      <c r="AN338" s="20">
        <f>Table2[[#This Row],[identify kmers B10]]/Table2[[#This Row],[bp]]*1000000</f>
        <v>18.21711731234489</v>
      </c>
    </row>
    <row r="339" spans="1:40" x14ac:dyDescent="0.25">
      <c r="A339" s="1" t="s">
        <v>144</v>
      </c>
      <c r="B339">
        <v>10999</v>
      </c>
      <c r="C339">
        <v>1709568555.9047</v>
      </c>
      <c r="D339">
        <v>1709568555.9048901</v>
      </c>
      <c r="E339">
        <v>1709568555.9719701</v>
      </c>
      <c r="F339">
        <v>1709568555.97352</v>
      </c>
      <c r="G339">
        <v>1709568555.97364</v>
      </c>
      <c r="H339">
        <v>1709568555.99564</v>
      </c>
      <c r="I339">
        <v>1709568555.9964001</v>
      </c>
      <c r="J339">
        <v>1709568555.99681</v>
      </c>
      <c r="K339">
        <v>1709568556.01706</v>
      </c>
      <c r="L339">
        <v>1709568556.2360201</v>
      </c>
      <c r="M339" s="10">
        <f t="shared" si="90"/>
        <v>1.9001960754394531E-4</v>
      </c>
      <c r="N339" s="10">
        <f t="shared" si="91"/>
        <v>6.7080020904541016E-2</v>
      </c>
      <c r="O339" s="10">
        <f t="shared" si="92"/>
        <v>1.5499591827392578E-3</v>
      </c>
      <c r="P339" s="10">
        <f t="shared" si="93"/>
        <v>1.1992454528808594E-4</v>
      </c>
      <c r="Q339" s="10">
        <f t="shared" si="94"/>
        <v>2.200007438659668E-2</v>
      </c>
      <c r="R339" s="10">
        <f t="shared" si="95"/>
        <v>7.6007843017578125E-4</v>
      </c>
      <c r="S339" s="10">
        <f t="shared" si="96"/>
        <v>4.0984153747558594E-4</v>
      </c>
      <c r="T339" s="10">
        <f t="shared" si="97"/>
        <v>2.0250082015991211E-2</v>
      </c>
      <c r="U339" s="10">
        <f t="shared" si="98"/>
        <v>0.21896004676818848</v>
      </c>
      <c r="V339" s="10">
        <f>SUM(Table2[[#This Row],[filter kmers2]:[identify kmers B10]])</f>
        <v>0.33132004737854004</v>
      </c>
      <c r="W339" s="5">
        <f t="shared" si="99"/>
        <v>5.7352281894021331E-4</v>
      </c>
      <c r="X339" s="5">
        <f t="shared" si="100"/>
        <v>0.20246290991230209</v>
      </c>
      <c r="Y339" s="5">
        <f t="shared" si="101"/>
        <v>4.6781328054332832E-3</v>
      </c>
      <c r="Z339" s="5">
        <f t="shared" si="102"/>
        <v>3.6195982174018482E-4</v>
      </c>
      <c r="AA339" s="5">
        <f t="shared" si="103"/>
        <v>6.6401277437525955E-2</v>
      </c>
      <c r="AB339" s="5">
        <f t="shared" si="104"/>
        <v>2.2940912757608532E-3</v>
      </c>
      <c r="AC339" s="5">
        <f t="shared" si="105"/>
        <v>1.2369958917920034E-3</v>
      </c>
      <c r="AD339" s="5">
        <f t="shared" si="106"/>
        <v>6.1119398527838167E-2</v>
      </c>
      <c r="AE339" s="5">
        <f t="shared" si="107"/>
        <v>0.66087171150866719</v>
      </c>
      <c r="AF339" s="20">
        <f>Table2[[#This Row],[filter kmers2]]/Table2[[#This Row],[bp]]*1000000</f>
        <v>1.7276080329479526E-2</v>
      </c>
      <c r="AG339" s="20">
        <f>Table2[[#This Row],[collapse kmers3]]/Table2[[#This Row],[bp]]*1000000</f>
        <v>6.0987381493354871</v>
      </c>
      <c r="AH339" s="20">
        <f>Table2[[#This Row],[calculate distances4]]/Table2[[#This Row],[bp]]*1000000</f>
        <v>0.14091819099365921</v>
      </c>
      <c r="AI339" s="20">
        <f>Table2[[#This Row],[Find N A5]]/Table2[[#This Row],[bp]]*1000000</f>
        <v>1.0903222591879801E-2</v>
      </c>
      <c r="AJ339" s="20">
        <f>Table2[[#This Row],[Find N B6]]/Table2[[#This Row],[bp]]*1000000</f>
        <v>2.0001885977449478</v>
      </c>
      <c r="AK339" s="20">
        <f>Table2[[#This Row],[Find N C7]]/Table2[[#This Row],[bp]]*1000000</f>
        <v>6.9104321317918105E-2</v>
      </c>
      <c r="AL339" s="20">
        <f>Table2[[#This Row],[Find N D8]]/Table2[[#This Row],[bp]]*1000000</f>
        <v>3.7261709016782066E-2</v>
      </c>
      <c r="AM339" s="20">
        <f>Table2[[#This Row],[identify kmers A9]]/Table2[[#This Row],[bp]]*1000000</f>
        <v>1.8410839181735805</v>
      </c>
      <c r="AN339" s="20">
        <f>Table2[[#This Row],[identify kmers B10]]/Table2[[#This Row],[bp]]*1000000</f>
        <v>19.907268548794299</v>
      </c>
    </row>
    <row r="340" spans="1:40" x14ac:dyDescent="0.25">
      <c r="A340" s="1" t="s">
        <v>144</v>
      </c>
      <c r="B340">
        <v>10999</v>
      </c>
      <c r="C340">
        <v>1709568513.6147101</v>
      </c>
      <c r="D340">
        <v>1709568513.6149099</v>
      </c>
      <c r="E340">
        <v>1709568513.7035799</v>
      </c>
      <c r="F340">
        <v>1709568513.70508</v>
      </c>
      <c r="G340">
        <v>1709568513.7051899</v>
      </c>
      <c r="H340">
        <v>1709568513.7072101</v>
      </c>
      <c r="I340">
        <v>1709568513.7076499</v>
      </c>
      <c r="J340">
        <v>1709568513.70789</v>
      </c>
      <c r="K340">
        <v>1709568513.72451</v>
      </c>
      <c r="L340">
        <v>1709568513.9460199</v>
      </c>
      <c r="M340" s="10">
        <f t="shared" si="90"/>
        <v>1.9979476928710938E-4</v>
      </c>
      <c r="N340" s="10">
        <f t="shared" si="91"/>
        <v>8.8670015335083008E-2</v>
      </c>
      <c r="O340" s="10">
        <f t="shared" si="92"/>
        <v>1.5001296997070313E-3</v>
      </c>
      <c r="P340" s="10">
        <f t="shared" si="93"/>
        <v>1.0991096496582031E-4</v>
      </c>
      <c r="Q340" s="10">
        <f t="shared" si="94"/>
        <v>2.0201206207275391E-3</v>
      </c>
      <c r="R340" s="10">
        <f t="shared" si="95"/>
        <v>4.3988227844238281E-4</v>
      </c>
      <c r="S340" s="10">
        <f t="shared" si="96"/>
        <v>2.4008750915527344E-4</v>
      </c>
      <c r="T340" s="10">
        <f t="shared" si="97"/>
        <v>1.661992073059082E-2</v>
      </c>
      <c r="U340" s="10">
        <f t="shared" si="98"/>
        <v>0.22150993347167969</v>
      </c>
      <c r="V340" s="10">
        <f>SUM(Table2[[#This Row],[filter kmers2]:[identify kmers B10]])</f>
        <v>0.33130979537963867</v>
      </c>
      <c r="W340" s="5">
        <f t="shared" si="99"/>
        <v>6.030451621817282E-4</v>
      </c>
      <c r="X340" s="5">
        <f t="shared" si="100"/>
        <v>0.26763475324802427</v>
      </c>
      <c r="Y340" s="5">
        <f t="shared" si="101"/>
        <v>4.5278760864527852E-3</v>
      </c>
      <c r="Z340" s="5">
        <f t="shared" si="102"/>
        <v>3.3174680162980513E-4</v>
      </c>
      <c r="AA340" s="5">
        <f t="shared" si="103"/>
        <v>6.0973766815820797E-3</v>
      </c>
      <c r="AB340" s="5">
        <f t="shared" si="104"/>
        <v>1.3277068308177667E-3</v>
      </c>
      <c r="AC340" s="5">
        <f t="shared" si="105"/>
        <v>7.246616686360385E-4</v>
      </c>
      <c r="AD340" s="5">
        <f t="shared" si="106"/>
        <v>5.0164290227358098E-2</v>
      </c>
      <c r="AE340" s="5">
        <f t="shared" si="107"/>
        <v>0.66858854329331741</v>
      </c>
      <c r="AF340" s="20">
        <f>Table2[[#This Row],[filter kmers2]]/Table2[[#This Row],[bp]]*1000000</f>
        <v>1.8164812190845474E-2</v>
      </c>
      <c r="AG340" s="20">
        <f>Table2[[#This Row],[collapse kmers3]]/Table2[[#This Row],[bp]]*1000000</f>
        <v>8.0616433616767882</v>
      </c>
      <c r="AH340" s="20">
        <f>Table2[[#This Row],[calculate distances4]]/Table2[[#This Row],[bp]]*1000000</f>
        <v>0.13638782613937916</v>
      </c>
      <c r="AI340" s="20">
        <f>Table2[[#This Row],[Find N A5]]/Table2[[#This Row],[bp]]*1000000</f>
        <v>9.9928143436512698E-3</v>
      </c>
      <c r="AJ340" s="20">
        <f>Table2[[#This Row],[Find N B6]]/Table2[[#This Row],[bp]]*1000000</f>
        <v>0.18366402588667508</v>
      </c>
      <c r="AK340" s="20">
        <f>Table2[[#This Row],[Find N C7]]/Table2[[#This Row],[bp]]*1000000</f>
        <v>3.9992933761467661E-2</v>
      </c>
      <c r="AL340" s="20">
        <f>Table2[[#This Row],[Find N D8]]/Table2[[#This Row],[bp]]*1000000</f>
        <v>2.1828121570622187E-2</v>
      </c>
      <c r="AM340" s="20">
        <f>Table2[[#This Row],[identify kmers A9]]/Table2[[#This Row],[bp]]*1000000</f>
        <v>1.5110392518038749</v>
      </c>
      <c r="AN340" s="20">
        <f>Table2[[#This Row],[identify kmers B10]]/Table2[[#This Row],[bp]]*1000000</f>
        <v>20.139097506289634</v>
      </c>
    </row>
    <row r="341" spans="1:40" x14ac:dyDescent="0.25">
      <c r="A341" s="1" t="s">
        <v>144</v>
      </c>
      <c r="B341">
        <v>10999</v>
      </c>
      <c r="C341">
        <v>1709568572.87867</v>
      </c>
      <c r="D341">
        <v>1709568572.8789101</v>
      </c>
      <c r="E341">
        <v>1709568572.9786</v>
      </c>
      <c r="F341">
        <v>1709568572.9804101</v>
      </c>
      <c r="G341">
        <v>1709568572.9805501</v>
      </c>
      <c r="H341">
        <v>1709568572.9834399</v>
      </c>
      <c r="I341">
        <v>1709568572.9839301</v>
      </c>
      <c r="J341">
        <v>1709568572.98422</v>
      </c>
      <c r="K341">
        <v>1709568573.0019901</v>
      </c>
      <c r="L341">
        <v>1709568573.2098601</v>
      </c>
      <c r="M341" s="10">
        <f t="shared" si="90"/>
        <v>2.4008750915527344E-4</v>
      </c>
      <c r="N341" s="10">
        <f t="shared" si="91"/>
        <v>9.9689960479736328E-2</v>
      </c>
      <c r="O341" s="10">
        <f t="shared" si="92"/>
        <v>1.8100738525390625E-3</v>
      </c>
      <c r="P341" s="10">
        <f t="shared" si="93"/>
        <v>1.3995170593261719E-4</v>
      </c>
      <c r="Q341" s="10">
        <f t="shared" si="94"/>
        <v>2.8898715972900391E-3</v>
      </c>
      <c r="R341" s="10">
        <f t="shared" si="95"/>
        <v>4.901885986328125E-4</v>
      </c>
      <c r="S341" s="10">
        <f t="shared" si="96"/>
        <v>2.899169921875E-4</v>
      </c>
      <c r="T341" s="10">
        <f t="shared" si="97"/>
        <v>1.7770051956176758E-2</v>
      </c>
      <c r="U341" s="10">
        <f t="shared" si="98"/>
        <v>0.2078700065612793</v>
      </c>
      <c r="V341" s="10">
        <f>SUM(Table2[[#This Row],[filter kmers2]:[identify kmers B10]])</f>
        <v>0.33119010925292969</v>
      </c>
      <c r="W341" s="5">
        <f t="shared" si="99"/>
        <v>7.2492354828120411E-4</v>
      </c>
      <c r="X341" s="5">
        <f t="shared" si="100"/>
        <v>0.30100524651719945</v>
      </c>
      <c r="Y341" s="5">
        <f t="shared" si="101"/>
        <v>5.4653620442412128E-3</v>
      </c>
      <c r="Z341" s="5">
        <f t="shared" si="102"/>
        <v>4.2257211801496208E-4</v>
      </c>
      <c r="AA341" s="5">
        <f t="shared" si="103"/>
        <v>8.72571830061219E-3</v>
      </c>
      <c r="AB341" s="5">
        <f t="shared" si="104"/>
        <v>1.4800822395890324E-3</v>
      </c>
      <c r="AC341" s="5">
        <f t="shared" si="105"/>
        <v>8.7537937905654833E-4</v>
      </c>
      <c r="AD341" s="5">
        <f t="shared" si="106"/>
        <v>5.3655140838175755E-2</v>
      </c>
      <c r="AE341" s="5">
        <f t="shared" si="107"/>
        <v>0.62764557501482965</v>
      </c>
      <c r="AF341" s="20">
        <f>Table2[[#This Row],[filter kmers2]]/Table2[[#This Row],[bp]]*1000000</f>
        <v>2.1828121570622187E-2</v>
      </c>
      <c r="AG341" s="20">
        <f>Table2[[#This Row],[collapse kmers3]]/Table2[[#This Row],[bp]]*1000000</f>
        <v>9.0635476388522882</v>
      </c>
      <c r="AH341" s="20">
        <f>Table2[[#This Row],[calculate distances4]]/Table2[[#This Row],[bp]]*1000000</f>
        <v>0.16456712906073848</v>
      </c>
      <c r="AI341" s="20">
        <f>Table2[[#This Row],[Find N A5]]/Table2[[#This Row],[bp]]*1000000</f>
        <v>1.2724039088336865E-2</v>
      </c>
      <c r="AJ341" s="20">
        <f>Table2[[#This Row],[Find N B6]]/Table2[[#This Row],[bp]]*1000000</f>
        <v>0.26273948516138185</v>
      </c>
      <c r="AK341" s="20">
        <f>Table2[[#This Row],[Find N C7]]/Table2[[#This Row],[bp]]*1000000</f>
        <v>4.4566651389472904E-2</v>
      </c>
      <c r="AL341" s="20">
        <f>Table2[[#This Row],[Find N D8]]/Table2[[#This Row],[bp]]*1000000</f>
        <v>2.6358486424902267E-2</v>
      </c>
      <c r="AM341" s="20">
        <f>Table2[[#This Row],[identify kmers A9]]/Table2[[#This Row],[bp]]*1000000</f>
        <v>1.6156061420289807</v>
      </c>
      <c r="AN341" s="20">
        <f>Table2[[#This Row],[identify kmers B10]]/Table2[[#This Row],[bp]]*1000000</f>
        <v>18.898991413881198</v>
      </c>
    </row>
    <row r="342" spans="1:40" x14ac:dyDescent="0.25">
      <c r="A342" s="1" t="s">
        <v>144</v>
      </c>
      <c r="B342">
        <v>14299</v>
      </c>
      <c r="C342">
        <v>1709568512.0220699</v>
      </c>
      <c r="D342">
        <v>1709568512.02233</v>
      </c>
      <c r="E342">
        <v>1709568512.1062701</v>
      </c>
      <c r="F342">
        <v>1709568512.10797</v>
      </c>
      <c r="G342">
        <v>1709568512.1080999</v>
      </c>
      <c r="H342">
        <v>1709568512.1111801</v>
      </c>
      <c r="I342">
        <v>1709568512.1117799</v>
      </c>
      <c r="J342">
        <v>1709568512.11203</v>
      </c>
      <c r="K342">
        <v>1709568512.13115</v>
      </c>
      <c r="L342">
        <v>1709568512.3529899</v>
      </c>
      <c r="M342" s="10">
        <f t="shared" si="90"/>
        <v>2.6011466979980469E-4</v>
      </c>
      <c r="N342" s="10">
        <f t="shared" si="91"/>
        <v>8.3940029144287109E-2</v>
      </c>
      <c r="O342" s="10">
        <f t="shared" si="92"/>
        <v>1.6999244689941406E-3</v>
      </c>
      <c r="P342" s="10">
        <f t="shared" si="93"/>
        <v>1.2993812561035156E-4</v>
      </c>
      <c r="Q342" s="10">
        <f t="shared" si="94"/>
        <v>3.0801296234130859E-3</v>
      </c>
      <c r="R342" s="10">
        <f t="shared" si="95"/>
        <v>5.9986114501953125E-4</v>
      </c>
      <c r="S342" s="10">
        <f t="shared" si="96"/>
        <v>2.5010108947753906E-4</v>
      </c>
      <c r="T342" s="10">
        <f t="shared" si="97"/>
        <v>1.9119977951049805E-2</v>
      </c>
      <c r="U342" s="10">
        <f t="shared" si="98"/>
        <v>0.22183990478515625</v>
      </c>
      <c r="V342" s="10">
        <f>SUM(Table2[[#This Row],[filter kmers2]:[identify kmers B10]])</f>
        <v>0.33091998100280762</v>
      </c>
      <c r="W342" s="5">
        <f t="shared" si="99"/>
        <v>7.8603494721461926E-4</v>
      </c>
      <c r="X342" s="5">
        <f t="shared" si="100"/>
        <v>0.25365657549573878</v>
      </c>
      <c r="Y342" s="5">
        <f t="shared" si="101"/>
        <v>5.1369653287261551E-3</v>
      </c>
      <c r="Z342" s="5">
        <f t="shared" si="102"/>
        <v>3.9265723760950274E-4</v>
      </c>
      <c r="AA342" s="5">
        <f t="shared" si="103"/>
        <v>9.3077777113342499E-3</v>
      </c>
      <c r="AB342" s="5">
        <f t="shared" si="104"/>
        <v>1.8127075409642365E-3</v>
      </c>
      <c r="AC342" s="5">
        <f t="shared" si="105"/>
        <v>7.5577512339884104E-4</v>
      </c>
      <c r="AD342" s="5">
        <f t="shared" si="106"/>
        <v>5.7778251688246005E-2</v>
      </c>
      <c r="AE342" s="5">
        <f t="shared" si="107"/>
        <v>0.67037325492676758</v>
      </c>
      <c r="AF342" s="20">
        <f>Table2[[#This Row],[filter kmers2]]/Table2[[#This Row],[bp]]*1000000</f>
        <v>1.8191109154472671E-2</v>
      </c>
      <c r="AG342" s="20">
        <f>Table2[[#This Row],[collapse kmers3]]/Table2[[#This Row],[bp]]*1000000</f>
        <v>5.8703426214621377</v>
      </c>
      <c r="AH342" s="20">
        <f>Table2[[#This Row],[calculate distances4]]/Table2[[#This Row],[bp]]*1000000</f>
        <v>0.11888415056956016</v>
      </c>
      <c r="AI342" s="20">
        <f>Table2[[#This Row],[Find N A5]]/Table2[[#This Row],[bp]]*1000000</f>
        <v>9.087217680281947E-3</v>
      </c>
      <c r="AJ342" s="20">
        <f>Table2[[#This Row],[Find N B6]]/Table2[[#This Row],[bp]]*1000000</f>
        <v>0.21540874350745409</v>
      </c>
      <c r="AK342" s="20">
        <f>Table2[[#This Row],[Find N C7]]/Table2[[#This Row],[bp]]*1000000</f>
        <v>4.1951265474475925E-2</v>
      </c>
      <c r="AL342" s="20">
        <f>Table2[[#This Row],[Find N D8]]/Table2[[#This Row],[bp]]*1000000</f>
        <v>1.7490809810304153E-2</v>
      </c>
      <c r="AM342" s="20">
        <f>Table2[[#This Row],[identify kmers A9]]/Table2[[#This Row],[bp]]*1000000</f>
        <v>1.337154902514148</v>
      </c>
      <c r="AN342" s="20">
        <f>Table2[[#This Row],[identify kmers B10]]/Table2[[#This Row],[bp]]*1000000</f>
        <v>15.51436497553369</v>
      </c>
    </row>
    <row r="343" spans="1:40" x14ac:dyDescent="0.25">
      <c r="A343" s="1" t="s">
        <v>144</v>
      </c>
      <c r="B343">
        <v>10999</v>
      </c>
      <c r="C343">
        <v>1709568570.4412501</v>
      </c>
      <c r="D343">
        <v>1709568570.4414999</v>
      </c>
      <c r="E343">
        <v>1709568570.5203199</v>
      </c>
      <c r="F343">
        <v>1709568570.52177</v>
      </c>
      <c r="G343">
        <v>1709568570.5218899</v>
      </c>
      <c r="H343">
        <v>1709568570.52443</v>
      </c>
      <c r="I343">
        <v>1709568570.5248899</v>
      </c>
      <c r="J343">
        <v>1709568570.5251601</v>
      </c>
      <c r="K343">
        <v>1709568570.5625701</v>
      </c>
      <c r="L343">
        <v>1709568570.7718501</v>
      </c>
      <c r="M343" s="10">
        <f t="shared" si="90"/>
        <v>2.498626708984375E-4</v>
      </c>
      <c r="N343" s="10">
        <f t="shared" si="91"/>
        <v>7.8819990158081055E-2</v>
      </c>
      <c r="O343" s="10">
        <f t="shared" si="92"/>
        <v>1.4500617980957031E-3</v>
      </c>
      <c r="P343" s="10">
        <f t="shared" si="93"/>
        <v>1.1992454528808594E-4</v>
      </c>
      <c r="Q343" s="10">
        <f t="shared" si="94"/>
        <v>2.5401115417480469E-3</v>
      </c>
      <c r="R343" s="10">
        <f t="shared" si="95"/>
        <v>4.5990943908691406E-4</v>
      </c>
      <c r="S343" s="10">
        <f t="shared" si="96"/>
        <v>2.7012825012207031E-4</v>
      </c>
      <c r="T343" s="10">
        <f t="shared" si="97"/>
        <v>3.741002082824707E-2</v>
      </c>
      <c r="U343" s="10">
        <f t="shared" si="98"/>
        <v>0.20928001403808594</v>
      </c>
      <c r="V343" s="10">
        <f>SUM(Table2[[#This Row],[filter kmers2]:[identify kmers B10]])</f>
        <v>0.33060002326965332</v>
      </c>
      <c r="W343" s="5">
        <f t="shared" si="99"/>
        <v>7.5578540021649506E-4</v>
      </c>
      <c r="X343" s="5">
        <f t="shared" si="100"/>
        <v>0.2384149564738284</v>
      </c>
      <c r="Y343" s="5">
        <f t="shared" si="101"/>
        <v>4.3861515306457275E-3</v>
      </c>
      <c r="Z343" s="5">
        <f t="shared" si="102"/>
        <v>3.6274814533291696E-4</v>
      </c>
      <c r="AA343" s="5">
        <f t="shared" si="103"/>
        <v>7.683337456017689E-3</v>
      </c>
      <c r="AB343" s="5">
        <f t="shared" si="104"/>
        <v>1.3911355315053616E-3</v>
      </c>
      <c r="AC343" s="5">
        <f t="shared" si="105"/>
        <v>8.1708478859283289E-4</v>
      </c>
      <c r="AD343" s="5">
        <f t="shared" si="106"/>
        <v>0.11315794977344468</v>
      </c>
      <c r="AE343" s="5">
        <f t="shared" si="107"/>
        <v>0.63303085090041589</v>
      </c>
      <c r="AF343" s="20">
        <f>Table2[[#This Row],[filter kmers2]]/Table2[[#This Row],[bp]]*1000000</f>
        <v>2.2716853431988138E-2</v>
      </c>
      <c r="AG343" s="20">
        <f>Table2[[#This Row],[collapse kmers3]]/Table2[[#This Row],[bp]]*1000000</f>
        <v>7.1661051148359896</v>
      </c>
      <c r="AH343" s="20">
        <f>Table2[[#This Row],[calculate distances4]]/Table2[[#This Row],[bp]]*1000000</f>
        <v>0.1318357848982365</v>
      </c>
      <c r="AI343" s="20">
        <f>Table2[[#This Row],[Find N A5]]/Table2[[#This Row],[bp]]*1000000</f>
        <v>1.0903222591879801E-2</v>
      </c>
      <c r="AJ343" s="20">
        <f>Table2[[#This Row],[Find N B6]]/Table2[[#This Row],[bp]]*1000000</f>
        <v>0.23094022563397099</v>
      </c>
      <c r="AK343" s="20">
        <f>Table2[[#This Row],[Find N C7]]/Table2[[#This Row],[bp]]*1000000</f>
        <v>4.1813750257924727E-2</v>
      </c>
      <c r="AL343" s="20">
        <f>Table2[[#This Row],[Find N D8]]/Table2[[#This Row],[bp]]*1000000</f>
        <v>2.4559346315307783E-2</v>
      </c>
      <c r="AM343" s="20">
        <f>Table2[[#This Row],[identify kmers A9]]/Table2[[#This Row],[bp]]*1000000</f>
        <v>3.4012201862212086</v>
      </c>
      <c r="AN343" s="20">
        <f>Table2[[#This Row],[identify kmers B10]]/Table2[[#This Row],[bp]]*1000000</f>
        <v>19.027185565786521</v>
      </c>
    </row>
    <row r="344" spans="1:40" x14ac:dyDescent="0.25">
      <c r="A344" s="1" t="s">
        <v>144</v>
      </c>
      <c r="B344">
        <v>14299</v>
      </c>
      <c r="C344">
        <v>1709568522.66904</v>
      </c>
      <c r="D344">
        <v>1709568522.6693299</v>
      </c>
      <c r="E344">
        <v>1709568522.76091</v>
      </c>
      <c r="F344">
        <v>1709568522.7623</v>
      </c>
      <c r="G344">
        <v>1709568522.76244</v>
      </c>
      <c r="H344">
        <v>1709568522.7666299</v>
      </c>
      <c r="I344">
        <v>1709568522.76723</v>
      </c>
      <c r="J344">
        <v>1709568522.76752</v>
      </c>
      <c r="K344">
        <v>1709568522.79706</v>
      </c>
      <c r="L344">
        <v>1709568522.9995699</v>
      </c>
      <c r="M344" s="10">
        <f t="shared" si="90"/>
        <v>2.899169921875E-4</v>
      </c>
      <c r="N344" s="10">
        <f t="shared" si="91"/>
        <v>9.158015251159668E-2</v>
      </c>
      <c r="O344" s="10">
        <f t="shared" si="92"/>
        <v>1.3899803161621094E-3</v>
      </c>
      <c r="P344" s="10">
        <f t="shared" si="93"/>
        <v>1.3995170593261719E-4</v>
      </c>
      <c r="Q344" s="10">
        <f t="shared" si="94"/>
        <v>4.1899681091308594E-3</v>
      </c>
      <c r="R344" s="10">
        <f t="shared" si="95"/>
        <v>6.0009956359863281E-4</v>
      </c>
      <c r="S344" s="10">
        <f t="shared" si="96"/>
        <v>2.899169921875E-4</v>
      </c>
      <c r="T344" s="10">
        <f t="shared" si="97"/>
        <v>2.9540061950683594E-2</v>
      </c>
      <c r="U344" s="10">
        <f t="shared" si="98"/>
        <v>0.20250988006591797</v>
      </c>
      <c r="V344" s="10">
        <f>SUM(Table2[[#This Row],[filter kmers2]:[identify kmers B10]])</f>
        <v>0.33052992820739746</v>
      </c>
      <c r="W344" s="5">
        <f t="shared" si="99"/>
        <v>8.7712781036150501E-4</v>
      </c>
      <c r="X344" s="5">
        <f t="shared" si="100"/>
        <v>0.27707068164227755</v>
      </c>
      <c r="Y344" s="5">
        <f t="shared" si="101"/>
        <v>4.2053084986904393E-3</v>
      </c>
      <c r="Z344" s="5">
        <f t="shared" si="102"/>
        <v>4.2341613871891735E-4</v>
      </c>
      <c r="AA344" s="5">
        <f t="shared" si="103"/>
        <v>1.267651656191866E-2</v>
      </c>
      <c r="AB344" s="5">
        <f t="shared" si="104"/>
        <v>1.8155680087828193E-3</v>
      </c>
      <c r="AC344" s="5">
        <f t="shared" si="105"/>
        <v>8.7712781036150501E-4</v>
      </c>
      <c r="AD344" s="5">
        <f t="shared" si="106"/>
        <v>8.9371822124827693E-2</v>
      </c>
      <c r="AE344" s="5">
        <f t="shared" si="107"/>
        <v>0.61268243140406087</v>
      </c>
      <c r="AF344" s="20">
        <f>Table2[[#This Row],[filter kmers2]]/Table2[[#This Row],[bp]]*1000000</f>
        <v>2.0275333393069445E-2</v>
      </c>
      <c r="AG344" s="20">
        <f>Table2[[#This Row],[collapse kmers3]]/Table2[[#This Row],[bp]]*1000000</f>
        <v>6.4046543472688082</v>
      </c>
      <c r="AH344" s="20">
        <f>Table2[[#This Row],[calculate distances4]]/Table2[[#This Row],[bp]]*1000000</f>
        <v>9.7208218488153683E-2</v>
      </c>
      <c r="AI344" s="20">
        <f>Table2[[#This Row],[Find N A5]]/Table2[[#This Row],[bp]]*1000000</f>
        <v>9.787517024450465E-3</v>
      </c>
      <c r="AJ344" s="20">
        <f>Table2[[#This Row],[Find N B6]]/Table2[[#This Row],[bp]]*1000000</f>
        <v>0.29302525415279801</v>
      </c>
      <c r="AK344" s="20">
        <f>Table2[[#This Row],[Find N C7]]/Table2[[#This Row],[bp]]*1000000</f>
        <v>4.1967939268384699E-2</v>
      </c>
      <c r="AL344" s="20">
        <f>Table2[[#This Row],[Find N D8]]/Table2[[#This Row],[bp]]*1000000</f>
        <v>2.0275333393069445E-2</v>
      </c>
      <c r="AM344" s="20">
        <f>Table2[[#This Row],[identify kmers A9]]/Table2[[#This Row],[bp]]*1000000</f>
        <v>2.065883065297125</v>
      </c>
      <c r="AN344" s="20">
        <f>Table2[[#This Row],[identify kmers B10]]/Table2[[#This Row],[bp]]*1000000</f>
        <v>14.162520460585913</v>
      </c>
    </row>
    <row r="345" spans="1:40" x14ac:dyDescent="0.25">
      <c r="A345" s="1" t="s">
        <v>144</v>
      </c>
      <c r="B345">
        <v>10999</v>
      </c>
      <c r="C345">
        <v>1709568543.3438301</v>
      </c>
      <c r="D345">
        <v>1709568543.3439801</v>
      </c>
      <c r="E345">
        <v>1709568543.4346099</v>
      </c>
      <c r="F345">
        <v>1709568543.4366701</v>
      </c>
      <c r="G345">
        <v>1709568543.4368501</v>
      </c>
      <c r="H345">
        <v>1709568543.43979</v>
      </c>
      <c r="I345">
        <v>1709568543.4404099</v>
      </c>
      <c r="J345">
        <v>1709568543.44084</v>
      </c>
      <c r="K345">
        <v>1709568543.4604001</v>
      </c>
      <c r="L345">
        <v>1709568543.67431</v>
      </c>
      <c r="M345" s="10">
        <f t="shared" si="90"/>
        <v>1.4996528625488281E-4</v>
      </c>
      <c r="N345" s="10">
        <f t="shared" si="91"/>
        <v>9.0629816055297852E-2</v>
      </c>
      <c r="O345" s="10">
        <f t="shared" si="92"/>
        <v>2.0601749420166016E-3</v>
      </c>
      <c r="P345" s="10">
        <f t="shared" si="93"/>
        <v>1.8000602722167969E-4</v>
      </c>
      <c r="Q345" s="10">
        <f t="shared" si="94"/>
        <v>2.9399394989013672E-3</v>
      </c>
      <c r="R345" s="10">
        <f t="shared" si="95"/>
        <v>6.198883056640625E-4</v>
      </c>
      <c r="S345" s="10">
        <f t="shared" si="96"/>
        <v>4.3010711669921875E-4</v>
      </c>
      <c r="T345" s="10">
        <f t="shared" si="97"/>
        <v>1.9560098648071289E-2</v>
      </c>
      <c r="U345" s="10">
        <f t="shared" si="98"/>
        <v>0.21390986442565918</v>
      </c>
      <c r="V345" s="10">
        <f>SUM(Table2[[#This Row],[filter kmers2]:[identify kmers B10]])</f>
        <v>0.33047986030578613</v>
      </c>
      <c r="W345" s="5">
        <f t="shared" si="99"/>
        <v>4.5378040923922886E-4</v>
      </c>
      <c r="X345" s="5">
        <f t="shared" si="100"/>
        <v>0.27423703208855138</v>
      </c>
      <c r="Y345" s="5">
        <f t="shared" si="101"/>
        <v>6.233889532966894E-3</v>
      </c>
      <c r="Z345" s="5">
        <f t="shared" si="102"/>
        <v>5.4468077738571989E-4</v>
      </c>
      <c r="AA345" s="5">
        <f t="shared" si="103"/>
        <v>8.8959717429712738E-3</v>
      </c>
      <c r="AB345" s="5">
        <f t="shared" si="104"/>
        <v>1.8757218823879094E-3</v>
      </c>
      <c r="AC345" s="5">
        <f t="shared" si="105"/>
        <v>1.3014624137799187E-3</v>
      </c>
      <c r="AD345" s="5">
        <f t="shared" si="106"/>
        <v>5.9186961135764028E-2</v>
      </c>
      <c r="AE345" s="5">
        <f t="shared" si="107"/>
        <v>0.64727050001695363</v>
      </c>
      <c r="AF345" s="20">
        <f>Table2[[#This Row],[filter kmers2]]/Table2[[#This Row],[bp]]*1000000</f>
        <v>1.3634447336565398E-2</v>
      </c>
      <c r="AG345" s="20">
        <f>Table2[[#This Row],[collapse kmers3]]/Table2[[#This Row],[bp]]*1000000</f>
        <v>8.2398232616872313</v>
      </c>
      <c r="AH345" s="20">
        <f>Table2[[#This Row],[calculate distances4]]/Table2[[#This Row],[bp]]*1000000</f>
        <v>0.18730565887958919</v>
      </c>
      <c r="AI345" s="20">
        <f>Table2[[#This Row],[Find N A5]]/Table2[[#This Row],[bp]]*1000000</f>
        <v>1.6365672081250993E-2</v>
      </c>
      <c r="AJ345" s="20">
        <f>Table2[[#This Row],[Find N B6]]/Table2[[#This Row],[bp]]*1000000</f>
        <v>0.26729152640252457</v>
      </c>
      <c r="AK345" s="20">
        <f>Table2[[#This Row],[Find N C7]]/Table2[[#This Row],[bp]]*1000000</f>
        <v>5.6358605842718658E-2</v>
      </c>
      <c r="AL345" s="20">
        <f>Table2[[#This Row],[Find N D8]]/Table2[[#This Row],[bp]]*1000000</f>
        <v>3.9104201900101714E-2</v>
      </c>
      <c r="AM345" s="20">
        <f>Table2[[#This Row],[identify kmers A9]]/Table2[[#This Row],[bp]]*1000000</f>
        <v>1.7783524545932621</v>
      </c>
      <c r="AN345" s="20">
        <f>Table2[[#This Row],[identify kmers B10]]/Table2[[#This Row],[bp]]*1000000</f>
        <v>19.44811932227104</v>
      </c>
    </row>
    <row r="346" spans="1:40" x14ac:dyDescent="0.25">
      <c r="A346" s="1" t="s">
        <v>144</v>
      </c>
      <c r="B346">
        <v>10999</v>
      </c>
      <c r="C346">
        <v>1709568546.61046</v>
      </c>
      <c r="D346">
        <v>1709568546.6106901</v>
      </c>
      <c r="E346">
        <v>1709568546.68942</v>
      </c>
      <c r="F346">
        <v>1709568546.6908801</v>
      </c>
      <c r="G346">
        <v>1709568546.69099</v>
      </c>
      <c r="H346">
        <v>1709568546.6930399</v>
      </c>
      <c r="I346">
        <v>1709568546.6935699</v>
      </c>
      <c r="J346">
        <v>1709568546.6937499</v>
      </c>
      <c r="K346">
        <v>1709568546.7192299</v>
      </c>
      <c r="L346">
        <v>1709568546.9409201</v>
      </c>
      <c r="M346" s="10">
        <f t="shared" si="90"/>
        <v>2.3007392883300781E-4</v>
      </c>
      <c r="N346" s="10">
        <f t="shared" si="91"/>
        <v>7.8729867935180664E-2</v>
      </c>
      <c r="O346" s="10">
        <f t="shared" si="92"/>
        <v>1.4600753784179688E-3</v>
      </c>
      <c r="P346" s="10">
        <f t="shared" si="93"/>
        <v>1.0991096496582031E-4</v>
      </c>
      <c r="Q346" s="10">
        <f t="shared" si="94"/>
        <v>2.0499229431152344E-3</v>
      </c>
      <c r="R346" s="10">
        <f t="shared" si="95"/>
        <v>5.3000450134277344E-4</v>
      </c>
      <c r="S346" s="10">
        <f t="shared" si="96"/>
        <v>1.8000602722167969E-4</v>
      </c>
      <c r="T346" s="10">
        <f t="shared" si="97"/>
        <v>2.5480031967163086E-2</v>
      </c>
      <c r="U346" s="10">
        <f t="shared" si="98"/>
        <v>0.22169017791748047</v>
      </c>
      <c r="V346" s="10">
        <f>SUM(Table2[[#This Row],[filter kmers2]:[identify kmers B10]])</f>
        <v>0.3304600715637207</v>
      </c>
      <c r="W346" s="5">
        <f t="shared" si="99"/>
        <v>6.9622307997546987E-4</v>
      </c>
      <c r="X346" s="5">
        <f t="shared" si="100"/>
        <v>0.23824320911944014</v>
      </c>
      <c r="Y346" s="5">
        <f t="shared" si="101"/>
        <v>4.4183110277407024E-3</v>
      </c>
      <c r="Z346" s="5">
        <f t="shared" si="102"/>
        <v>3.3259983406082029E-4</v>
      </c>
      <c r="AA346" s="5">
        <f t="shared" si="103"/>
        <v>6.2032394213772952E-3</v>
      </c>
      <c r="AB346" s="5">
        <f t="shared" si="104"/>
        <v>1.6038382453735435E-3</v>
      </c>
      <c r="AC346" s="5">
        <f t="shared" si="105"/>
        <v>5.4471339417769922E-4</v>
      </c>
      <c r="AD346" s="5">
        <f t="shared" si="106"/>
        <v>7.7104722051874033E-2</v>
      </c>
      <c r="AE346" s="5">
        <f t="shared" si="107"/>
        <v>0.67085314382598027</v>
      </c>
      <c r="AF346" s="20">
        <f>Table2[[#This Row],[filter kmers2]]/Table2[[#This Row],[bp]]*1000000</f>
        <v>2.0917713322393654E-2</v>
      </c>
      <c r="AG346" s="20">
        <f>Table2[[#This Row],[collapse kmers3]]/Table2[[#This Row],[bp]]*1000000</f>
        <v>7.1579114406019331</v>
      </c>
      <c r="AH346" s="20">
        <f>Table2[[#This Row],[calculate distances4]]/Table2[[#This Row],[bp]]*1000000</f>
        <v>0.13274619314646502</v>
      </c>
      <c r="AI346" s="20">
        <f>Table2[[#This Row],[Find N A5]]/Table2[[#This Row],[bp]]*1000000</f>
        <v>9.9928143436512698E-3</v>
      </c>
      <c r="AJ346" s="20">
        <f>Table2[[#This Row],[Find N B6]]/Table2[[#This Row],[bp]]*1000000</f>
        <v>0.18637357424449807</v>
      </c>
      <c r="AK346" s="20">
        <f>Table2[[#This Row],[Find N C7]]/Table2[[#This Row],[bp]]*1000000</f>
        <v>4.8186607995524454E-2</v>
      </c>
      <c r="AL346" s="20">
        <f>Table2[[#This Row],[Find N D8]]/Table2[[#This Row],[bp]]*1000000</f>
        <v>1.6365672081250993E-2</v>
      </c>
      <c r="AM346" s="20">
        <f>Table2[[#This Row],[identify kmers A9]]/Table2[[#This Row],[bp]]*1000000</f>
        <v>2.316577140391225</v>
      </c>
      <c r="AN346" s="20">
        <f>Table2[[#This Row],[identify kmers B10]]/Table2[[#This Row],[bp]]*1000000</f>
        <v>20.155484854757749</v>
      </c>
    </row>
    <row r="347" spans="1:40" x14ac:dyDescent="0.25">
      <c r="A347" s="1" t="s">
        <v>144</v>
      </c>
      <c r="B347">
        <v>10999</v>
      </c>
      <c r="C347">
        <v>1709568540.4846201</v>
      </c>
      <c r="D347">
        <v>1709568540.4848599</v>
      </c>
      <c r="E347">
        <v>1709568540.5726099</v>
      </c>
      <c r="F347">
        <v>1709568540.5747299</v>
      </c>
      <c r="G347">
        <v>1709568540.5748601</v>
      </c>
      <c r="H347">
        <v>1709568540.5779901</v>
      </c>
      <c r="I347">
        <v>1709568540.5785999</v>
      </c>
      <c r="J347">
        <v>1709568540.5789199</v>
      </c>
      <c r="K347">
        <v>1709568540.6146901</v>
      </c>
      <c r="L347">
        <v>1709568540.8145199</v>
      </c>
      <c r="M347" s="10">
        <f t="shared" si="90"/>
        <v>2.3984909057617188E-4</v>
      </c>
      <c r="N347" s="10">
        <f t="shared" si="91"/>
        <v>8.7749958038330078E-2</v>
      </c>
      <c r="O347" s="10">
        <f t="shared" si="92"/>
        <v>2.1200180053710938E-3</v>
      </c>
      <c r="P347" s="10">
        <f t="shared" si="93"/>
        <v>1.3017654418945313E-4</v>
      </c>
      <c r="Q347" s="10">
        <f t="shared" si="94"/>
        <v>3.1299591064453125E-3</v>
      </c>
      <c r="R347" s="10">
        <f t="shared" si="95"/>
        <v>6.0987472534179688E-4</v>
      </c>
      <c r="S347" s="10">
        <f t="shared" si="96"/>
        <v>3.1995773315429688E-4</v>
      </c>
      <c r="T347" s="10">
        <f t="shared" si="97"/>
        <v>3.5770177841186523E-2</v>
      </c>
      <c r="U347" s="10">
        <f t="shared" si="98"/>
        <v>0.1998298168182373</v>
      </c>
      <c r="V347" s="10">
        <f>SUM(Table2[[#This Row],[filter kmers2]:[identify kmers B10]])</f>
        <v>0.32989978790283203</v>
      </c>
      <c r="W347" s="5">
        <f t="shared" si="99"/>
        <v>7.2703620727036203E-4</v>
      </c>
      <c r="X347" s="5">
        <f t="shared" si="100"/>
        <v>0.26598973765989736</v>
      </c>
      <c r="Y347" s="5">
        <f t="shared" si="101"/>
        <v>6.4262484642624842E-3</v>
      </c>
      <c r="Z347" s="5">
        <f t="shared" si="102"/>
        <v>3.9459420394594201E-4</v>
      </c>
      <c r="AA347" s="5">
        <f t="shared" si="103"/>
        <v>9.4876056948760574E-3</v>
      </c>
      <c r="AB347" s="5">
        <f t="shared" si="104"/>
        <v>1.8486666184866663E-3</v>
      </c>
      <c r="AC347" s="5">
        <f t="shared" si="105"/>
        <v>9.6986340969863413E-4</v>
      </c>
      <c r="AD347" s="5">
        <f t="shared" si="106"/>
        <v>0.10842740478427405</v>
      </c>
      <c r="AE347" s="5">
        <f t="shared" si="107"/>
        <v>0.60572884295728846</v>
      </c>
      <c r="AF347" s="20">
        <f>Table2[[#This Row],[filter kmers2]]/Table2[[#This Row],[bp]]*1000000</f>
        <v>2.1806445183759602E-2</v>
      </c>
      <c r="AG347" s="20">
        <f>Table2[[#This Row],[collapse kmers3]]/Table2[[#This Row],[bp]]*1000000</f>
        <v>7.9779941847740767</v>
      </c>
      <c r="AH347" s="20">
        <f>Table2[[#This Row],[calculate distances4]]/Table2[[#This Row],[bp]]*1000000</f>
        <v>0.19274643198209782</v>
      </c>
      <c r="AI347" s="20">
        <f>Table2[[#This Row],[Find N A5]]/Table2[[#This Row],[bp]]*1000000</f>
        <v>1.1835307226970918E-2</v>
      </c>
      <c r="AJ347" s="20">
        <f>Table2[[#This Row],[Find N B6]]/Table2[[#This Row],[bp]]*1000000</f>
        <v>0.28456760673200404</v>
      </c>
      <c r="AK347" s="20">
        <f>Table2[[#This Row],[Find N C7]]/Table2[[#This Row],[bp]]*1000000</f>
        <v>5.5448197594490121E-2</v>
      </c>
      <c r="AL347" s="20">
        <f>Table2[[#This Row],[Find N D8]]/Table2[[#This Row],[bp]]*1000000</f>
        <v>2.9089711169587858E-2</v>
      </c>
      <c r="AM347" s="20">
        <f>Table2[[#This Row],[identify kmers A9]]/Table2[[#This Row],[bp]]*1000000</f>
        <v>3.2521299973803552</v>
      </c>
      <c r="AN347" s="20">
        <f>Table2[[#This Row],[identify kmers B10]]/Table2[[#This Row],[bp]]*1000000</f>
        <v>18.167998619714275</v>
      </c>
    </row>
    <row r="348" spans="1:40" x14ac:dyDescent="0.25">
      <c r="A348" s="1" t="s">
        <v>144</v>
      </c>
      <c r="B348">
        <v>15399</v>
      </c>
      <c r="C348">
        <v>1709568522.70123</v>
      </c>
      <c r="D348">
        <v>1709568522.70153</v>
      </c>
      <c r="E348">
        <v>1709568522.77455</v>
      </c>
      <c r="F348">
        <v>1709568522.7850699</v>
      </c>
      <c r="G348">
        <v>1709568522.7852299</v>
      </c>
      <c r="H348">
        <v>1709568522.78758</v>
      </c>
      <c r="I348">
        <v>1709568522.7880299</v>
      </c>
      <c r="J348">
        <v>1709568522.7882099</v>
      </c>
      <c r="K348">
        <v>1709568522.80551</v>
      </c>
      <c r="L348">
        <v>1709568523.0308299</v>
      </c>
      <c r="M348" s="10">
        <f t="shared" si="90"/>
        <v>2.9993057250976563E-4</v>
      </c>
      <c r="N348" s="10">
        <f t="shared" si="91"/>
        <v>7.3019981384277344E-2</v>
      </c>
      <c r="O348" s="10">
        <f t="shared" si="92"/>
        <v>1.0519981384277344E-2</v>
      </c>
      <c r="P348" s="10">
        <f t="shared" si="93"/>
        <v>1.5997886657714844E-4</v>
      </c>
      <c r="Q348" s="10">
        <f t="shared" si="94"/>
        <v>2.3500919342041016E-3</v>
      </c>
      <c r="R348" s="10">
        <f t="shared" si="95"/>
        <v>4.4989585876464844E-4</v>
      </c>
      <c r="S348" s="10">
        <f t="shared" si="96"/>
        <v>1.8000602722167969E-4</v>
      </c>
      <c r="T348" s="10">
        <f t="shared" si="97"/>
        <v>1.7300128936767578E-2</v>
      </c>
      <c r="U348" s="10">
        <f t="shared" si="98"/>
        <v>0.22531986236572266</v>
      </c>
      <c r="V348" s="10">
        <f>SUM(Table2[[#This Row],[filter kmers2]:[identify kmers B10]])</f>
        <v>0.32959985733032227</v>
      </c>
      <c r="W348" s="5">
        <f t="shared" si="99"/>
        <v>9.099839269929588E-4</v>
      </c>
      <c r="X348" s="5">
        <f t="shared" si="100"/>
        <v>0.2215413015518915</v>
      </c>
      <c r="Y348" s="5">
        <f t="shared" si="101"/>
        <v>3.1917433064099617E-2</v>
      </c>
      <c r="Z348" s="5">
        <f t="shared" si="102"/>
        <v>4.853729849064192E-4</v>
      </c>
      <c r="AA348" s="5">
        <f t="shared" si="103"/>
        <v>7.1301363818518249E-3</v>
      </c>
      <c r="AB348" s="5">
        <f t="shared" si="104"/>
        <v>1.3649758904894383E-3</v>
      </c>
      <c r="AC348" s="5">
        <f t="shared" si="105"/>
        <v>5.461350277262988E-4</v>
      </c>
      <c r="AD348" s="5">
        <f t="shared" si="106"/>
        <v>5.2488277989239329E-2</v>
      </c>
      <c r="AE348" s="5">
        <f t="shared" si="107"/>
        <v>0.6836163831828026</v>
      </c>
      <c r="AF348" s="20">
        <f>Table2[[#This Row],[filter kmers2]]/Table2[[#This Row],[bp]]*1000000</f>
        <v>1.9477275960112062E-2</v>
      </c>
      <c r="AG348" s="20">
        <f>Table2[[#This Row],[collapse kmers3]]/Table2[[#This Row],[bp]]*1000000</f>
        <v>4.7418651460664556</v>
      </c>
      <c r="AH348" s="20">
        <f>Table2[[#This Row],[calculate distances4]]/Table2[[#This Row],[bp]]*1000000</f>
        <v>0.68316003534497971</v>
      </c>
      <c r="AI348" s="20">
        <f>Table2[[#This Row],[Find N A5]]/Table2[[#This Row],[bp]]*1000000</f>
        <v>1.0388912694145623E-2</v>
      </c>
      <c r="AJ348" s="20">
        <f>Table2[[#This Row],[Find N B6]]/Table2[[#This Row],[bp]]*1000000</f>
        <v>0.15261328230431209</v>
      </c>
      <c r="AK348" s="20">
        <f>Table2[[#This Row],[Find N C7]]/Table2[[#This Row],[bp]]*1000000</f>
        <v>2.9215913940168092E-2</v>
      </c>
      <c r="AL348" s="20">
        <f>Table2[[#This Row],[Find N D8]]/Table2[[#This Row],[bp]]*1000000</f>
        <v>1.1689462122324806E-2</v>
      </c>
      <c r="AM348" s="20">
        <f>Table2[[#This Row],[identify kmers A9]]/Table2[[#This Row],[bp]]*1000000</f>
        <v>1.1234579477087849</v>
      </c>
      <c r="AN348" s="20">
        <f>Table2[[#This Row],[identify kmers B10]]/Table2[[#This Row],[bp]]*1000000</f>
        <v>14.632110030893088</v>
      </c>
    </row>
    <row r="349" spans="1:40" x14ac:dyDescent="0.25">
      <c r="A349" s="1" t="s">
        <v>144</v>
      </c>
      <c r="B349">
        <v>12099</v>
      </c>
      <c r="C349">
        <v>1709568505.2488401</v>
      </c>
      <c r="D349">
        <v>1709568505.24911</v>
      </c>
      <c r="E349">
        <v>1709568505.3315401</v>
      </c>
      <c r="F349">
        <v>1709568505.33289</v>
      </c>
      <c r="G349">
        <v>1709568505.33301</v>
      </c>
      <c r="H349">
        <v>1709568505.3395</v>
      </c>
      <c r="I349">
        <v>1709568505.3401401</v>
      </c>
      <c r="J349">
        <v>1709568505.3404701</v>
      </c>
      <c r="K349">
        <v>1709568505.358</v>
      </c>
      <c r="L349">
        <v>1709568505.57844</v>
      </c>
      <c r="M349" s="10">
        <f t="shared" si="90"/>
        <v>2.6988983154296875E-4</v>
      </c>
      <c r="N349" s="10">
        <f t="shared" si="91"/>
        <v>8.2430124282836914E-2</v>
      </c>
      <c r="O349" s="10">
        <f t="shared" si="92"/>
        <v>1.3499259948730469E-3</v>
      </c>
      <c r="P349" s="10">
        <f t="shared" si="93"/>
        <v>1.1992454528808594E-4</v>
      </c>
      <c r="Q349" s="10">
        <f t="shared" si="94"/>
        <v>6.4899921417236328E-3</v>
      </c>
      <c r="R349" s="10">
        <f t="shared" si="95"/>
        <v>6.4015388488769531E-4</v>
      </c>
      <c r="S349" s="10">
        <f t="shared" si="96"/>
        <v>3.299713134765625E-4</v>
      </c>
      <c r="T349" s="10">
        <f t="shared" si="97"/>
        <v>1.7529964447021484E-2</v>
      </c>
      <c r="U349" s="10">
        <f t="shared" si="98"/>
        <v>0.22043991088867188</v>
      </c>
      <c r="V349" s="10">
        <f>SUM(Table2[[#This Row],[filter kmers2]:[identify kmers B10]])</f>
        <v>0.32959985733032227</v>
      </c>
      <c r="W349" s="5">
        <f t="shared" si="99"/>
        <v>8.188408627631394E-4</v>
      </c>
      <c r="X349" s="5">
        <f t="shared" si="100"/>
        <v>0.25009150474305614</v>
      </c>
      <c r="Y349" s="5">
        <f t="shared" si="101"/>
        <v>4.0956510291209327E-3</v>
      </c>
      <c r="Z349" s="5">
        <f t="shared" si="102"/>
        <v>3.6384889926666E-4</v>
      </c>
      <c r="AA349" s="5">
        <f t="shared" si="103"/>
        <v>1.9690518661904081E-2</v>
      </c>
      <c r="AB349" s="5">
        <f t="shared" si="104"/>
        <v>1.9422152972782946E-3</v>
      </c>
      <c r="AC349" s="5">
        <f t="shared" si="105"/>
        <v>1.0011269912227783E-3</v>
      </c>
      <c r="AD349" s="5">
        <f t="shared" si="106"/>
        <v>5.3185594766362712E-2</v>
      </c>
      <c r="AE349" s="5">
        <f t="shared" si="107"/>
        <v>0.66881069874902532</v>
      </c>
      <c r="AF349" s="20">
        <f>Table2[[#This Row],[filter kmers2]]/Table2[[#This Row],[bp]]*1000000</f>
        <v>2.2306788291839717E-2</v>
      </c>
      <c r="AG349" s="20">
        <f>Table2[[#This Row],[collapse kmers3]]/Table2[[#This Row],[bp]]*1000000</f>
        <v>6.8129700208973398</v>
      </c>
      <c r="AH349" s="20">
        <f>Table2[[#This Row],[calculate distances4]]/Table2[[#This Row],[bp]]*1000000</f>
        <v>0.11157335274593329</v>
      </c>
      <c r="AI349" s="20">
        <f>Table2[[#This Row],[Find N A5]]/Table2[[#This Row],[bp]]*1000000</f>
        <v>9.9119386137768353E-3</v>
      </c>
      <c r="AJ349" s="20">
        <f>Table2[[#This Row],[Find N B6]]/Table2[[#This Row],[bp]]*1000000</f>
        <v>0.53640731810262277</v>
      </c>
      <c r="AK349" s="20">
        <f>Table2[[#This Row],[Find N C7]]/Table2[[#This Row],[bp]]*1000000</f>
        <v>5.290965244133361E-2</v>
      </c>
      <c r="AL349" s="20">
        <f>Table2[[#This Row],[Find N D8]]/Table2[[#This Row],[bp]]*1000000</f>
        <v>2.7272610420411809E-2</v>
      </c>
      <c r="AM349" s="20">
        <f>Table2[[#This Row],[identify kmers A9]]/Table2[[#This Row],[bp]]*1000000</f>
        <v>1.4488771342277449</v>
      </c>
      <c r="AN349" s="20">
        <f>Table2[[#This Row],[identify kmers B10]]/Table2[[#This Row],[bp]]*1000000</f>
        <v>18.219680212304478</v>
      </c>
    </row>
    <row r="350" spans="1:40" x14ac:dyDescent="0.25">
      <c r="A350" s="1" t="s">
        <v>144</v>
      </c>
      <c r="B350">
        <v>12099</v>
      </c>
      <c r="C350">
        <v>1709568576.6939399</v>
      </c>
      <c r="D350">
        <v>1709568576.6940899</v>
      </c>
      <c r="E350">
        <v>1709568576.7674401</v>
      </c>
      <c r="F350">
        <v>1709568576.7690799</v>
      </c>
      <c r="G350">
        <v>1709568576.7692201</v>
      </c>
      <c r="H350">
        <v>1709568576.7932501</v>
      </c>
      <c r="I350">
        <v>1709568576.7941899</v>
      </c>
      <c r="J350">
        <v>1709568576.79462</v>
      </c>
      <c r="K350">
        <v>1709568576.81268</v>
      </c>
      <c r="L350">
        <v>1709568577.0232601</v>
      </c>
      <c r="M350" s="10">
        <f t="shared" si="90"/>
        <v>1.4996528625488281E-4</v>
      </c>
      <c r="N350" s="10">
        <f t="shared" si="91"/>
        <v>7.3350191116333008E-2</v>
      </c>
      <c r="O350" s="10">
        <f t="shared" si="92"/>
        <v>1.6398429870605469E-3</v>
      </c>
      <c r="P350" s="10">
        <f t="shared" si="93"/>
        <v>1.4019012451171875E-4</v>
      </c>
      <c r="Q350" s="10">
        <f t="shared" si="94"/>
        <v>2.4029970169067383E-2</v>
      </c>
      <c r="R350" s="10">
        <f t="shared" si="95"/>
        <v>9.3984603881835938E-4</v>
      </c>
      <c r="S350" s="10">
        <f t="shared" si="96"/>
        <v>4.3010711669921875E-4</v>
      </c>
      <c r="T350" s="10">
        <f t="shared" si="97"/>
        <v>1.8059968948364258E-2</v>
      </c>
      <c r="U350" s="10">
        <f t="shared" si="98"/>
        <v>0.21058011054992676</v>
      </c>
      <c r="V350" s="10">
        <f>SUM(Table2[[#This Row],[filter kmers2]:[identify kmers B10]])</f>
        <v>0.32932019233703613</v>
      </c>
      <c r="W350" s="5">
        <f t="shared" si="99"/>
        <v>4.553783513566148E-4</v>
      </c>
      <c r="X350" s="5">
        <f t="shared" si="100"/>
        <v>0.22273213979319018</v>
      </c>
      <c r="Y350" s="5">
        <f t="shared" si="101"/>
        <v>4.9794790153112828E-3</v>
      </c>
      <c r="Z350" s="5">
        <f t="shared" si="102"/>
        <v>4.2569550174513434E-4</v>
      </c>
      <c r="AA350" s="5">
        <f t="shared" si="103"/>
        <v>7.2968408036378149E-2</v>
      </c>
      <c r="AB350" s="5">
        <f t="shared" si="104"/>
        <v>2.8538973943525846E-3</v>
      </c>
      <c r="AC350" s="5">
        <f t="shared" si="105"/>
        <v>1.3060453829051401E-3</v>
      </c>
      <c r="AD350" s="5">
        <f t="shared" si="106"/>
        <v>5.4840150615122762E-2</v>
      </c>
      <c r="AE350" s="5">
        <f t="shared" si="107"/>
        <v>0.6394388059096382</v>
      </c>
      <c r="AF350" s="20">
        <f>Table2[[#This Row],[filter kmers2]]/Table2[[#This Row],[bp]]*1000000</f>
        <v>1.2394849678062881E-2</v>
      </c>
      <c r="AG350" s="20">
        <f>Table2[[#This Row],[collapse kmers3]]/Table2[[#This Row],[bp]]*1000000</f>
        <v>6.0625002988951984</v>
      </c>
      <c r="AH350" s="20">
        <f>Table2[[#This Row],[calculate distances4]]/Table2[[#This Row],[bp]]*1000000</f>
        <v>0.13553541508063036</v>
      </c>
      <c r="AI350" s="20">
        <f>Table2[[#This Row],[Find N A5]]/Table2[[#This Row],[bp]]*1000000</f>
        <v>1.158691830000155E-2</v>
      </c>
      <c r="AJ350" s="20">
        <f>Table2[[#This Row],[Find N B6]]/Table2[[#This Row],[bp]]*1000000</f>
        <v>1.9861120893517961</v>
      </c>
      <c r="AK350" s="20">
        <f>Table2[[#This Row],[Find N C7]]/Table2[[#This Row],[bp]]*1000000</f>
        <v>7.7679646154092022E-2</v>
      </c>
      <c r="AL350" s="20">
        <f>Table2[[#This Row],[Find N D8]]/Table2[[#This Row],[bp]]*1000000</f>
        <v>3.5548980634698635E-2</v>
      </c>
      <c r="AM350" s="20">
        <f>Table2[[#This Row],[identify kmers A9]]/Table2[[#This Row],[bp]]*1000000</f>
        <v>1.4926827794333628</v>
      </c>
      <c r="AN350" s="20">
        <f>Table2[[#This Row],[identify kmers B10]]/Table2[[#This Row],[bp]]*1000000</f>
        <v>17.404753330847736</v>
      </c>
    </row>
    <row r="351" spans="1:40" x14ac:dyDescent="0.25">
      <c r="A351" s="1" t="s">
        <v>144</v>
      </c>
      <c r="B351">
        <v>12099</v>
      </c>
      <c r="C351">
        <v>1709568528.52578</v>
      </c>
      <c r="D351">
        <v>1709568528.5260401</v>
      </c>
      <c r="E351">
        <v>1709568528.60133</v>
      </c>
      <c r="F351">
        <v>1709568528.6029</v>
      </c>
      <c r="G351">
        <v>1709568528.6030099</v>
      </c>
      <c r="H351">
        <v>1709568528.6091599</v>
      </c>
      <c r="I351">
        <v>1709568528.60975</v>
      </c>
      <c r="J351">
        <v>1709568528.6100399</v>
      </c>
      <c r="K351">
        <v>1709568528.62675</v>
      </c>
      <c r="L351">
        <v>1709568528.85466</v>
      </c>
      <c r="M351" s="10">
        <f t="shared" si="90"/>
        <v>2.6011466979980469E-4</v>
      </c>
      <c r="N351" s="10">
        <f t="shared" si="91"/>
        <v>7.528996467590332E-2</v>
      </c>
      <c r="O351" s="10">
        <f t="shared" si="92"/>
        <v>1.5699863433837891E-3</v>
      </c>
      <c r="P351" s="10">
        <f t="shared" si="93"/>
        <v>1.0991096496582031E-4</v>
      </c>
      <c r="Q351" s="10">
        <f t="shared" si="94"/>
        <v>6.1500072479248047E-3</v>
      </c>
      <c r="R351" s="10">
        <f t="shared" si="95"/>
        <v>5.9008598327636719E-4</v>
      </c>
      <c r="S351" s="10">
        <f t="shared" si="96"/>
        <v>2.899169921875E-4</v>
      </c>
      <c r="T351" s="10">
        <f t="shared" si="97"/>
        <v>1.6710042953491211E-2</v>
      </c>
      <c r="U351" s="10">
        <f t="shared" si="98"/>
        <v>0.22791004180908203</v>
      </c>
      <c r="V351" s="10">
        <f>SUM(Table2[[#This Row],[filter kmers2]:[identify kmers B10]])</f>
        <v>0.32888007164001465</v>
      </c>
      <c r="W351" s="5">
        <f t="shared" si="99"/>
        <v>7.9091040239288456E-4</v>
      </c>
      <c r="X351" s="5">
        <f t="shared" si="100"/>
        <v>0.2289283272788695</v>
      </c>
      <c r="Y351" s="5">
        <f t="shared" si="101"/>
        <v>4.7737351051852844E-3</v>
      </c>
      <c r="Z351" s="5">
        <f t="shared" si="102"/>
        <v>3.3419770440249293E-4</v>
      </c>
      <c r="AA351" s="5">
        <f t="shared" si="103"/>
        <v>1.8699847689939923E-2</v>
      </c>
      <c r="AB351" s="5">
        <f t="shared" si="104"/>
        <v>1.7942284563908244E-3</v>
      </c>
      <c r="AC351" s="5">
        <f t="shared" si="105"/>
        <v>8.8152800120050196E-4</v>
      </c>
      <c r="AD351" s="5">
        <f t="shared" si="106"/>
        <v>5.0808925181035837E-2</v>
      </c>
      <c r="AE351" s="5">
        <f t="shared" si="107"/>
        <v>0.69298830018058277</v>
      </c>
      <c r="AF351" s="20">
        <f>Table2[[#This Row],[filter kmers2]]/Table2[[#This Row],[bp]]*1000000</f>
        <v>2.1498856913778387E-2</v>
      </c>
      <c r="AG351" s="20">
        <f>Table2[[#This Row],[collapse kmers3]]/Table2[[#This Row],[bp]]*1000000</f>
        <v>6.2228254133319547</v>
      </c>
      <c r="AH351" s="20">
        <f>Table2[[#This Row],[calculate distances4]]/Table2[[#This Row],[bp]]*1000000</f>
        <v>0.12976166157399693</v>
      </c>
      <c r="AI351" s="20">
        <f>Table2[[#This Row],[Find N A5]]/Table2[[#This Row],[bp]]*1000000</f>
        <v>9.0843015923481527E-3</v>
      </c>
      <c r="AJ351" s="20">
        <f>Table2[[#This Row],[Find N B6]]/Table2[[#This Row],[bp]]*1000000</f>
        <v>0.50830707066078229</v>
      </c>
      <c r="AK351" s="20">
        <f>Table2[[#This Row],[Find N C7]]/Table2[[#This Row],[bp]]*1000000</f>
        <v>4.8771467334190202E-2</v>
      </c>
      <c r="AL351" s="20">
        <f>Table2[[#This Row],[Find N D8]]/Table2[[#This Row],[bp]]*1000000</f>
        <v>2.3962062334697082E-2</v>
      </c>
      <c r="AM351" s="20">
        <f>Table2[[#This Row],[identify kmers A9]]/Table2[[#This Row],[bp]]*1000000</f>
        <v>1.3811094266874295</v>
      </c>
      <c r="AN351" s="20">
        <f>Table2[[#This Row],[identify kmers B10]]/Table2[[#This Row],[bp]]*1000000</f>
        <v>18.837097430290275</v>
      </c>
    </row>
    <row r="352" spans="1:40" x14ac:dyDescent="0.25">
      <c r="A352" s="1" t="s">
        <v>144</v>
      </c>
      <c r="B352">
        <v>10999</v>
      </c>
      <c r="C352">
        <v>1709568631.6263599</v>
      </c>
      <c r="D352">
        <v>1709568631.62658</v>
      </c>
      <c r="E352">
        <v>1709568631.7000401</v>
      </c>
      <c r="F352">
        <v>1709568631.7012</v>
      </c>
      <c r="G352">
        <v>1709568631.70136</v>
      </c>
      <c r="H352">
        <v>1709568631.7030499</v>
      </c>
      <c r="I352">
        <v>1709568631.7035301</v>
      </c>
      <c r="J352">
        <v>1709568631.7037499</v>
      </c>
      <c r="K352">
        <v>1709568631.72176</v>
      </c>
      <c r="L352">
        <v>1709568631.95487</v>
      </c>
      <c r="M352" s="10">
        <f t="shared" si="90"/>
        <v>2.2006034851074219E-4</v>
      </c>
      <c r="N352" s="10">
        <f t="shared" si="91"/>
        <v>7.3460102081298828E-2</v>
      </c>
      <c r="O352" s="10">
        <f t="shared" si="92"/>
        <v>1.1599063873291016E-3</v>
      </c>
      <c r="P352" s="10">
        <f t="shared" si="93"/>
        <v>1.5997886657714844E-4</v>
      </c>
      <c r="Q352" s="10">
        <f t="shared" si="94"/>
        <v>1.689910888671875E-3</v>
      </c>
      <c r="R352" s="10">
        <f t="shared" si="95"/>
        <v>4.8017501831054688E-4</v>
      </c>
      <c r="S352" s="10">
        <f t="shared" si="96"/>
        <v>2.1982192993164063E-4</v>
      </c>
      <c r="T352" s="10">
        <f t="shared" si="97"/>
        <v>1.8010139465332031E-2</v>
      </c>
      <c r="U352" s="10">
        <f t="shared" si="98"/>
        <v>0.23310995101928711</v>
      </c>
      <c r="V352" s="10">
        <f>SUM(Table2[[#This Row],[filter kmers2]:[identify kmers B10]])</f>
        <v>0.32851004600524902</v>
      </c>
      <c r="W352" s="5">
        <f t="shared" si="99"/>
        <v>6.6987403029746613E-4</v>
      </c>
      <c r="X352" s="5">
        <f t="shared" si="100"/>
        <v>0.22361599888523673</v>
      </c>
      <c r="Y352" s="5">
        <f t="shared" si="101"/>
        <v>3.5308094879709347E-3</v>
      </c>
      <c r="Z352" s="5">
        <f t="shared" si="102"/>
        <v>4.869831791219933E-4</v>
      </c>
      <c r="AA352" s="5">
        <f t="shared" si="103"/>
        <v>5.1441680679831419E-3</v>
      </c>
      <c r="AB352" s="5">
        <f t="shared" si="104"/>
        <v>1.4616752947119143E-3</v>
      </c>
      <c r="AC352" s="5">
        <f t="shared" si="105"/>
        <v>6.6914827295153176E-4</v>
      </c>
      <c r="AD352" s="5">
        <f t="shared" si="106"/>
        <v>5.4823709911885801E-2</v>
      </c>
      <c r="AE352" s="5">
        <f t="shared" si="107"/>
        <v>0.70959763286984046</v>
      </c>
      <c r="AF352" s="20">
        <f>Table2[[#This Row],[filter kmers2]]/Table2[[#This Row],[bp]]*1000000</f>
        <v>2.0007305074165121E-2</v>
      </c>
      <c r="AG352" s="20">
        <f>Table2[[#This Row],[collapse kmers3]]/Table2[[#This Row],[bp]]*1000000</f>
        <v>6.6787982617782369</v>
      </c>
      <c r="AH352" s="20">
        <f>Table2[[#This Row],[calculate distances4]]/Table2[[#This Row],[bp]]*1000000</f>
        <v>0.10545562208647165</v>
      </c>
      <c r="AI352" s="20">
        <f>Table2[[#This Row],[Find N A5]]/Table2[[#This Row],[bp]]*1000000</f>
        <v>1.4544855584793929E-2</v>
      </c>
      <c r="AJ352" s="20">
        <f>Table2[[#This Row],[Find N B6]]/Table2[[#This Row],[bp]]*1000000</f>
        <v>0.15364223008199607</v>
      </c>
      <c r="AK352" s="20">
        <f>Table2[[#This Row],[Find N C7]]/Table2[[#This Row],[bp]]*1000000</f>
        <v>4.3656243141244375E-2</v>
      </c>
      <c r="AL352" s="20">
        <f>Table2[[#This Row],[Find N D8]]/Table2[[#This Row],[bp]]*1000000</f>
        <v>1.998562868730254E-2</v>
      </c>
      <c r="AM352" s="20">
        <f>Table2[[#This Row],[identify kmers A9]]/Table2[[#This Row],[bp]]*1000000</f>
        <v>1.6374342635996029</v>
      </c>
      <c r="AN352" s="20">
        <f>Table2[[#This Row],[identify kmers B10]]/Table2[[#This Row],[bp]]*1000000</f>
        <v>21.193740432701802</v>
      </c>
    </row>
    <row r="353" spans="1:40" x14ac:dyDescent="0.25">
      <c r="A353" s="1" t="s">
        <v>144</v>
      </c>
      <c r="B353">
        <v>10999</v>
      </c>
      <c r="C353">
        <v>1709568587.8220899</v>
      </c>
      <c r="D353">
        <v>1709568587.82232</v>
      </c>
      <c r="E353">
        <v>1709568587.9101501</v>
      </c>
      <c r="F353">
        <v>1709568587.9123099</v>
      </c>
      <c r="G353">
        <v>1709568587.9124401</v>
      </c>
      <c r="H353">
        <v>1709568587.9150701</v>
      </c>
      <c r="I353">
        <v>1709568587.9156101</v>
      </c>
      <c r="J353">
        <v>1709568587.91588</v>
      </c>
      <c r="K353">
        <v>1709568587.9374101</v>
      </c>
      <c r="L353">
        <v>1709568588.1503601</v>
      </c>
      <c r="M353" s="10">
        <f t="shared" si="90"/>
        <v>2.3007392883300781E-4</v>
      </c>
      <c r="N353" s="10">
        <f t="shared" si="91"/>
        <v>8.7830066680908203E-2</v>
      </c>
      <c r="O353" s="10">
        <f t="shared" si="92"/>
        <v>2.1598339080810547E-3</v>
      </c>
      <c r="P353" s="10">
        <f t="shared" si="93"/>
        <v>1.3017654418945313E-4</v>
      </c>
      <c r="Q353" s="10">
        <f t="shared" si="94"/>
        <v>2.6299953460693359E-3</v>
      </c>
      <c r="R353" s="10">
        <f t="shared" si="95"/>
        <v>5.4001808166503906E-4</v>
      </c>
      <c r="S353" s="10">
        <f t="shared" si="96"/>
        <v>2.6988983154296875E-4</v>
      </c>
      <c r="T353" s="10">
        <f t="shared" si="97"/>
        <v>2.15301513671875E-2</v>
      </c>
      <c r="U353" s="10">
        <f t="shared" si="98"/>
        <v>0.21294999122619629</v>
      </c>
      <c r="V353" s="10">
        <f>SUM(Table2[[#This Row],[filter kmers2]:[identify kmers B10]])</f>
        <v>0.32827019691467285</v>
      </c>
      <c r="W353" s="5">
        <f t="shared" si="99"/>
        <v>7.0086755055869671E-4</v>
      </c>
      <c r="X353" s="5">
        <f t="shared" si="100"/>
        <v>0.26755419013483528</v>
      </c>
      <c r="Y353" s="5">
        <f t="shared" si="101"/>
        <v>6.5794395238458385E-3</v>
      </c>
      <c r="Z353" s="5">
        <f t="shared" si="102"/>
        <v>3.9655303896896207E-4</v>
      </c>
      <c r="AA353" s="5">
        <f t="shared" si="103"/>
        <v>8.0116787048839216E-3</v>
      </c>
      <c r="AB353" s="5">
        <f t="shared" si="104"/>
        <v>1.6450414528657493E-3</v>
      </c>
      <c r="AC353" s="5">
        <f t="shared" si="105"/>
        <v>8.2215758262429506E-4</v>
      </c>
      <c r="AD353" s="5">
        <f t="shared" si="106"/>
        <v>6.5586676979950825E-2</v>
      </c>
      <c r="AE353" s="5">
        <f t="shared" si="107"/>
        <v>0.64870339503146646</v>
      </c>
      <c r="AF353" s="20">
        <f>Table2[[#This Row],[filter kmers2]]/Table2[[#This Row],[bp]]*1000000</f>
        <v>2.0917713322393654E-2</v>
      </c>
      <c r="AG353" s="20">
        <f>Table2[[#This Row],[collapse kmers3]]/Table2[[#This Row],[bp]]*1000000</f>
        <v>7.9852774507599058</v>
      </c>
      <c r="AH353" s="20">
        <f>Table2[[#This Row],[calculate distances4]]/Table2[[#This Row],[bp]]*1000000</f>
        <v>0.19636638858814934</v>
      </c>
      <c r="AI353" s="20">
        <f>Table2[[#This Row],[Find N A5]]/Table2[[#This Row],[bp]]*1000000</f>
        <v>1.1835307226970918E-2</v>
      </c>
      <c r="AJ353" s="20">
        <f>Table2[[#This Row],[Find N B6]]/Table2[[#This Row],[bp]]*1000000</f>
        <v>0.2391122234811652</v>
      </c>
      <c r="AK353" s="20">
        <f>Table2[[#This Row],[Find N C7]]/Table2[[#This Row],[bp]]*1000000</f>
        <v>4.9097016243752983E-2</v>
      </c>
      <c r="AL353" s="20">
        <f>Table2[[#This Row],[Find N D8]]/Table2[[#This Row],[bp]]*1000000</f>
        <v>2.4537669928445201E-2</v>
      </c>
      <c r="AM353" s="20">
        <f>Table2[[#This Row],[identify kmers A9]]/Table2[[#This Row],[bp]]*1000000</f>
        <v>1.9574644392387945</v>
      </c>
      <c r="AN353" s="20">
        <f>Table2[[#This Row],[identify kmers B10]]/Table2[[#This Row],[bp]]*1000000</f>
        <v>19.360850188762278</v>
      </c>
    </row>
    <row r="354" spans="1:40" x14ac:dyDescent="0.25">
      <c r="A354" s="1" t="s">
        <v>144</v>
      </c>
      <c r="B354">
        <v>12949</v>
      </c>
      <c r="C354">
        <v>1709568527.7286799</v>
      </c>
      <c r="D354">
        <v>1709568527.72895</v>
      </c>
      <c r="E354">
        <v>1709568527.8146801</v>
      </c>
      <c r="F354">
        <v>1709568527.8164201</v>
      </c>
      <c r="G354">
        <v>1709568527.81657</v>
      </c>
      <c r="H354">
        <v>1709568527.82145</v>
      </c>
      <c r="I354">
        <v>1709568527.82216</v>
      </c>
      <c r="J354">
        <v>1709568527.82252</v>
      </c>
      <c r="K354">
        <v>1709568527.8399701</v>
      </c>
      <c r="L354">
        <v>1709568528.05617</v>
      </c>
      <c r="M354" s="10">
        <f t="shared" si="90"/>
        <v>2.7012825012207031E-4</v>
      </c>
      <c r="N354" s="10">
        <f t="shared" si="91"/>
        <v>8.5730075836181641E-2</v>
      </c>
      <c r="O354" s="10">
        <f t="shared" si="92"/>
        <v>1.7399787902832031E-3</v>
      </c>
      <c r="P354" s="10">
        <f t="shared" si="93"/>
        <v>1.4996528625488281E-4</v>
      </c>
      <c r="Q354" s="10">
        <f t="shared" si="94"/>
        <v>4.8799514770507813E-3</v>
      </c>
      <c r="R354" s="10">
        <f t="shared" si="95"/>
        <v>7.1001052856445313E-4</v>
      </c>
      <c r="S354" s="10">
        <f t="shared" si="96"/>
        <v>3.6001205444335938E-4</v>
      </c>
      <c r="T354" s="10">
        <f t="shared" si="97"/>
        <v>1.7450094223022461E-2</v>
      </c>
      <c r="U354" s="10">
        <f t="shared" si="98"/>
        <v>0.21619987487792969</v>
      </c>
      <c r="V354" s="10">
        <f>SUM(Table2[[#This Row],[filter kmers2]:[identify kmers B10]])</f>
        <v>0.32749009132385254</v>
      </c>
      <c r="W354" s="5">
        <f t="shared" si="99"/>
        <v>8.2484404041080581E-4</v>
      </c>
      <c r="X354" s="5">
        <f t="shared" si="100"/>
        <v>0.26177914418608716</v>
      </c>
      <c r="Y354" s="5">
        <f t="shared" si="101"/>
        <v>5.3130730864237074E-3</v>
      </c>
      <c r="Z354" s="5">
        <f t="shared" si="102"/>
        <v>4.5792312570026199E-4</v>
      </c>
      <c r="AA354" s="5">
        <f t="shared" si="103"/>
        <v>1.4901066036300419E-2</v>
      </c>
      <c r="AB354" s="5">
        <f t="shared" si="104"/>
        <v>2.1680366746190467E-3</v>
      </c>
      <c r="AC354" s="5">
        <f t="shared" si="105"/>
        <v>1.099306708755796E-3</v>
      </c>
      <c r="AD354" s="5">
        <f t="shared" si="106"/>
        <v>5.3284342596387722E-2</v>
      </c>
      <c r="AE354" s="5">
        <f t="shared" si="107"/>
        <v>0.66017226354531511</v>
      </c>
      <c r="AF354" s="20">
        <f>Table2[[#This Row],[filter kmers2]]/Table2[[#This Row],[bp]]*1000000</f>
        <v>2.0860935216778925E-2</v>
      </c>
      <c r="AG354" s="20">
        <f>Table2[[#This Row],[collapse kmers3]]/Table2[[#This Row],[bp]]*1000000</f>
        <v>6.6205943189575756</v>
      </c>
      <c r="AH354" s="20">
        <f>Table2[[#This Row],[calculate distances4]]/Table2[[#This Row],[bp]]*1000000</f>
        <v>0.13437167273791051</v>
      </c>
      <c r="AI354" s="20">
        <f>Table2[[#This Row],[Find N A5]]/Table2[[#This Row],[bp]]*1000000</f>
        <v>1.1581225288044082E-2</v>
      </c>
      <c r="AJ354" s="20">
        <f>Table2[[#This Row],[Find N B6]]/Table2[[#This Row],[bp]]*1000000</f>
        <v>0.37685933099473173</v>
      </c>
      <c r="AK354" s="20">
        <f>Table2[[#This Row],[Find N C7]]/Table2[[#This Row],[bp]]*1000000</f>
        <v>5.4831301920183262E-2</v>
      </c>
      <c r="AL354" s="20">
        <f>Table2[[#This Row],[Find N D8]]/Table2[[#This Row],[bp]]*1000000</f>
        <v>2.7802305540455586E-2</v>
      </c>
      <c r="AM354" s="20">
        <f>Table2[[#This Row],[identify kmers A9]]/Table2[[#This Row],[bp]]*1000000</f>
        <v>1.3476016853056192</v>
      </c>
      <c r="AN354" s="20">
        <f>Table2[[#This Row],[identify kmers B10]]/Table2[[#This Row],[bp]]*1000000</f>
        <v>16.696260319555929</v>
      </c>
    </row>
    <row r="355" spans="1:40" x14ac:dyDescent="0.25">
      <c r="A355" s="1" t="s">
        <v>144</v>
      </c>
      <c r="B355">
        <v>13199</v>
      </c>
      <c r="C355">
        <v>1709568617.32974</v>
      </c>
      <c r="D355">
        <v>1709568617.3299201</v>
      </c>
      <c r="E355">
        <v>1709568617.4126201</v>
      </c>
      <c r="F355">
        <v>1709568617.4142001</v>
      </c>
      <c r="G355">
        <v>1709568617.4143</v>
      </c>
      <c r="H355">
        <v>1709568617.4172499</v>
      </c>
      <c r="I355">
        <v>1709568617.41801</v>
      </c>
      <c r="J355">
        <v>1709568617.4182799</v>
      </c>
      <c r="K355">
        <v>1709568617.4338</v>
      </c>
      <c r="L355">
        <v>1709568617.6572101</v>
      </c>
      <c r="M355" s="10">
        <f t="shared" si="90"/>
        <v>1.8000602722167969E-4</v>
      </c>
      <c r="N355" s="10">
        <f t="shared" si="91"/>
        <v>8.2700014114379883E-2</v>
      </c>
      <c r="O355" s="10">
        <f t="shared" si="92"/>
        <v>1.5799999237060547E-3</v>
      </c>
      <c r="P355" s="10">
        <f t="shared" si="93"/>
        <v>9.9897384643554688E-5</v>
      </c>
      <c r="Q355" s="10">
        <f t="shared" si="94"/>
        <v>2.9499530792236328E-3</v>
      </c>
      <c r="R355" s="10">
        <f t="shared" si="95"/>
        <v>7.6007843017578125E-4</v>
      </c>
      <c r="S355" s="10">
        <f t="shared" si="96"/>
        <v>2.6988983154296875E-4</v>
      </c>
      <c r="T355" s="10">
        <f t="shared" si="97"/>
        <v>1.5520095825195313E-2</v>
      </c>
      <c r="U355" s="10">
        <f t="shared" si="98"/>
        <v>0.22341012954711914</v>
      </c>
      <c r="V355" s="10">
        <f>SUM(Table2[[#This Row],[filter kmers2]:[identify kmers B10]])</f>
        <v>0.32747006416320801</v>
      </c>
      <c r="W355" s="5">
        <f t="shared" si="99"/>
        <v>5.4968696965218284E-4</v>
      </c>
      <c r="X355" s="5">
        <f t="shared" si="100"/>
        <v>0.25254221122686493</v>
      </c>
      <c r="Y355" s="5">
        <f t="shared" si="101"/>
        <v>4.8248682753443918E-3</v>
      </c>
      <c r="Z355" s="5">
        <f t="shared" si="102"/>
        <v>3.05058066601675E-4</v>
      </c>
      <c r="AA355" s="5">
        <f t="shared" si="103"/>
        <v>9.0083137423926599E-3</v>
      </c>
      <c r="AB355" s="5">
        <f t="shared" si="104"/>
        <v>2.3210623301339853E-3</v>
      </c>
      <c r="AC355" s="5">
        <f t="shared" si="105"/>
        <v>8.2416642337254436E-4</v>
      </c>
      <c r="AD355" s="5">
        <f t="shared" si="106"/>
        <v>4.7393937717190061E-2</v>
      </c>
      <c r="AE355" s="5">
        <f t="shared" si="107"/>
        <v>0.68223069524844759</v>
      </c>
      <c r="AF355" s="20">
        <f>Table2[[#This Row],[filter kmers2]]/Table2[[#This Row],[bp]]*1000000</f>
        <v>1.3637853414779884E-2</v>
      </c>
      <c r="AG355" s="20">
        <f>Table2[[#This Row],[collapse kmers3]]/Table2[[#This Row],[bp]]*1000000</f>
        <v>6.265627253154018</v>
      </c>
      <c r="AH355" s="20">
        <f>Table2[[#This Row],[calculate distances4]]/Table2[[#This Row],[bp]]*1000000</f>
        <v>0.11970603255595536</v>
      </c>
      <c r="AI355" s="20">
        <f>Table2[[#This Row],[Find N A5]]/Table2[[#This Row],[bp]]*1000000</f>
        <v>7.5685570606526765E-3</v>
      </c>
      <c r="AJ355" s="20">
        <f>Table2[[#This Row],[Find N B6]]/Table2[[#This Row],[bp]]*1000000</f>
        <v>0.2234982255643331</v>
      </c>
      <c r="AK355" s="20">
        <f>Table2[[#This Row],[Find N C7]]/Table2[[#This Row],[bp]]*1000000</f>
        <v>5.7586061836183138E-2</v>
      </c>
      <c r="AL355" s="20">
        <f>Table2[[#This Row],[Find N D8]]/Table2[[#This Row],[bp]]*1000000</f>
        <v>2.0447748431166663E-2</v>
      </c>
      <c r="AM355" s="20">
        <f>Table2[[#This Row],[identify kmers A9]]/Table2[[#This Row],[bp]]*1000000</f>
        <v>1.175853915084121</v>
      </c>
      <c r="AN355" s="20">
        <f>Table2[[#This Row],[identify kmers B10]]/Table2[[#This Row],[bp]]*1000000</f>
        <v>16.926292109032438</v>
      </c>
    </row>
    <row r="356" spans="1:40" x14ac:dyDescent="0.25">
      <c r="A356" s="1" t="s">
        <v>144</v>
      </c>
      <c r="B356">
        <v>12099</v>
      </c>
      <c r="C356">
        <v>1709568514.8103099</v>
      </c>
      <c r="D356">
        <v>1709568514.81057</v>
      </c>
      <c r="E356">
        <v>1709568514.9082799</v>
      </c>
      <c r="F356">
        <v>1709568514.9094501</v>
      </c>
      <c r="G356">
        <v>1709568514.90955</v>
      </c>
      <c r="H356">
        <v>1709568514.91168</v>
      </c>
      <c r="I356">
        <v>1709568514.9121201</v>
      </c>
      <c r="J356">
        <v>1709568514.9123499</v>
      </c>
      <c r="K356">
        <v>1709568514.93048</v>
      </c>
      <c r="L356">
        <v>1709568515.1377599</v>
      </c>
      <c r="M356" s="10">
        <f t="shared" si="90"/>
        <v>2.6011466979980469E-4</v>
      </c>
      <c r="N356" s="10">
        <f t="shared" si="91"/>
        <v>9.7709894180297852E-2</v>
      </c>
      <c r="O356" s="10">
        <f t="shared" si="92"/>
        <v>1.1701583862304688E-3</v>
      </c>
      <c r="P356" s="10">
        <f t="shared" si="93"/>
        <v>9.9897384643554688E-5</v>
      </c>
      <c r="Q356" s="10">
        <f t="shared" si="94"/>
        <v>2.1300315856933594E-3</v>
      </c>
      <c r="R356" s="10">
        <f t="shared" si="95"/>
        <v>4.4012069702148438E-4</v>
      </c>
      <c r="S356" s="10">
        <f t="shared" si="96"/>
        <v>2.2983551025390625E-4</v>
      </c>
      <c r="T356" s="10">
        <f t="shared" si="97"/>
        <v>1.8130064010620117E-2</v>
      </c>
      <c r="U356" s="10">
        <f t="shared" si="98"/>
        <v>0.20727992057800293</v>
      </c>
      <c r="V356" s="10">
        <f>SUM(Table2[[#This Row],[filter kmers2]:[identify kmers B10]])</f>
        <v>0.32745003700256348</v>
      </c>
      <c r="W356" s="5">
        <f t="shared" si="99"/>
        <v>7.9436445382893134E-4</v>
      </c>
      <c r="X356" s="5">
        <f t="shared" si="100"/>
        <v>0.29839634490416295</v>
      </c>
      <c r="Y356" s="5">
        <f t="shared" si="101"/>
        <v>3.5735478821195188E-3</v>
      </c>
      <c r="Z356" s="5">
        <f t="shared" si="102"/>
        <v>3.050767242477747E-4</v>
      </c>
      <c r="AA356" s="5">
        <f t="shared" si="103"/>
        <v>6.5049056191637698E-3</v>
      </c>
      <c r="AB356" s="5">
        <f t="shared" si="104"/>
        <v>1.3440850428672844E-3</v>
      </c>
      <c r="AC356" s="5">
        <f t="shared" si="105"/>
        <v>7.0189489779201629E-4</v>
      </c>
      <c r="AD356" s="5">
        <f t="shared" si="106"/>
        <v>5.5367420863898648E-2</v>
      </c>
      <c r="AE356" s="5">
        <f t="shared" si="107"/>
        <v>0.63301235961191915</v>
      </c>
      <c r="AF356" s="20">
        <f>Table2[[#This Row],[filter kmers2]]/Table2[[#This Row],[bp]]*1000000</f>
        <v>2.1498856913778387E-2</v>
      </c>
      <c r="AG356" s="20">
        <f>Table2[[#This Row],[collapse kmers3]]/Table2[[#This Row],[bp]]*1000000</f>
        <v>8.0758652930240391</v>
      </c>
      <c r="AH356" s="20">
        <f>Table2[[#This Row],[calculate distances4]]/Table2[[#This Row],[bp]]*1000000</f>
        <v>9.671529764695172E-2</v>
      </c>
      <c r="AI356" s="20">
        <f>Table2[[#This Row],[Find N A5]]/Table2[[#This Row],[bp]]*1000000</f>
        <v>8.2566645709194718E-3</v>
      </c>
      <c r="AJ356" s="20">
        <f>Table2[[#This Row],[Find N B6]]/Table2[[#This Row],[bp]]*1000000</f>
        <v>0.1760502178439011</v>
      </c>
      <c r="AK356" s="20">
        <f>Table2[[#This Row],[Find N C7]]/Table2[[#This Row],[bp]]*1000000</f>
        <v>3.6376617656127312E-2</v>
      </c>
      <c r="AL356" s="20">
        <f>Table2[[#This Row],[Find N D8]]/Table2[[#This Row],[bp]]*1000000</f>
        <v>1.899624020612499E-2</v>
      </c>
      <c r="AM356" s="20">
        <f>Table2[[#This Row],[identify kmers A9]]/Table2[[#This Row],[bp]]*1000000</f>
        <v>1.4984762385833639</v>
      </c>
      <c r="AN356" s="20">
        <f>Table2[[#This Row],[identify kmers B10]]/Table2[[#This Row],[bp]]*1000000</f>
        <v>17.131987815356883</v>
      </c>
    </row>
    <row r="357" spans="1:40" x14ac:dyDescent="0.25">
      <c r="A357" s="1" t="s">
        <v>144</v>
      </c>
      <c r="B357">
        <v>14299</v>
      </c>
      <c r="C357">
        <v>1709568544.66768</v>
      </c>
      <c r="D357">
        <v>1709568544.66786</v>
      </c>
      <c r="E357">
        <v>1709568544.75229</v>
      </c>
      <c r="F357">
        <v>1709568544.7537999</v>
      </c>
      <c r="G357">
        <v>1709568544.7539401</v>
      </c>
      <c r="H357">
        <v>1709568544.7566199</v>
      </c>
      <c r="I357">
        <v>1709568544.7571499</v>
      </c>
      <c r="J357">
        <v>1709568544.7574501</v>
      </c>
      <c r="K357">
        <v>1709568544.78476</v>
      </c>
      <c r="L357">
        <v>1709568544.9949601</v>
      </c>
      <c r="M357" s="10">
        <f t="shared" si="90"/>
        <v>1.8000602722167969E-4</v>
      </c>
      <c r="N357" s="10">
        <f t="shared" si="91"/>
        <v>8.442997932434082E-2</v>
      </c>
      <c r="O357" s="10">
        <f t="shared" si="92"/>
        <v>1.5099048614501953E-3</v>
      </c>
      <c r="P357" s="10">
        <f t="shared" si="93"/>
        <v>1.4019012451171875E-4</v>
      </c>
      <c r="Q357" s="10">
        <f t="shared" si="94"/>
        <v>2.6798248291015625E-3</v>
      </c>
      <c r="R357" s="10">
        <f t="shared" si="95"/>
        <v>5.3000450134277344E-4</v>
      </c>
      <c r="S357" s="10">
        <f t="shared" si="96"/>
        <v>3.0016899108886719E-4</v>
      </c>
      <c r="T357" s="10">
        <f t="shared" si="97"/>
        <v>2.7309894561767578E-2</v>
      </c>
      <c r="U357" s="10">
        <f t="shared" si="98"/>
        <v>0.21020007133483887</v>
      </c>
      <c r="V357" s="10">
        <f>SUM(Table2[[#This Row],[filter kmers2]:[identify kmers B10]])</f>
        <v>0.32728004455566406</v>
      </c>
      <c r="W357" s="5">
        <f t="shared" si="99"/>
        <v>5.5000611927338004E-4</v>
      </c>
      <c r="X357" s="5">
        <f t="shared" si="100"/>
        <v>0.25797472448700093</v>
      </c>
      <c r="Y357" s="5">
        <f t="shared" si="101"/>
        <v>4.6134950375606824E-3</v>
      </c>
      <c r="Z357" s="5">
        <f t="shared" si="102"/>
        <v>4.2834913659966546E-4</v>
      </c>
      <c r="AA357" s="5">
        <f t="shared" si="103"/>
        <v>8.1881705703745582E-3</v>
      </c>
      <c r="AB357" s="5">
        <f t="shared" si="104"/>
        <v>1.6194219909201639E-3</v>
      </c>
      <c r="AC357" s="5">
        <f t="shared" si="105"/>
        <v>9.1716252207309321E-4</v>
      </c>
      <c r="AD357" s="5">
        <f t="shared" si="106"/>
        <v>8.3445034355349113E-2</v>
      </c>
      <c r="AE357" s="5">
        <f t="shared" si="107"/>
        <v>0.64226363578084844</v>
      </c>
      <c r="AF357" s="20">
        <f>Table2[[#This Row],[filter kmers2]]/Table2[[#This Row],[bp]]*1000000</f>
        <v>1.2588714401124532E-2</v>
      </c>
      <c r="AG357" s="20">
        <f>Table2[[#This Row],[collapse kmers3]]/Table2[[#This Row],[bp]]*1000000</f>
        <v>5.9046072679446695</v>
      </c>
      <c r="AH357" s="20">
        <f>Table2[[#This Row],[calculate distances4]]/Table2[[#This Row],[bp]]*1000000</f>
        <v>0.10559513682426711</v>
      </c>
      <c r="AI357" s="20">
        <f>Table2[[#This Row],[Find N A5]]/Table2[[#This Row],[bp]]*1000000</f>
        <v>9.8041908183592388E-3</v>
      </c>
      <c r="AJ357" s="20">
        <f>Table2[[#This Row],[Find N B6]]/Table2[[#This Row],[bp]]*1000000</f>
        <v>0.18741344353462219</v>
      </c>
      <c r="AK357" s="20">
        <f>Table2[[#This Row],[Find N C7]]/Table2[[#This Row],[bp]]*1000000</f>
        <v>3.7065843859205076E-2</v>
      </c>
      <c r="AL357" s="20">
        <f>Table2[[#This Row],[Find N D8]]/Table2[[#This Row],[bp]]*1000000</f>
        <v>2.0992306531146736E-2</v>
      </c>
      <c r="AM357" s="20">
        <f>Table2[[#This Row],[identify kmers A9]]/Table2[[#This Row],[bp]]*1000000</f>
        <v>1.909916397074451</v>
      </c>
      <c r="AN357" s="20">
        <f>Table2[[#This Row],[identify kmers B10]]/Table2[[#This Row],[bp]]*1000000</f>
        <v>14.700333683113424</v>
      </c>
    </row>
    <row r="358" spans="1:40" x14ac:dyDescent="0.25">
      <c r="A358" s="1" t="s">
        <v>144</v>
      </c>
      <c r="B358">
        <v>10999</v>
      </c>
      <c r="C358">
        <v>1709568624.39837</v>
      </c>
      <c r="D358">
        <v>1709568624.3986001</v>
      </c>
      <c r="E358">
        <v>1709568624.4746499</v>
      </c>
      <c r="F358">
        <v>1709568624.4764099</v>
      </c>
      <c r="G358">
        <v>1709568624.4765401</v>
      </c>
      <c r="H358">
        <v>1709568624.47875</v>
      </c>
      <c r="I358">
        <v>1709568624.4793799</v>
      </c>
      <c r="J358">
        <v>1709568624.4796</v>
      </c>
      <c r="K358">
        <v>1709568624.4990699</v>
      </c>
      <c r="L358">
        <v>1709568624.72563</v>
      </c>
      <c r="M358" s="10">
        <f t="shared" si="90"/>
        <v>2.3007392883300781E-4</v>
      </c>
      <c r="N358" s="10">
        <f t="shared" si="91"/>
        <v>7.60498046875E-2</v>
      </c>
      <c r="O358" s="10">
        <f t="shared" si="92"/>
        <v>1.7600059509277344E-3</v>
      </c>
      <c r="P358" s="10">
        <f t="shared" si="93"/>
        <v>1.3017654418945313E-4</v>
      </c>
      <c r="Q358" s="10">
        <f t="shared" si="94"/>
        <v>2.2099018096923828E-3</v>
      </c>
      <c r="R358" s="10">
        <f t="shared" si="95"/>
        <v>6.2990188598632813E-4</v>
      </c>
      <c r="S358" s="10">
        <f t="shared" si="96"/>
        <v>2.2006034851074219E-4</v>
      </c>
      <c r="T358" s="10">
        <f t="shared" si="97"/>
        <v>1.9469976425170898E-2</v>
      </c>
      <c r="U358" s="10">
        <f t="shared" si="98"/>
        <v>0.22656011581420898</v>
      </c>
      <c r="V358" s="10">
        <f>SUM(Table2[[#This Row],[filter kmers2]:[identify kmers B10]])</f>
        <v>0.32726001739501953</v>
      </c>
      <c r="W358" s="5">
        <f t="shared" si="99"/>
        <v>7.0303097416051549E-4</v>
      </c>
      <c r="X358" s="5">
        <f t="shared" si="100"/>
        <v>0.23238342799360059</v>
      </c>
      <c r="Y358" s="5">
        <f t="shared" si="101"/>
        <v>5.3780048199512176E-3</v>
      </c>
      <c r="Z358" s="5">
        <f t="shared" si="102"/>
        <v>3.9777711076854037E-4</v>
      </c>
      <c r="AA358" s="5">
        <f t="shared" si="103"/>
        <v>6.7527399994754588E-3</v>
      </c>
      <c r="AB358" s="5">
        <f t="shared" si="104"/>
        <v>1.9247749572353179E-3</v>
      </c>
      <c r="AC358" s="5">
        <f t="shared" si="105"/>
        <v>6.7243273487062772E-4</v>
      </c>
      <c r="AD358" s="5">
        <f t="shared" si="106"/>
        <v>5.9493905122145259E-2</v>
      </c>
      <c r="AE358" s="5">
        <f t="shared" si="107"/>
        <v>0.69229390628779242</v>
      </c>
      <c r="AF358" s="20">
        <f>Table2[[#This Row],[filter kmers2]]/Table2[[#This Row],[bp]]*1000000</f>
        <v>2.0917713322393654E-2</v>
      </c>
      <c r="AG358" s="20">
        <f>Table2[[#This Row],[collapse kmers3]]/Table2[[#This Row],[bp]]*1000000</f>
        <v>6.9142471758796251</v>
      </c>
      <c r="AH358" s="20">
        <f>Table2[[#This Row],[calculate distances4]]/Table2[[#This Row],[bp]]*1000000</f>
        <v>0.16001508781959581</v>
      </c>
      <c r="AI358" s="20">
        <f>Table2[[#This Row],[Find N A5]]/Table2[[#This Row],[bp]]*1000000</f>
        <v>1.1835307226970918E-2</v>
      </c>
      <c r="AJ358" s="20">
        <f>Table2[[#This Row],[Find N B6]]/Table2[[#This Row],[bp]]*1000000</f>
        <v>0.20091842982929203</v>
      </c>
      <c r="AK358" s="20">
        <f>Table2[[#This Row],[Find N C7]]/Table2[[#This Row],[bp]]*1000000</f>
        <v>5.7269014090947194E-2</v>
      </c>
      <c r="AL358" s="20">
        <f>Table2[[#This Row],[Find N D8]]/Table2[[#This Row],[bp]]*1000000</f>
        <v>2.0007305074165121E-2</v>
      </c>
      <c r="AM358" s="20">
        <f>Table2[[#This Row],[identify kmers A9]]/Table2[[#This Row],[bp]]*1000000</f>
        <v>1.7701587803592054</v>
      </c>
      <c r="AN358" s="20">
        <f>Table2[[#This Row],[identify kmers B10]]/Table2[[#This Row],[bp]]*1000000</f>
        <v>20.598246732812889</v>
      </c>
    </row>
    <row r="359" spans="1:40" x14ac:dyDescent="0.25">
      <c r="A359" s="1" t="s">
        <v>144</v>
      </c>
      <c r="B359">
        <v>10999</v>
      </c>
      <c r="C359">
        <v>1709568514.5929999</v>
      </c>
      <c r="D359">
        <v>1709568514.59324</v>
      </c>
      <c r="E359">
        <v>1709568514.65885</v>
      </c>
      <c r="F359">
        <v>1709568514.6601701</v>
      </c>
      <c r="G359">
        <v>1709568514.66027</v>
      </c>
      <c r="H359">
        <v>1709568514.6638501</v>
      </c>
      <c r="I359">
        <v>1709568514.6643701</v>
      </c>
      <c r="J359">
        <v>1709568514.6647</v>
      </c>
      <c r="K359">
        <v>1709568514.68383</v>
      </c>
      <c r="L359">
        <v>1709568514.91957</v>
      </c>
      <c r="M359" s="10">
        <f t="shared" si="90"/>
        <v>2.4008750915527344E-4</v>
      </c>
      <c r="N359" s="10">
        <f t="shared" si="91"/>
        <v>6.5609931945800781E-2</v>
      </c>
      <c r="O359" s="10">
        <f t="shared" si="92"/>
        <v>1.3201236724853516E-3</v>
      </c>
      <c r="P359" s="10">
        <f t="shared" si="93"/>
        <v>9.9897384643554688E-5</v>
      </c>
      <c r="Q359" s="10">
        <f t="shared" si="94"/>
        <v>3.5800933837890625E-3</v>
      </c>
      <c r="R359" s="10">
        <f t="shared" si="95"/>
        <v>5.1999092102050781E-4</v>
      </c>
      <c r="S359" s="10">
        <f t="shared" si="96"/>
        <v>3.299713134765625E-4</v>
      </c>
      <c r="T359" s="10">
        <f t="shared" si="97"/>
        <v>1.912999153137207E-2</v>
      </c>
      <c r="U359" s="10">
        <f t="shared" si="98"/>
        <v>0.23573994636535645</v>
      </c>
      <c r="V359" s="10">
        <f>SUM(Table2[[#This Row],[filter kmers2]:[identify kmers B10]])</f>
        <v>0.32657003402709961</v>
      </c>
      <c r="W359" s="5">
        <f t="shared" si="99"/>
        <v>7.3517923918074604E-4</v>
      </c>
      <c r="X359" s="5">
        <f t="shared" si="100"/>
        <v>0.20090616134227521</v>
      </c>
      <c r="Y359" s="5">
        <f t="shared" si="101"/>
        <v>4.0423907123572902E-3</v>
      </c>
      <c r="Z359" s="5">
        <f t="shared" si="102"/>
        <v>3.0589880954988343E-4</v>
      </c>
      <c r="AA359" s="5">
        <f t="shared" si="103"/>
        <v>1.096271246826026E-2</v>
      </c>
      <c r="AB359" s="5">
        <f t="shared" si="104"/>
        <v>1.5922799609267202E-3</v>
      </c>
      <c r="AC359" s="5">
        <f t="shared" si="105"/>
        <v>1.0104151608998535E-3</v>
      </c>
      <c r="AD359" s="5">
        <f t="shared" si="106"/>
        <v>5.8578526925665862E-2</v>
      </c>
      <c r="AE359" s="5">
        <f t="shared" si="107"/>
        <v>0.72186643538088413</v>
      </c>
      <c r="AF359" s="20">
        <f>Table2[[#This Row],[filter kmers2]]/Table2[[#This Row],[bp]]*1000000</f>
        <v>2.1828121570622187E-2</v>
      </c>
      <c r="AG359" s="20">
        <f>Table2[[#This Row],[collapse kmers3]]/Table2[[#This Row],[bp]]*1000000</f>
        <v>5.9650815479407928</v>
      </c>
      <c r="AH359" s="20">
        <f>Table2[[#This Row],[calculate distances4]]/Table2[[#This Row],[bp]]*1000000</f>
        <v>0.12002215405812816</v>
      </c>
      <c r="AI359" s="20">
        <f>Table2[[#This Row],[Find N A5]]/Table2[[#This Row],[bp]]*1000000</f>
        <v>9.0824060954227369E-3</v>
      </c>
      <c r="AJ359" s="20">
        <f>Table2[[#This Row],[Find N B6]]/Table2[[#This Row],[bp]]*1000000</f>
        <v>0.32549262512856281</v>
      </c>
      <c r="AK359" s="20">
        <f>Table2[[#This Row],[Find N C7]]/Table2[[#This Row],[bp]]*1000000</f>
        <v>4.7276199747295918E-2</v>
      </c>
      <c r="AL359" s="20">
        <f>Table2[[#This Row],[Find N D8]]/Table2[[#This Row],[bp]]*1000000</f>
        <v>3.0000119417816391E-2</v>
      </c>
      <c r="AM359" s="20">
        <f>Table2[[#This Row],[identify kmers A9]]/Table2[[#This Row],[bp]]*1000000</f>
        <v>1.7392482526931603</v>
      </c>
      <c r="AN359" s="20">
        <f>Table2[[#This Row],[identify kmers B10]]/Table2[[#This Row],[bp]]*1000000</f>
        <v>21.432852656182966</v>
      </c>
    </row>
    <row r="360" spans="1:40" x14ac:dyDescent="0.25">
      <c r="A360" s="1" t="s">
        <v>144</v>
      </c>
      <c r="B360">
        <v>11999</v>
      </c>
      <c r="C360">
        <v>1709568534.5754099</v>
      </c>
      <c r="D360">
        <v>1709568534.5756299</v>
      </c>
      <c r="E360">
        <v>1709568534.6545899</v>
      </c>
      <c r="F360">
        <v>1709568534.6564701</v>
      </c>
      <c r="G360">
        <v>1709568534.65661</v>
      </c>
      <c r="H360">
        <v>1709568534.6633101</v>
      </c>
      <c r="I360">
        <v>1709568534.6640401</v>
      </c>
      <c r="J360">
        <v>1709568534.6643701</v>
      </c>
      <c r="K360">
        <v>1709568534.68256</v>
      </c>
      <c r="L360">
        <v>1709568534.9017799</v>
      </c>
      <c r="M360" s="10">
        <f t="shared" si="90"/>
        <v>2.2006034851074219E-4</v>
      </c>
      <c r="N360" s="10">
        <f t="shared" si="91"/>
        <v>7.8959941864013672E-2</v>
      </c>
      <c r="O360" s="10">
        <f t="shared" si="92"/>
        <v>1.8801689147949219E-3</v>
      </c>
      <c r="P360" s="10">
        <f t="shared" si="93"/>
        <v>1.3995170593261719E-4</v>
      </c>
      <c r="Q360" s="10">
        <f t="shared" si="94"/>
        <v>6.7000389099121094E-3</v>
      </c>
      <c r="R360" s="10">
        <f t="shared" si="95"/>
        <v>7.3003768920898438E-4</v>
      </c>
      <c r="S360" s="10">
        <f t="shared" si="96"/>
        <v>3.299713134765625E-4</v>
      </c>
      <c r="T360" s="10">
        <f t="shared" si="97"/>
        <v>1.8189907073974609E-2</v>
      </c>
      <c r="U360" s="10">
        <f t="shared" si="98"/>
        <v>0.21921992301940918</v>
      </c>
      <c r="V360" s="10">
        <f>SUM(Table2[[#This Row],[filter kmers2]:[identify kmers B10]])</f>
        <v>0.3263700008392334</v>
      </c>
      <c r="W360" s="5">
        <f t="shared" si="99"/>
        <v>6.7426647040130913E-4</v>
      </c>
      <c r="X360" s="5">
        <f t="shared" si="100"/>
        <v>0.24193382253569484</v>
      </c>
      <c r="Y360" s="5">
        <f t="shared" si="101"/>
        <v>5.7608509052922245E-3</v>
      </c>
      <c r="Z360" s="5">
        <f t="shared" si="102"/>
        <v>4.2881302072109254E-4</v>
      </c>
      <c r="AA360" s="5">
        <f t="shared" si="103"/>
        <v>2.0528966794385251E-2</v>
      </c>
      <c r="AB360" s="5">
        <f t="shared" si="104"/>
        <v>2.2368406634548305E-3</v>
      </c>
      <c r="AC360" s="5">
        <f t="shared" si="105"/>
        <v>1.0110344474923204E-3</v>
      </c>
      <c r="AD360" s="5">
        <f t="shared" si="106"/>
        <v>5.5734004434233451E-2</v>
      </c>
      <c r="AE360" s="5">
        <f t="shared" si="107"/>
        <v>0.67169140072832467</v>
      </c>
      <c r="AF360" s="20">
        <f>Table2[[#This Row],[filter kmers2]]/Table2[[#This Row],[bp]]*1000000</f>
        <v>1.8339890700120192E-2</v>
      </c>
      <c r="AG360" s="20">
        <f>Table2[[#This Row],[collapse kmers3]]/Table2[[#This Row],[bp]]*1000000</f>
        <v>6.5805435339623024</v>
      </c>
      <c r="AH360" s="20">
        <f>Table2[[#This Row],[calculate distances4]]/Table2[[#This Row],[bp]]*1000000</f>
        <v>0.15669380071630318</v>
      </c>
      <c r="AI360" s="20">
        <f>Table2[[#This Row],[Find N A5]]/Table2[[#This Row],[bp]]*1000000</f>
        <v>1.1663614128895506E-2</v>
      </c>
      <c r="AJ360" s="20">
        <f>Table2[[#This Row],[Find N B6]]/Table2[[#This Row],[bp]]*1000000</f>
        <v>0.55838310775165512</v>
      </c>
      <c r="AK360" s="20">
        <f>Table2[[#This Row],[Find N C7]]/Table2[[#This Row],[bp]]*1000000</f>
        <v>6.084154422943449E-2</v>
      </c>
      <c r="AL360" s="20">
        <f>Table2[[#This Row],[Find N D8]]/Table2[[#This Row],[bp]]*1000000</f>
        <v>2.7499901114806442E-2</v>
      </c>
      <c r="AM360" s="20">
        <f>Table2[[#This Row],[identify kmers A9]]/Table2[[#This Row],[bp]]*1000000</f>
        <v>1.5159519188244528</v>
      </c>
      <c r="AN360" s="20">
        <f>Table2[[#This Row],[identify kmers B10]]/Table2[[#This Row],[bp]]*1000000</f>
        <v>18.269849405734575</v>
      </c>
    </row>
    <row r="361" spans="1:40" x14ac:dyDescent="0.25">
      <c r="A361" s="1" t="s">
        <v>144</v>
      </c>
      <c r="B361">
        <v>11099</v>
      </c>
      <c r="C361">
        <v>1709568525.4323499</v>
      </c>
      <c r="D361">
        <v>1709568525.43258</v>
      </c>
      <c r="E361">
        <v>1709568525.5162899</v>
      </c>
      <c r="F361">
        <v>1709568525.5181501</v>
      </c>
      <c r="G361">
        <v>1709568525.51829</v>
      </c>
      <c r="H361">
        <v>1709568525.52281</v>
      </c>
      <c r="I361">
        <v>1709568525.5234399</v>
      </c>
      <c r="J361">
        <v>1709568525.5237801</v>
      </c>
      <c r="K361">
        <v>1709568525.5587399</v>
      </c>
      <c r="L361">
        <v>1709568525.7586501</v>
      </c>
      <c r="M361" s="10">
        <f t="shared" si="90"/>
        <v>2.3007392883300781E-4</v>
      </c>
      <c r="N361" s="10">
        <f t="shared" si="91"/>
        <v>8.3709955215454102E-2</v>
      </c>
      <c r="O361" s="10">
        <f t="shared" si="92"/>
        <v>1.8601417541503906E-3</v>
      </c>
      <c r="P361" s="10">
        <f t="shared" si="93"/>
        <v>1.3995170593261719E-4</v>
      </c>
      <c r="Q361" s="10">
        <f t="shared" si="94"/>
        <v>4.5199394226074219E-3</v>
      </c>
      <c r="R361" s="10">
        <f t="shared" si="95"/>
        <v>6.2990188598632813E-4</v>
      </c>
      <c r="S361" s="10">
        <f t="shared" si="96"/>
        <v>3.4022331237792969E-4</v>
      </c>
      <c r="T361" s="10">
        <f t="shared" si="97"/>
        <v>3.4959793090820313E-2</v>
      </c>
      <c r="U361" s="10">
        <f t="shared" si="98"/>
        <v>0.19991016387939453</v>
      </c>
      <c r="V361" s="10">
        <f>SUM(Table2[[#This Row],[filter kmers2]:[identify kmers B10]])</f>
        <v>0.32630014419555664</v>
      </c>
      <c r="W361" s="5">
        <f t="shared" si="99"/>
        <v>7.0509907189964655E-4</v>
      </c>
      <c r="X361" s="5">
        <f t="shared" si="100"/>
        <v>0.25654280791639938</v>
      </c>
      <c r="Y361" s="5">
        <f t="shared" si="101"/>
        <v>5.7007077294933079E-3</v>
      </c>
      <c r="Z361" s="5">
        <f t="shared" si="102"/>
        <v>4.2890482404672796E-4</v>
      </c>
      <c r="AA361" s="5">
        <f t="shared" si="103"/>
        <v>1.3852091404221242E-2</v>
      </c>
      <c r="AB361" s="5">
        <f t="shared" si="104"/>
        <v>1.9304370445169597E-3</v>
      </c>
      <c r="AC361" s="5">
        <f t="shared" si="105"/>
        <v>1.0426698192754359E-3</v>
      </c>
      <c r="AD361" s="5">
        <f t="shared" si="106"/>
        <v>0.10713998664330462</v>
      </c>
      <c r="AE361" s="5">
        <f t="shared" si="107"/>
        <v>0.61265729554684267</v>
      </c>
      <c r="AF361" s="20">
        <f>Table2[[#This Row],[filter kmers2]]/Table2[[#This Row],[bp]]*1000000</f>
        <v>2.0729248475809335E-2</v>
      </c>
      <c r="AG361" s="20">
        <f>Table2[[#This Row],[collapse kmers3]]/Table2[[#This Row],[bp]]*1000000</f>
        <v>7.5421168767865669</v>
      </c>
      <c r="AH361" s="20">
        <f>Table2[[#This Row],[calculate distances4]]/Table2[[#This Row],[bp]]*1000000</f>
        <v>0.1675954368997559</v>
      </c>
      <c r="AI361" s="20">
        <f>Table2[[#This Row],[Find N A5]]/Table2[[#This Row],[bp]]*1000000</f>
        <v>1.2609397777513036E-2</v>
      </c>
      <c r="AJ361" s="20">
        <f>Table2[[#This Row],[Find N B6]]/Table2[[#This Row],[bp]]*1000000</f>
        <v>0.40723843793201386</v>
      </c>
      <c r="AK361" s="20">
        <f>Table2[[#This Row],[Find N C7]]/Table2[[#This Row],[bp]]*1000000</f>
        <v>5.6753030542060379E-2</v>
      </c>
      <c r="AL361" s="20">
        <f>Table2[[#This Row],[Find N D8]]/Table2[[#This Row],[bp]]*1000000</f>
        <v>3.0653510440393699E-2</v>
      </c>
      <c r="AM361" s="20">
        <f>Table2[[#This Row],[identify kmers A9]]/Table2[[#This Row],[bp]]*1000000</f>
        <v>3.1498146761708545</v>
      </c>
      <c r="AN361" s="20">
        <f>Table2[[#This Row],[identify kmers B10]]/Table2[[#This Row],[bp]]*1000000</f>
        <v>18.011547335741465</v>
      </c>
    </row>
    <row r="362" spans="1:40" x14ac:dyDescent="0.25">
      <c r="A362" s="1" t="s">
        <v>144</v>
      </c>
      <c r="B362">
        <v>10999</v>
      </c>
      <c r="C362">
        <v>1709568514.5962501</v>
      </c>
      <c r="D362">
        <v>1709568514.5964</v>
      </c>
      <c r="E362">
        <v>1709568514.6559401</v>
      </c>
      <c r="F362">
        <v>1709568514.6573</v>
      </c>
      <c r="G362">
        <v>1709568514.6574399</v>
      </c>
      <c r="H362">
        <v>1709568514.6605899</v>
      </c>
      <c r="I362">
        <v>1709568514.66119</v>
      </c>
      <c r="J362">
        <v>1709568514.66154</v>
      </c>
      <c r="K362">
        <v>1709568514.6849201</v>
      </c>
      <c r="L362">
        <v>1709568514.9221699</v>
      </c>
      <c r="M362" s="10">
        <f t="shared" si="90"/>
        <v>1.4996528625488281E-4</v>
      </c>
      <c r="N362" s="10">
        <f t="shared" si="91"/>
        <v>5.9540033340454102E-2</v>
      </c>
      <c r="O362" s="10">
        <f t="shared" si="92"/>
        <v>1.3599395751953125E-3</v>
      </c>
      <c r="P362" s="10">
        <f t="shared" si="93"/>
        <v>1.3995170593261719E-4</v>
      </c>
      <c r="Q362" s="10">
        <f t="shared" si="94"/>
        <v>3.1499862670898438E-3</v>
      </c>
      <c r="R362" s="10">
        <f t="shared" si="95"/>
        <v>6.0009956359863281E-4</v>
      </c>
      <c r="S362" s="10">
        <f t="shared" si="96"/>
        <v>3.4999847412109375E-4</v>
      </c>
      <c r="T362" s="10">
        <f t="shared" si="97"/>
        <v>2.3380041122436523E-2</v>
      </c>
      <c r="U362" s="10">
        <f t="shared" si="98"/>
        <v>0.23724985122680664</v>
      </c>
      <c r="V362" s="10">
        <f>SUM(Table2[[#This Row],[filter kmers2]:[identify kmers B10]])</f>
        <v>0.32591986656188965</v>
      </c>
      <c r="W362" s="5">
        <f t="shared" si="99"/>
        <v>4.6012931901592309E-4</v>
      </c>
      <c r="X362" s="5">
        <f t="shared" si="100"/>
        <v>0.18268304405171298</v>
      </c>
      <c r="Y362" s="5">
        <f t="shared" si="101"/>
        <v>4.1726194525704696E-3</v>
      </c>
      <c r="Z362" s="5">
        <f t="shared" si="102"/>
        <v>4.2940526273823031E-4</v>
      </c>
      <c r="AA362" s="5">
        <f t="shared" si="103"/>
        <v>9.6649102747827925E-3</v>
      </c>
      <c r="AB362" s="5">
        <f t="shared" si="104"/>
        <v>1.8412488012131613E-3</v>
      </c>
      <c r="AC362" s="5">
        <f t="shared" si="105"/>
        <v>1.0738789194203102E-3</v>
      </c>
      <c r="AD362" s="5">
        <f t="shared" si="106"/>
        <v>7.1735550732366399E-2</v>
      </c>
      <c r="AE362" s="5">
        <f t="shared" si="107"/>
        <v>0.72793921318617971</v>
      </c>
      <c r="AF362" s="20">
        <f>Table2[[#This Row],[filter kmers2]]/Table2[[#This Row],[bp]]*1000000</f>
        <v>1.3634447336565398E-2</v>
      </c>
      <c r="AG362" s="20">
        <f>Table2[[#This Row],[collapse kmers3]]/Table2[[#This Row],[bp]]*1000000</f>
        <v>5.4132224148062651</v>
      </c>
      <c r="AH362" s="20">
        <f>Table2[[#This Row],[calculate distances4]]/Table2[[#This Row],[bp]]*1000000</f>
        <v>0.1236421106641797</v>
      </c>
      <c r="AI362" s="20">
        <f>Table2[[#This Row],[Find N A5]]/Table2[[#This Row],[bp]]*1000000</f>
        <v>1.2724039088336865E-2</v>
      </c>
      <c r="AJ362" s="20">
        <f>Table2[[#This Row],[Find N B6]]/Table2[[#This Row],[bp]]*1000000</f>
        <v>0.28638842322846109</v>
      </c>
      <c r="AK362" s="20">
        <f>Table2[[#This Row],[Find N C7]]/Table2[[#This Row],[bp]]*1000000</f>
        <v>5.4559465733124174E-2</v>
      </c>
      <c r="AL362" s="20">
        <f>Table2[[#This Row],[Find N D8]]/Table2[[#This Row],[bp]]*1000000</f>
        <v>3.182093591427345E-2</v>
      </c>
      <c r="AM362" s="20">
        <f>Table2[[#This Row],[identify kmers A9]]/Table2[[#This Row],[bp]]*1000000</f>
        <v>2.1256515249055843</v>
      </c>
      <c r="AN362" s="20">
        <f>Table2[[#This Row],[identify kmers B10]]/Table2[[#This Row],[bp]]*1000000</f>
        <v>21.570129214183709</v>
      </c>
    </row>
    <row r="363" spans="1:40" x14ac:dyDescent="0.25">
      <c r="A363" s="1" t="s">
        <v>144</v>
      </c>
      <c r="B363">
        <v>12099</v>
      </c>
      <c r="C363">
        <v>1709568590.38551</v>
      </c>
      <c r="D363">
        <v>1709568590.3857701</v>
      </c>
      <c r="E363">
        <v>1709568590.4696901</v>
      </c>
      <c r="F363">
        <v>1709568590.4712701</v>
      </c>
      <c r="G363">
        <v>1709568590.4714</v>
      </c>
      <c r="H363">
        <v>1709568590.47365</v>
      </c>
      <c r="I363">
        <v>1709568590.47403</v>
      </c>
      <c r="J363">
        <v>1709568590.4742401</v>
      </c>
      <c r="K363">
        <v>1709568590.49001</v>
      </c>
      <c r="L363">
        <v>1709568590.71141</v>
      </c>
      <c r="M363" s="10">
        <f t="shared" si="90"/>
        <v>2.6011466979980469E-4</v>
      </c>
      <c r="N363" s="10">
        <f t="shared" si="91"/>
        <v>8.3920001983642578E-2</v>
      </c>
      <c r="O363" s="10">
        <f t="shared" si="92"/>
        <v>1.5799999237060547E-3</v>
      </c>
      <c r="P363" s="10">
        <f t="shared" si="93"/>
        <v>1.2993812561035156E-4</v>
      </c>
      <c r="Q363" s="10">
        <f t="shared" si="94"/>
        <v>2.2499561309814453E-3</v>
      </c>
      <c r="R363" s="10">
        <f t="shared" si="95"/>
        <v>3.8003921508789063E-4</v>
      </c>
      <c r="S363" s="10">
        <f t="shared" si="96"/>
        <v>2.1004676818847656E-4</v>
      </c>
      <c r="T363" s="10">
        <f t="shared" si="97"/>
        <v>1.576995849609375E-2</v>
      </c>
      <c r="U363" s="10">
        <f t="shared" si="98"/>
        <v>0.22140002250671387</v>
      </c>
      <c r="V363" s="10">
        <f>SUM(Table2[[#This Row],[filter kmers2]:[identify kmers B10]])</f>
        <v>0.32590007781982422</v>
      </c>
      <c r="W363" s="5">
        <f t="shared" si="99"/>
        <v>7.9814239855324797E-4</v>
      </c>
      <c r="X363" s="5">
        <f t="shared" si="100"/>
        <v>0.2575022459185734</v>
      </c>
      <c r="Y363" s="5">
        <f t="shared" si="101"/>
        <v>4.848111526317484E-3</v>
      </c>
      <c r="Z363" s="5">
        <f t="shared" si="102"/>
        <v>3.9870541449268579E-4</v>
      </c>
      <c r="AA363" s="5">
        <f t="shared" si="103"/>
        <v>6.903822012050414E-3</v>
      </c>
      <c r="AB363" s="5">
        <f t="shared" si="104"/>
        <v>1.1661218911951214E-3</v>
      </c>
      <c r="AC363" s="5">
        <f t="shared" si="105"/>
        <v>6.4451278929918566E-4</v>
      </c>
      <c r="AD363" s="5">
        <f t="shared" si="106"/>
        <v>4.8388937497622402E-2</v>
      </c>
      <c r="AE363" s="5">
        <f t="shared" si="107"/>
        <v>0.67934940055189608</v>
      </c>
      <c r="AF363" s="20">
        <f>Table2[[#This Row],[filter kmers2]]/Table2[[#This Row],[bp]]*1000000</f>
        <v>2.1498856913778387E-2</v>
      </c>
      <c r="AG363" s="20">
        <f>Table2[[#This Row],[collapse kmers3]]/Table2[[#This Row],[bp]]*1000000</f>
        <v>6.9361105862999066</v>
      </c>
      <c r="AH363" s="20">
        <f>Table2[[#This Row],[calculate distances4]]/Table2[[#This Row],[bp]]*1000000</f>
        <v>0.13058929859542562</v>
      </c>
      <c r="AI363" s="20">
        <f>Table2[[#This Row],[Find N A5]]/Table2[[#This Row],[bp]]*1000000</f>
        <v>1.0739575635205518E-2</v>
      </c>
      <c r="AJ363" s="20">
        <f>Table2[[#This Row],[Find N B6]]/Table2[[#This Row],[bp]]*1000000</f>
        <v>0.18596215645767794</v>
      </c>
      <c r="AK363" s="20">
        <f>Table2[[#This Row],[Find N C7]]/Table2[[#This Row],[bp]]*1000000</f>
        <v>3.141079552755522E-2</v>
      </c>
      <c r="AL363" s="20">
        <f>Table2[[#This Row],[Find N D8]]/Table2[[#This Row],[bp]]*1000000</f>
        <v>1.7360671806634975E-2</v>
      </c>
      <c r="AM363" s="20">
        <f>Table2[[#This Row],[identify kmers A9]]/Table2[[#This Row],[bp]]*1000000</f>
        <v>1.3034100748899704</v>
      </c>
      <c r="AN363" s="20">
        <f>Table2[[#This Row],[identify kmers B10]]/Table2[[#This Row],[bp]]*1000000</f>
        <v>18.299034838144795</v>
      </c>
    </row>
    <row r="364" spans="1:40" x14ac:dyDescent="0.25">
      <c r="A364" s="1" t="s">
        <v>144</v>
      </c>
      <c r="B364">
        <v>13199</v>
      </c>
      <c r="C364">
        <v>1709568621.7088301</v>
      </c>
      <c r="D364">
        <v>1709568621.70911</v>
      </c>
      <c r="E364">
        <v>1709568621.7969201</v>
      </c>
      <c r="F364">
        <v>1709568621.7983899</v>
      </c>
      <c r="G364">
        <v>1709568621.7985101</v>
      </c>
      <c r="H364">
        <v>1709568621.8008399</v>
      </c>
      <c r="I364">
        <v>1709568621.8013</v>
      </c>
      <c r="J364">
        <v>1709568621.80158</v>
      </c>
      <c r="K364">
        <v>1709568621.8181</v>
      </c>
      <c r="L364">
        <v>1709568622.0344701</v>
      </c>
      <c r="M364" s="10">
        <f t="shared" si="90"/>
        <v>2.7990341186523438E-4</v>
      </c>
      <c r="N364" s="10">
        <f t="shared" si="91"/>
        <v>8.7810039520263672E-2</v>
      </c>
      <c r="O364" s="10">
        <f t="shared" si="92"/>
        <v>1.4698505401611328E-3</v>
      </c>
      <c r="P364" s="10">
        <f t="shared" si="93"/>
        <v>1.201629638671875E-4</v>
      </c>
      <c r="Q364" s="10">
        <f t="shared" si="94"/>
        <v>2.3298263549804688E-3</v>
      </c>
      <c r="R364" s="10">
        <f t="shared" si="95"/>
        <v>4.6014785766601563E-4</v>
      </c>
      <c r="S364" s="10">
        <f t="shared" si="96"/>
        <v>2.7990341186523438E-4</v>
      </c>
      <c r="T364" s="10">
        <f t="shared" si="97"/>
        <v>1.6520023345947266E-2</v>
      </c>
      <c r="U364" s="10">
        <f t="shared" si="98"/>
        <v>0.2163701057434082</v>
      </c>
      <c r="V364" s="10">
        <f>SUM(Table2[[#This Row],[filter kmers2]:[identify kmers B10]])</f>
        <v>0.32563996315002441</v>
      </c>
      <c r="W364" s="5">
        <f t="shared" si="99"/>
        <v>8.5954871496002805E-4</v>
      </c>
      <c r="X364" s="5">
        <f t="shared" si="100"/>
        <v>0.26965375708450445</v>
      </c>
      <c r="Y364" s="5">
        <f t="shared" si="101"/>
        <v>4.5137289844366041E-3</v>
      </c>
      <c r="Z364" s="5">
        <f t="shared" si="102"/>
        <v>3.6900558120941577E-4</v>
      </c>
      <c r="AA364" s="5">
        <f t="shared" si="103"/>
        <v>7.1546082134492286E-3</v>
      </c>
      <c r="AB364" s="5">
        <f t="shared" si="104"/>
        <v>1.4130570867741518E-3</v>
      </c>
      <c r="AC364" s="5">
        <f t="shared" si="105"/>
        <v>8.5954871496002805E-4</v>
      </c>
      <c r="AD364" s="5">
        <f t="shared" si="106"/>
        <v>5.0730945876984963E-2</v>
      </c>
      <c r="AE364" s="5">
        <f t="shared" si="107"/>
        <v>0.66444579974272111</v>
      </c>
      <c r="AF364" s="20">
        <f>Table2[[#This Row],[filter kmers2]]/Table2[[#This Row],[bp]]*1000000</f>
        <v>2.1206410475432563E-2</v>
      </c>
      <c r="AG364" s="20">
        <f>Table2[[#This Row],[collapse kmers3]]/Table2[[#This Row],[bp]]*1000000</f>
        <v>6.6527797196957099</v>
      </c>
      <c r="AH364" s="20">
        <f>Table2[[#This Row],[calculate distances4]]/Table2[[#This Row],[bp]]*1000000</f>
        <v>0.11136075006903044</v>
      </c>
      <c r="AI364" s="20">
        <f>Table2[[#This Row],[Find N A5]]/Table2[[#This Row],[bp]]*1000000</f>
        <v>9.1039445311908093E-3</v>
      </c>
      <c r="AJ364" s="20">
        <f>Table2[[#This Row],[Find N B6]]/Table2[[#This Row],[bp]]*1000000</f>
        <v>0.17651536896586628</v>
      </c>
      <c r="AK364" s="20">
        <f>Table2[[#This Row],[Find N C7]]/Table2[[#This Row],[bp]]*1000000</f>
        <v>3.4862327272218774E-2</v>
      </c>
      <c r="AL364" s="20">
        <f>Table2[[#This Row],[Find N D8]]/Table2[[#This Row],[bp]]*1000000</f>
        <v>2.1206410475432563E-2</v>
      </c>
      <c r="AM364" s="20">
        <f>Table2[[#This Row],[identify kmers A9]]/Table2[[#This Row],[bp]]*1000000</f>
        <v>1.2516117392186732</v>
      </c>
      <c r="AN364" s="20">
        <f>Table2[[#This Row],[identify kmers B10]]/Table2[[#This Row],[bp]]*1000000</f>
        <v>16.392916565149498</v>
      </c>
    </row>
    <row r="365" spans="1:40" x14ac:dyDescent="0.25">
      <c r="A365" s="1" t="s">
        <v>144</v>
      </c>
      <c r="B365">
        <v>10999</v>
      </c>
      <c r="C365">
        <v>1709568615.44332</v>
      </c>
      <c r="D365">
        <v>1709568615.4435599</v>
      </c>
      <c r="E365">
        <v>1709568615.52754</v>
      </c>
      <c r="F365">
        <v>1709568615.52913</v>
      </c>
      <c r="G365">
        <v>1709568615.5292699</v>
      </c>
      <c r="H365">
        <v>1709568615.53266</v>
      </c>
      <c r="I365">
        <v>1709568615.5332</v>
      </c>
      <c r="J365">
        <v>1709568615.5335801</v>
      </c>
      <c r="K365">
        <v>1709568615.5536799</v>
      </c>
      <c r="L365">
        <v>1709568615.76895</v>
      </c>
      <c r="M365" s="10">
        <f t="shared" si="90"/>
        <v>2.3984909057617188E-4</v>
      </c>
      <c r="N365" s="10">
        <f t="shared" si="91"/>
        <v>8.3980083465576172E-2</v>
      </c>
      <c r="O365" s="10">
        <f t="shared" si="92"/>
        <v>1.5900135040283203E-3</v>
      </c>
      <c r="P365" s="10">
        <f t="shared" si="93"/>
        <v>1.3995170593261719E-4</v>
      </c>
      <c r="Q365" s="10">
        <f t="shared" si="94"/>
        <v>3.3900737762451172E-3</v>
      </c>
      <c r="R365" s="10">
        <f t="shared" si="95"/>
        <v>5.4001808166503906E-4</v>
      </c>
      <c r="S365" s="10">
        <f t="shared" si="96"/>
        <v>3.8003921508789063E-4</v>
      </c>
      <c r="T365" s="10">
        <f t="shared" si="97"/>
        <v>2.0099878311157227E-2</v>
      </c>
      <c r="U365" s="10">
        <f t="shared" si="98"/>
        <v>0.21527004241943359</v>
      </c>
      <c r="V365" s="10">
        <f>SUM(Table2[[#This Row],[filter kmers2]:[identify kmers B10]])</f>
        <v>0.32562994956970215</v>
      </c>
      <c r="W365" s="5">
        <f t="shared" si="99"/>
        <v>7.3656950441172914E-4</v>
      </c>
      <c r="X365" s="5">
        <f t="shared" si="100"/>
        <v>0.25790036689361695</v>
      </c>
      <c r="Y365" s="5">
        <f t="shared" si="101"/>
        <v>4.8828847166220895E-3</v>
      </c>
      <c r="Z365" s="5">
        <f t="shared" si="102"/>
        <v>4.2978757364779826E-4</v>
      </c>
      <c r="AA365" s="5">
        <f t="shared" si="103"/>
        <v>1.0410816881938744E-2</v>
      </c>
      <c r="AB365" s="5">
        <f t="shared" si="104"/>
        <v>1.6583796495949967E-3</v>
      </c>
      <c r="AC365" s="5">
        <f t="shared" si="105"/>
        <v>1.1670892545052648E-3</v>
      </c>
      <c r="AD365" s="5">
        <f t="shared" si="106"/>
        <v>6.1726135257883528E-2</v>
      </c>
      <c r="AE365" s="5">
        <f t="shared" si="107"/>
        <v>0.66108797026777888</v>
      </c>
      <c r="AF365" s="20">
        <f>Table2[[#This Row],[filter kmers2]]/Table2[[#This Row],[bp]]*1000000</f>
        <v>2.1806445183759602E-2</v>
      </c>
      <c r="AG365" s="20">
        <f>Table2[[#This Row],[collapse kmers3]]/Table2[[#This Row],[bp]]*1000000</f>
        <v>7.6352471557028974</v>
      </c>
      <c r="AH365" s="20">
        <f>Table2[[#This Row],[calculate distances4]]/Table2[[#This Row],[bp]]*1000000</f>
        <v>0.14455982398657335</v>
      </c>
      <c r="AI365" s="20">
        <f>Table2[[#This Row],[Find N A5]]/Table2[[#This Row],[bp]]*1000000</f>
        <v>1.2724039088336865E-2</v>
      </c>
      <c r="AJ365" s="20">
        <f>Table2[[#This Row],[Find N B6]]/Table2[[#This Row],[bp]]*1000000</f>
        <v>0.30821654479908334</v>
      </c>
      <c r="AK365" s="20">
        <f>Table2[[#This Row],[Find N C7]]/Table2[[#This Row],[bp]]*1000000</f>
        <v>4.9097016243752983E-2</v>
      </c>
      <c r="AL365" s="20">
        <f>Table2[[#This Row],[Find N D8]]/Table2[[#This Row],[bp]]*1000000</f>
        <v>3.4552160658959052E-2</v>
      </c>
      <c r="AM365" s="20">
        <f>Table2[[#This Row],[identify kmers A9]]/Table2[[#This Row],[bp]]*1000000</f>
        <v>1.8274277944501525</v>
      </c>
      <c r="AN365" s="20">
        <f>Table2[[#This Row],[identify kmers B10]]/Table2[[#This Row],[bp]]*1000000</f>
        <v>19.57178310932208</v>
      </c>
    </row>
    <row r="366" spans="1:40" x14ac:dyDescent="0.25">
      <c r="A366" s="1" t="s">
        <v>144</v>
      </c>
      <c r="B366">
        <v>10999</v>
      </c>
      <c r="C366">
        <v>1709568581.69139</v>
      </c>
      <c r="D366">
        <v>1709568581.69153</v>
      </c>
      <c r="E366">
        <v>1709568581.7618999</v>
      </c>
      <c r="F366">
        <v>1709568581.76372</v>
      </c>
      <c r="G366">
        <v>1709568581.76386</v>
      </c>
      <c r="H366">
        <v>1709568581.7681501</v>
      </c>
      <c r="I366">
        <v>1709568581.7686701</v>
      </c>
      <c r="J366">
        <v>1709568581.76896</v>
      </c>
      <c r="K366">
        <v>1709568581.7989399</v>
      </c>
      <c r="L366">
        <v>1709568582.0167699</v>
      </c>
      <c r="M366" s="10">
        <f t="shared" si="90"/>
        <v>1.3995170593261719E-4</v>
      </c>
      <c r="N366" s="10">
        <f t="shared" si="91"/>
        <v>7.0369958877563477E-2</v>
      </c>
      <c r="O366" s="10">
        <f t="shared" si="92"/>
        <v>1.8200874328613281E-3</v>
      </c>
      <c r="P366" s="10">
        <f t="shared" si="93"/>
        <v>1.3995170593261719E-4</v>
      </c>
      <c r="Q366" s="10">
        <f t="shared" si="94"/>
        <v>4.2901039123535156E-3</v>
      </c>
      <c r="R366" s="10">
        <f t="shared" si="95"/>
        <v>5.1999092102050781E-4</v>
      </c>
      <c r="S366" s="10">
        <f t="shared" si="96"/>
        <v>2.899169921875E-4</v>
      </c>
      <c r="T366" s="10">
        <f t="shared" si="97"/>
        <v>2.9979944229125977E-2</v>
      </c>
      <c r="U366" s="10">
        <f t="shared" si="98"/>
        <v>0.21782994270324707</v>
      </c>
      <c r="V366" s="10">
        <f>SUM(Table2[[#This Row],[filter kmers2]:[identify kmers B10]])</f>
        <v>0.32537984848022461</v>
      </c>
      <c r="W366" s="5">
        <f t="shared" si="99"/>
        <v>4.3011792705141338E-4</v>
      </c>
      <c r="X366" s="5">
        <f t="shared" si="100"/>
        <v>0.2162701814701973</v>
      </c>
      <c r="Y366" s="5">
        <f t="shared" si="101"/>
        <v>5.5937312693534746E-3</v>
      </c>
      <c r="Z366" s="5">
        <f t="shared" si="102"/>
        <v>4.3011792705141338E-4</v>
      </c>
      <c r="AA366" s="5">
        <f t="shared" si="103"/>
        <v>1.3184909675235319E-2</v>
      </c>
      <c r="AB366" s="5">
        <f t="shared" si="104"/>
        <v>1.5981042570683689E-3</v>
      </c>
      <c r="AC366" s="5">
        <f t="shared" si="105"/>
        <v>8.910109016942397E-4</v>
      </c>
      <c r="AD366" s="5">
        <f t="shared" si="106"/>
        <v>9.2138294271005075E-2</v>
      </c>
      <c r="AE366" s="5">
        <f t="shared" si="107"/>
        <v>0.66946353230134337</v>
      </c>
      <c r="AF366" s="20">
        <f>Table2[[#This Row],[filter kmers2]]/Table2[[#This Row],[bp]]*1000000</f>
        <v>1.2724039088336865E-2</v>
      </c>
      <c r="AG366" s="20">
        <f>Table2[[#This Row],[collapse kmers3]]/Table2[[#This Row],[bp]]*1000000</f>
        <v>6.3978506116522844</v>
      </c>
      <c r="AH366" s="20">
        <f>Table2[[#This Row],[calculate distances4]]/Table2[[#This Row],[bp]]*1000000</f>
        <v>0.165477537308967</v>
      </c>
      <c r="AI366" s="20">
        <f>Table2[[#This Row],[Find N A5]]/Table2[[#This Row],[bp]]*1000000</f>
        <v>1.2724039088336865E-2</v>
      </c>
      <c r="AJ366" s="20">
        <f>Table2[[#This Row],[Find N B6]]/Table2[[#This Row],[bp]]*1000000</f>
        <v>0.3900449052053383</v>
      </c>
      <c r="AK366" s="20">
        <f>Table2[[#This Row],[Find N C7]]/Table2[[#This Row],[bp]]*1000000</f>
        <v>4.7276199747295918E-2</v>
      </c>
      <c r="AL366" s="20">
        <f>Table2[[#This Row],[Find N D8]]/Table2[[#This Row],[bp]]*1000000</f>
        <v>2.6358486424902267E-2</v>
      </c>
      <c r="AM366" s="20">
        <f>Table2[[#This Row],[identify kmers A9]]/Table2[[#This Row],[bp]]*1000000</f>
        <v>2.7256972660356373</v>
      </c>
      <c r="AN366" s="20">
        <f>Table2[[#This Row],[identify kmers B10]]/Table2[[#This Row],[bp]]*1000000</f>
        <v>19.804522475065649</v>
      </c>
    </row>
    <row r="367" spans="1:40" x14ac:dyDescent="0.25">
      <c r="A367" s="1" t="s">
        <v>144</v>
      </c>
      <c r="B367">
        <v>10999</v>
      </c>
      <c r="C367">
        <v>1709568561.6438899</v>
      </c>
      <c r="D367">
        <v>1709568561.6440599</v>
      </c>
      <c r="E367">
        <v>1709568561.6977201</v>
      </c>
      <c r="F367">
        <v>1709568561.6991899</v>
      </c>
      <c r="G367">
        <v>1709568561.6993101</v>
      </c>
      <c r="H367">
        <v>1709568561.70154</v>
      </c>
      <c r="I367">
        <v>1709568561.70206</v>
      </c>
      <c r="J367">
        <v>1709568561.7023101</v>
      </c>
      <c r="K367">
        <v>1709568561.73505</v>
      </c>
      <c r="L367">
        <v>1709568561.9689701</v>
      </c>
      <c r="M367" s="10">
        <f t="shared" si="90"/>
        <v>1.6999244689941406E-4</v>
      </c>
      <c r="N367" s="10">
        <f t="shared" si="91"/>
        <v>5.3660154342651367E-2</v>
      </c>
      <c r="O367" s="10">
        <f t="shared" si="92"/>
        <v>1.4698505401611328E-3</v>
      </c>
      <c r="P367" s="10">
        <f t="shared" si="93"/>
        <v>1.201629638671875E-4</v>
      </c>
      <c r="Q367" s="10">
        <f t="shared" si="94"/>
        <v>2.2299289703369141E-3</v>
      </c>
      <c r="R367" s="10">
        <f t="shared" si="95"/>
        <v>5.1999092102050781E-4</v>
      </c>
      <c r="S367" s="10">
        <f t="shared" si="96"/>
        <v>2.5010108947753906E-4</v>
      </c>
      <c r="T367" s="10">
        <f t="shared" si="97"/>
        <v>3.2739877700805664E-2</v>
      </c>
      <c r="U367" s="10">
        <f t="shared" si="98"/>
        <v>0.23392009735107422</v>
      </c>
      <c r="V367" s="10">
        <f>SUM(Table2[[#This Row],[filter kmers2]:[identify kmers B10]])</f>
        <v>0.32508015632629395</v>
      </c>
      <c r="W367" s="5">
        <f t="shared" si="99"/>
        <v>5.2292471130962201E-4</v>
      </c>
      <c r="X367" s="5">
        <f t="shared" si="100"/>
        <v>0.16506745582092947</v>
      </c>
      <c r="Y367" s="5">
        <f t="shared" si="101"/>
        <v>4.5215018867094245E-3</v>
      </c>
      <c r="Z367" s="5">
        <f t="shared" si="102"/>
        <v>3.6964103015434715E-4</v>
      </c>
      <c r="AA367" s="5">
        <f t="shared" si="103"/>
        <v>6.8596280853841446E-3</v>
      </c>
      <c r="AB367" s="5">
        <f t="shared" si="104"/>
        <v>1.5995775531083951E-3</v>
      </c>
      <c r="AC367" s="5">
        <f t="shared" si="105"/>
        <v>7.6935206474585348E-4</v>
      </c>
      <c r="AD367" s="5">
        <f t="shared" si="106"/>
        <v>0.10071324583695457</v>
      </c>
      <c r="AE367" s="5">
        <f t="shared" si="107"/>
        <v>0.71957667301070416</v>
      </c>
      <c r="AF367" s="20">
        <f>Table2[[#This Row],[filter kmers2]]/Table2[[#This Row],[bp]]*1000000</f>
        <v>1.5455263833022462E-2</v>
      </c>
      <c r="AG367" s="20">
        <f>Table2[[#This Row],[collapse kmers3]]/Table2[[#This Row],[bp]]*1000000</f>
        <v>4.8786393620012154</v>
      </c>
      <c r="AH367" s="20">
        <f>Table2[[#This Row],[calculate distances4]]/Table2[[#This Row],[bp]]*1000000</f>
        <v>0.13363492500783097</v>
      </c>
      <c r="AI367" s="20">
        <f>Table2[[#This Row],[Find N A5]]/Table2[[#This Row],[bp]]*1000000</f>
        <v>1.0924898978742386E-2</v>
      </c>
      <c r="AJ367" s="20">
        <f>Table2[[#This Row],[Find N B6]]/Table2[[#This Row],[bp]]*1000000</f>
        <v>0.20273924632574905</v>
      </c>
      <c r="AK367" s="20">
        <f>Table2[[#This Row],[Find N C7]]/Table2[[#This Row],[bp]]*1000000</f>
        <v>4.7276199747295918E-2</v>
      </c>
      <c r="AL367" s="20">
        <f>Table2[[#This Row],[Find N D8]]/Table2[[#This Row],[bp]]*1000000</f>
        <v>2.273852981885072E-2</v>
      </c>
      <c r="AM367" s="20">
        <f>Table2[[#This Row],[identify kmers A9]]/Table2[[#This Row],[bp]]*1000000</f>
        <v>2.9766231203569111</v>
      </c>
      <c r="AN367" s="20">
        <f>Table2[[#This Row],[identify kmers B10]]/Table2[[#This Row],[bp]]*1000000</f>
        <v>21.267396795260861</v>
      </c>
    </row>
    <row r="368" spans="1:40" x14ac:dyDescent="0.25">
      <c r="A368" s="1" t="s">
        <v>144</v>
      </c>
      <c r="B368">
        <v>10999</v>
      </c>
      <c r="C368">
        <v>1709568519.01827</v>
      </c>
      <c r="D368">
        <v>1709568519.0185101</v>
      </c>
      <c r="E368">
        <v>1709568519.1189001</v>
      </c>
      <c r="F368">
        <v>1709568519.1205201</v>
      </c>
      <c r="G368">
        <v>1709568519.1206601</v>
      </c>
      <c r="H368">
        <v>1709568519.1243501</v>
      </c>
      <c r="I368">
        <v>1709568519.12499</v>
      </c>
      <c r="J368">
        <v>1709568519.12537</v>
      </c>
      <c r="K368">
        <v>1709568519.14642</v>
      </c>
      <c r="L368">
        <v>1709568519.3427401</v>
      </c>
      <c r="M368" s="10">
        <f t="shared" si="90"/>
        <v>2.4008750915527344E-4</v>
      </c>
      <c r="N368" s="10">
        <f t="shared" si="91"/>
        <v>0.10038995742797852</v>
      </c>
      <c r="O368" s="10">
        <f t="shared" si="92"/>
        <v>1.6200542449951172E-3</v>
      </c>
      <c r="P368" s="10">
        <f t="shared" si="93"/>
        <v>1.3995170593261719E-4</v>
      </c>
      <c r="Q368" s="10">
        <f t="shared" si="94"/>
        <v>3.6900043487548828E-3</v>
      </c>
      <c r="R368" s="10">
        <f t="shared" si="95"/>
        <v>6.3991546630859375E-4</v>
      </c>
      <c r="S368" s="10">
        <f t="shared" si="96"/>
        <v>3.8003921508789063E-4</v>
      </c>
      <c r="T368" s="10">
        <f t="shared" si="97"/>
        <v>2.1049976348876953E-2</v>
      </c>
      <c r="U368" s="10">
        <f t="shared" si="98"/>
        <v>0.1963200569152832</v>
      </c>
      <c r="V368" s="10">
        <f>SUM(Table2[[#This Row],[filter kmers2]:[identify kmers B10]])</f>
        <v>0.32447004318237305</v>
      </c>
      <c r="W368" s="5">
        <f t="shared" si="99"/>
        <v>7.3993736617567743E-4</v>
      </c>
      <c r="X368" s="5">
        <f t="shared" si="100"/>
        <v>0.30939669019476446</v>
      </c>
      <c r="Y368" s="5">
        <f t="shared" si="101"/>
        <v>4.9929239356144269E-3</v>
      </c>
      <c r="Z368" s="5">
        <f t="shared" si="102"/>
        <v>4.313239661818497E-4</v>
      </c>
      <c r="AA368" s="5">
        <f t="shared" si="103"/>
        <v>1.1372403789772553E-2</v>
      </c>
      <c r="AB368" s="5">
        <f t="shared" si="104"/>
        <v>1.9721865847224609E-3</v>
      </c>
      <c r="AC368" s="5">
        <f t="shared" si="105"/>
        <v>1.1712613323575272E-3</v>
      </c>
      <c r="AD368" s="5">
        <f t="shared" si="106"/>
        <v>6.4874945441559639E-2</v>
      </c>
      <c r="AE368" s="5">
        <f t="shared" si="107"/>
        <v>0.60504832738885139</v>
      </c>
      <c r="AF368" s="20">
        <f>Table2[[#This Row],[filter kmers2]]/Table2[[#This Row],[bp]]*1000000</f>
        <v>2.1828121570622187E-2</v>
      </c>
      <c r="AG368" s="20">
        <f>Table2[[#This Row],[collapse kmers3]]/Table2[[#This Row],[bp]]*1000000</f>
        <v>9.1271895106808358</v>
      </c>
      <c r="AH368" s="20">
        <f>Table2[[#This Row],[calculate distances4]]/Table2[[#This Row],[bp]]*1000000</f>
        <v>0.14729104873125895</v>
      </c>
      <c r="AI368" s="20">
        <f>Table2[[#This Row],[Find N A5]]/Table2[[#This Row],[bp]]*1000000</f>
        <v>1.2724039088336865E-2</v>
      </c>
      <c r="AJ368" s="20">
        <f>Table2[[#This Row],[Find N B6]]/Table2[[#This Row],[bp]]*1000000</f>
        <v>0.3354854394722141</v>
      </c>
      <c r="AK368" s="20">
        <f>Table2[[#This Row],[Find N C7]]/Table2[[#This Row],[bp]]*1000000</f>
        <v>5.8179422339175717E-2</v>
      </c>
      <c r="AL368" s="20">
        <f>Table2[[#This Row],[Find N D8]]/Table2[[#This Row],[bp]]*1000000</f>
        <v>3.4552160658959052E-2</v>
      </c>
      <c r="AM368" s="20">
        <f>Table2[[#This Row],[identify kmers A9]]/Table2[[#This Row],[bp]]*1000000</f>
        <v>1.9138081960975502</v>
      </c>
      <c r="AN368" s="20">
        <f>Table2[[#This Row],[identify kmers B10]]/Table2[[#This Row],[bp]]*1000000</f>
        <v>17.848900528710175</v>
      </c>
    </row>
    <row r="369" spans="1:40" x14ac:dyDescent="0.25">
      <c r="A369" s="1" t="s">
        <v>144</v>
      </c>
      <c r="B369">
        <v>10999</v>
      </c>
      <c r="C369">
        <v>1709568515.3666501</v>
      </c>
      <c r="D369">
        <v>1709568515.3668799</v>
      </c>
      <c r="E369">
        <v>1709568515.46873</v>
      </c>
      <c r="F369">
        <v>1709568515.4706299</v>
      </c>
      <c r="G369">
        <v>1709568515.4707699</v>
      </c>
      <c r="H369">
        <v>1709568515.4781599</v>
      </c>
      <c r="I369">
        <v>1709568515.4788799</v>
      </c>
      <c r="J369">
        <v>1709568515.4792399</v>
      </c>
      <c r="K369">
        <v>1709568515.5001299</v>
      </c>
      <c r="L369">
        <v>1709568515.69099</v>
      </c>
      <c r="M369" s="10">
        <f t="shared" si="90"/>
        <v>2.2983551025390625E-4</v>
      </c>
      <c r="N369" s="10">
        <f t="shared" si="91"/>
        <v>0.10185003280639648</v>
      </c>
      <c r="O369" s="10">
        <f t="shared" si="92"/>
        <v>1.8999576568603516E-3</v>
      </c>
      <c r="P369" s="10">
        <f t="shared" si="93"/>
        <v>1.3995170593261719E-4</v>
      </c>
      <c r="Q369" s="10">
        <f t="shared" si="94"/>
        <v>7.3900222778320313E-3</v>
      </c>
      <c r="R369" s="10">
        <f t="shared" si="95"/>
        <v>7.2002410888671875E-4</v>
      </c>
      <c r="S369" s="10">
        <f t="shared" si="96"/>
        <v>3.6001205444335938E-4</v>
      </c>
      <c r="T369" s="10">
        <f t="shared" si="97"/>
        <v>2.0889997482299805E-2</v>
      </c>
      <c r="U369" s="10">
        <f t="shared" si="98"/>
        <v>0.19086003303527832</v>
      </c>
      <c r="V369" s="10">
        <f>SUM(Table2[[#This Row],[filter kmers2]:[identify kmers B10]])</f>
        <v>0.32433986663818359</v>
      </c>
      <c r="W369" s="5">
        <f t="shared" si="99"/>
        <v>7.0862553110160394E-4</v>
      </c>
      <c r="X369" s="5">
        <f t="shared" si="100"/>
        <v>0.31402255252208944</v>
      </c>
      <c r="Y369" s="5">
        <f t="shared" si="101"/>
        <v>5.8579220511915785E-3</v>
      </c>
      <c r="Z369" s="5">
        <f t="shared" si="102"/>
        <v>4.3149708169776089E-4</v>
      </c>
      <c r="AA369" s="5">
        <f t="shared" si="103"/>
        <v>2.2784810126582278E-2</v>
      </c>
      <c r="AB369" s="5">
        <f t="shared" si="104"/>
        <v>2.2199679501315808E-3</v>
      </c>
      <c r="AC369" s="5">
        <f t="shared" si="105"/>
        <v>1.1099839750657904E-3</v>
      </c>
      <c r="AD369" s="5">
        <f t="shared" si="106"/>
        <v>6.4407739014099005E-2</v>
      </c>
      <c r="AE369" s="5">
        <f t="shared" si="107"/>
        <v>0.58845690174804099</v>
      </c>
      <c r="AF369" s="20">
        <f>Table2[[#This Row],[filter kmers2]]/Table2[[#This Row],[bp]]*1000000</f>
        <v>2.0896036935531073E-2</v>
      </c>
      <c r="AG369" s="20">
        <f>Table2[[#This Row],[collapse kmers3]]/Table2[[#This Row],[bp]]*1000000</f>
        <v>9.2599357038273009</v>
      </c>
      <c r="AH369" s="20">
        <f>Table2[[#This Row],[calculate distances4]]/Table2[[#This Row],[bp]]*1000000</f>
        <v>0.17273912690793269</v>
      </c>
      <c r="AI369" s="20">
        <f>Table2[[#This Row],[Find N A5]]/Table2[[#This Row],[bp]]*1000000</f>
        <v>1.2724039088336865E-2</v>
      </c>
      <c r="AJ369" s="20">
        <f>Table2[[#This Row],[Find N B6]]/Table2[[#This Row],[bp]]*1000000</f>
        <v>0.67188128719265672</v>
      </c>
      <c r="AK369" s="20">
        <f>Table2[[#This Row],[Find N C7]]/Table2[[#This Row],[bp]]*1000000</f>
        <v>6.5462688325003973E-2</v>
      </c>
      <c r="AL369" s="20">
        <f>Table2[[#This Row],[Find N D8]]/Table2[[#This Row],[bp]]*1000000</f>
        <v>3.2731344162501987E-2</v>
      </c>
      <c r="AM369" s="20">
        <f>Table2[[#This Row],[identify kmers A9]]/Table2[[#This Row],[bp]]*1000000</f>
        <v>1.8992633405127561</v>
      </c>
      <c r="AN369" s="20">
        <f>Table2[[#This Row],[identify kmers B10]]/Table2[[#This Row],[bp]]*1000000</f>
        <v>17.352489593170137</v>
      </c>
    </row>
    <row r="370" spans="1:40" x14ac:dyDescent="0.25">
      <c r="A370" s="1" t="s">
        <v>144</v>
      </c>
      <c r="B370">
        <v>10999</v>
      </c>
      <c r="C370">
        <v>1709568587.52163</v>
      </c>
      <c r="D370">
        <v>1709568587.5218699</v>
      </c>
      <c r="E370">
        <v>1709568587.5882199</v>
      </c>
      <c r="F370">
        <v>1709568587.5897701</v>
      </c>
      <c r="G370">
        <v>1709568587.58989</v>
      </c>
      <c r="H370">
        <v>1709568587.59356</v>
      </c>
      <c r="I370">
        <v>1709568587.5943</v>
      </c>
      <c r="J370">
        <v>1709568587.59463</v>
      </c>
      <c r="K370">
        <v>1709568587.6210899</v>
      </c>
      <c r="L370">
        <v>1709568587.8457501</v>
      </c>
      <c r="M370" s="10">
        <f t="shared" si="90"/>
        <v>2.3984909057617188E-4</v>
      </c>
      <c r="N370" s="10">
        <f t="shared" si="91"/>
        <v>6.6349983215332031E-2</v>
      </c>
      <c r="O370" s="10">
        <f t="shared" si="92"/>
        <v>1.5501976013183594E-3</v>
      </c>
      <c r="P370" s="10">
        <f t="shared" si="93"/>
        <v>1.1992454528808594E-4</v>
      </c>
      <c r="Q370" s="10">
        <f t="shared" si="94"/>
        <v>3.6699771881103516E-3</v>
      </c>
      <c r="R370" s="10">
        <f t="shared" si="95"/>
        <v>7.4005126953125E-4</v>
      </c>
      <c r="S370" s="10">
        <f t="shared" si="96"/>
        <v>3.299713134765625E-4</v>
      </c>
      <c r="T370" s="10">
        <f t="shared" si="97"/>
        <v>2.6459932327270508E-2</v>
      </c>
      <c r="U370" s="10">
        <f t="shared" si="98"/>
        <v>0.22466015815734863</v>
      </c>
      <c r="V370" s="10">
        <f>SUM(Table2[[#This Row],[filter kmers2]:[identify kmers B10]])</f>
        <v>0.32412004470825195</v>
      </c>
      <c r="W370" s="5">
        <f t="shared" si="99"/>
        <v>7.4000079443425242E-4</v>
      </c>
      <c r="X370" s="5">
        <f t="shared" si="100"/>
        <v>0.20470805276808846</v>
      </c>
      <c r="Y370" s="5">
        <f t="shared" si="101"/>
        <v>4.7827884348026935E-3</v>
      </c>
      <c r="Z370" s="5">
        <f t="shared" si="102"/>
        <v>3.7000039721712621E-4</v>
      </c>
      <c r="AA370" s="5">
        <f t="shared" si="103"/>
        <v>1.1322894859569034E-2</v>
      </c>
      <c r="AB370" s="5">
        <f t="shared" si="104"/>
        <v>2.2832628885923654E-3</v>
      </c>
      <c r="AC370" s="5">
        <f t="shared" si="105"/>
        <v>1.0180527828002042E-3</v>
      </c>
      <c r="AD370" s="5">
        <f t="shared" si="106"/>
        <v>8.1636210901697592E-2</v>
      </c>
      <c r="AE370" s="5">
        <f t="shared" si="107"/>
        <v>0.69313873617279831</v>
      </c>
      <c r="AF370" s="20">
        <f>Table2[[#This Row],[filter kmers2]]/Table2[[#This Row],[bp]]*1000000</f>
        <v>2.1806445183759602E-2</v>
      </c>
      <c r="AG370" s="20">
        <f>Table2[[#This Row],[collapse kmers3]]/Table2[[#This Row],[bp]]*1000000</f>
        <v>6.0323650527622545</v>
      </c>
      <c r="AH370" s="20">
        <f>Table2[[#This Row],[calculate distances4]]/Table2[[#This Row],[bp]]*1000000</f>
        <v>0.1409398673805218</v>
      </c>
      <c r="AI370" s="20">
        <f>Table2[[#This Row],[Find N A5]]/Table2[[#This Row],[bp]]*1000000</f>
        <v>1.0903222591879801E-2</v>
      </c>
      <c r="AJ370" s="20">
        <f>Table2[[#This Row],[Find N B6]]/Table2[[#This Row],[bp]]*1000000</f>
        <v>0.33366462297575705</v>
      </c>
      <c r="AK370" s="20">
        <f>Table2[[#This Row],[Find N C7]]/Table2[[#This Row],[bp]]*1000000</f>
        <v>6.7283504821461046E-2</v>
      </c>
      <c r="AL370" s="20">
        <f>Table2[[#This Row],[Find N D8]]/Table2[[#This Row],[bp]]*1000000</f>
        <v>3.0000119417816391E-2</v>
      </c>
      <c r="AM370" s="20">
        <f>Table2[[#This Row],[identify kmers A9]]/Table2[[#This Row],[bp]]*1000000</f>
        <v>2.4056670903964457</v>
      </c>
      <c r="AN370" s="20">
        <f>Table2[[#This Row],[identify kmers B10]]/Table2[[#This Row],[bp]]*1000000</f>
        <v>20.425507605904958</v>
      </c>
    </row>
    <row r="371" spans="1:40" x14ac:dyDescent="0.25">
      <c r="A371" s="1" t="s">
        <v>144</v>
      </c>
      <c r="B371">
        <v>10999</v>
      </c>
      <c r="C371">
        <v>1709568631.39008</v>
      </c>
      <c r="D371">
        <v>1709568631.3903201</v>
      </c>
      <c r="E371">
        <v>1709568631.4488399</v>
      </c>
      <c r="F371">
        <v>1709568631.4500201</v>
      </c>
      <c r="G371">
        <v>1709568631.45012</v>
      </c>
      <c r="H371">
        <v>1709568631.4533899</v>
      </c>
      <c r="I371">
        <v>1709568631.45382</v>
      </c>
      <c r="J371">
        <v>1709568631.4540999</v>
      </c>
      <c r="K371">
        <v>1709568631.4765899</v>
      </c>
      <c r="L371">
        <v>1709568631.7137301</v>
      </c>
      <c r="M371" s="10">
        <f t="shared" si="90"/>
        <v>2.4008750915527344E-4</v>
      </c>
      <c r="N371" s="10">
        <f t="shared" si="91"/>
        <v>5.8519840240478516E-2</v>
      </c>
      <c r="O371" s="10">
        <f t="shared" si="92"/>
        <v>1.1801719665527344E-3</v>
      </c>
      <c r="P371" s="10">
        <f t="shared" si="93"/>
        <v>9.9897384643554688E-5</v>
      </c>
      <c r="Q371" s="10">
        <f t="shared" si="94"/>
        <v>3.2699108123779297E-3</v>
      </c>
      <c r="R371" s="10">
        <f t="shared" si="95"/>
        <v>4.3010711669921875E-4</v>
      </c>
      <c r="S371" s="10">
        <f t="shared" si="96"/>
        <v>2.7990341186523438E-4</v>
      </c>
      <c r="T371" s="10">
        <f t="shared" si="97"/>
        <v>2.2490024566650391E-2</v>
      </c>
      <c r="U371" s="10">
        <f t="shared" si="98"/>
        <v>0.23714017868041992</v>
      </c>
      <c r="V371" s="10">
        <f>SUM(Table2[[#This Row],[filter kmers2]:[identify kmers B10]])</f>
        <v>0.32365012168884277</v>
      </c>
      <c r="W371" s="5">
        <f t="shared" si="99"/>
        <v>7.4181189212125056E-4</v>
      </c>
      <c r="X371" s="5">
        <f t="shared" si="100"/>
        <v>0.18081204460889866</v>
      </c>
      <c r="Y371" s="5">
        <f t="shared" si="101"/>
        <v>3.646443759682413E-3</v>
      </c>
      <c r="Z371" s="5">
        <f t="shared" si="102"/>
        <v>3.0865857278927902E-4</v>
      </c>
      <c r="AA371" s="5">
        <f t="shared" si="103"/>
        <v>1.0103227507887736E-2</v>
      </c>
      <c r="AB371" s="5">
        <f t="shared" si="104"/>
        <v>1.3289261701953685E-3</v>
      </c>
      <c r="AC371" s="5">
        <f t="shared" si="105"/>
        <v>8.6483332805397035E-4</v>
      </c>
      <c r="AD371" s="5">
        <f t="shared" si="106"/>
        <v>6.9488694919362021E-2</v>
      </c>
      <c r="AE371" s="5">
        <f t="shared" si="107"/>
        <v>0.73270535924100932</v>
      </c>
      <c r="AF371" s="20">
        <f>Table2[[#This Row],[filter kmers2]]/Table2[[#This Row],[bp]]*1000000</f>
        <v>2.1828121570622187E-2</v>
      </c>
      <c r="AG371" s="20">
        <f>Table2[[#This Row],[collapse kmers3]]/Table2[[#This Row],[bp]]*1000000</f>
        <v>5.3204691554212671</v>
      </c>
      <c r="AH371" s="20">
        <f>Table2[[#This Row],[calculate distances4]]/Table2[[#This Row],[bp]]*1000000</f>
        <v>0.10729811496979129</v>
      </c>
      <c r="AI371" s="20">
        <f>Table2[[#This Row],[Find N A5]]/Table2[[#This Row],[bp]]*1000000</f>
        <v>9.0824060954227369E-3</v>
      </c>
      <c r="AJ371" s="20">
        <f>Table2[[#This Row],[Find N B6]]/Table2[[#This Row],[bp]]*1000000</f>
        <v>0.2972916458203409</v>
      </c>
      <c r="AK371" s="20">
        <f>Table2[[#This Row],[Find N C7]]/Table2[[#This Row],[bp]]*1000000</f>
        <v>3.9104201900101714E-2</v>
      </c>
      <c r="AL371" s="20">
        <f>Table2[[#This Row],[Find N D8]]/Table2[[#This Row],[bp]]*1000000</f>
        <v>2.544807817667373E-2</v>
      </c>
      <c r="AM371" s="20">
        <f>Table2[[#This Row],[identify kmers A9]]/Table2[[#This Row],[bp]]*1000000</f>
        <v>2.0447335727475582</v>
      </c>
      <c r="AN371" s="20">
        <f>Table2[[#This Row],[identify kmers B10]]/Table2[[#This Row],[bp]]*1000000</f>
        <v>21.560158076226923</v>
      </c>
    </row>
    <row r="372" spans="1:40" x14ac:dyDescent="0.25">
      <c r="A372" s="1" t="s">
        <v>144</v>
      </c>
      <c r="B372">
        <v>12099</v>
      </c>
      <c r="C372">
        <v>1709568553.7706101</v>
      </c>
      <c r="D372">
        <v>1709568553.7707801</v>
      </c>
      <c r="E372">
        <v>1709568553.8568201</v>
      </c>
      <c r="F372">
        <v>1709568553.85868</v>
      </c>
      <c r="G372">
        <v>1709568553.85882</v>
      </c>
      <c r="H372">
        <v>1709568553.8627801</v>
      </c>
      <c r="I372">
        <v>1709568553.8633201</v>
      </c>
      <c r="J372">
        <v>1709568553.8636701</v>
      </c>
      <c r="K372">
        <v>1709568553.8826201</v>
      </c>
      <c r="L372">
        <v>1709568554.0941501</v>
      </c>
      <c r="M372" s="10">
        <f t="shared" si="90"/>
        <v>1.6999244689941406E-4</v>
      </c>
      <c r="N372" s="10">
        <f t="shared" si="91"/>
        <v>8.6040019989013672E-2</v>
      </c>
      <c r="O372" s="10">
        <f t="shared" si="92"/>
        <v>1.8599033355712891E-3</v>
      </c>
      <c r="P372" s="10">
        <f t="shared" si="93"/>
        <v>1.3995170593261719E-4</v>
      </c>
      <c r="Q372" s="10">
        <f t="shared" si="94"/>
        <v>3.9601325988769531E-3</v>
      </c>
      <c r="R372" s="10">
        <f t="shared" si="95"/>
        <v>5.4001808166503906E-4</v>
      </c>
      <c r="S372" s="10">
        <f t="shared" si="96"/>
        <v>3.4999847412109375E-4</v>
      </c>
      <c r="T372" s="10">
        <f t="shared" si="97"/>
        <v>1.8949985504150391E-2</v>
      </c>
      <c r="U372" s="10">
        <f t="shared" si="98"/>
        <v>0.21152997016906738</v>
      </c>
      <c r="V372" s="10">
        <f>SUM(Table2[[#This Row],[filter kmers2]:[identify kmers B10]])</f>
        <v>0.32353997230529785</v>
      </c>
      <c r="W372" s="5">
        <f t="shared" si="99"/>
        <v>5.2541404911479153E-4</v>
      </c>
      <c r="X372" s="5">
        <f t="shared" si="100"/>
        <v>0.26593319946205857</v>
      </c>
      <c r="Y372" s="5">
        <f t="shared" si="101"/>
        <v>5.7486044840736172E-3</v>
      </c>
      <c r="Z372" s="5">
        <f t="shared" si="102"/>
        <v>4.3256388054752125E-4</v>
      </c>
      <c r="AA372" s="5">
        <f t="shared" si="103"/>
        <v>1.2240010316685396E-2</v>
      </c>
      <c r="AB372" s="5">
        <f t="shared" si="104"/>
        <v>1.669092315911645E-3</v>
      </c>
      <c r="AC372" s="5">
        <f t="shared" si="105"/>
        <v>1.0817781544186732E-3</v>
      </c>
      <c r="AD372" s="5">
        <f t="shared" si="106"/>
        <v>5.8570770619553805E-2</v>
      </c>
      <c r="AE372" s="5">
        <f t="shared" si="107"/>
        <v>0.65379856671763603</v>
      </c>
      <c r="AF372" s="20">
        <f>Table2[[#This Row],[filter kmers2]]/Table2[[#This Row],[bp]]*1000000</f>
        <v>1.4050123720920247E-2</v>
      </c>
      <c r="AG372" s="20">
        <f>Table2[[#This Row],[collapse kmers3]]/Table2[[#This Row],[bp]]*1000000</f>
        <v>7.1113331671223801</v>
      </c>
      <c r="AH372" s="20">
        <f>Table2[[#This Row],[calculate distances4]]/Table2[[#This Row],[bp]]*1000000</f>
        <v>0.15372372390869404</v>
      </c>
      <c r="AI372" s="20">
        <f>Table2[[#This Row],[Find N A5]]/Table2[[#This Row],[bp]]*1000000</f>
        <v>1.15672126566342E-2</v>
      </c>
      <c r="AJ372" s="20">
        <f>Table2[[#This Row],[Find N B6]]/Table2[[#This Row],[bp]]*1000000</f>
        <v>0.3273107363316764</v>
      </c>
      <c r="AK372" s="20">
        <f>Table2[[#This Row],[Find N C7]]/Table2[[#This Row],[bp]]*1000000</f>
        <v>4.4633282227046787E-2</v>
      </c>
      <c r="AL372" s="20">
        <f>Table2[[#This Row],[Find N D8]]/Table2[[#This Row],[bp]]*1000000</f>
        <v>2.8927884463269174E-2</v>
      </c>
      <c r="AM372" s="20">
        <f>Table2[[#This Row],[identify kmers A9]]/Table2[[#This Row],[bp]]*1000000</f>
        <v>1.5662439461236788</v>
      </c>
      <c r="AN372" s="20">
        <f>Table2[[#This Row],[identify kmers B10]]/Table2[[#This Row],[bp]]*1000000</f>
        <v>17.483260614023255</v>
      </c>
    </row>
    <row r="373" spans="1:40" x14ac:dyDescent="0.25">
      <c r="A373" s="1" t="s">
        <v>144</v>
      </c>
      <c r="B373">
        <v>10999</v>
      </c>
      <c r="C373">
        <v>1709568594.7216499</v>
      </c>
      <c r="D373">
        <v>1709568594.72189</v>
      </c>
      <c r="E373">
        <v>1709568594.7959099</v>
      </c>
      <c r="F373">
        <v>1709568594.79691</v>
      </c>
      <c r="G373">
        <v>1709568594.79705</v>
      </c>
      <c r="H373">
        <v>1709568594.8003099</v>
      </c>
      <c r="I373">
        <v>1709568594.80093</v>
      </c>
      <c r="J373">
        <v>1709568594.8011799</v>
      </c>
      <c r="K373">
        <v>1709568594.8334799</v>
      </c>
      <c r="L373">
        <v>1709568595.0449901</v>
      </c>
      <c r="M373" s="10">
        <f t="shared" si="90"/>
        <v>2.4008750915527344E-4</v>
      </c>
      <c r="N373" s="10">
        <f t="shared" si="91"/>
        <v>7.4019908905029297E-2</v>
      </c>
      <c r="O373" s="10">
        <f t="shared" si="92"/>
        <v>1.0001659393310547E-3</v>
      </c>
      <c r="P373" s="10">
        <f t="shared" si="93"/>
        <v>1.3995170593261719E-4</v>
      </c>
      <c r="Q373" s="10">
        <f t="shared" si="94"/>
        <v>3.2598972320556641E-3</v>
      </c>
      <c r="R373" s="10">
        <f t="shared" si="95"/>
        <v>6.2012672424316406E-4</v>
      </c>
      <c r="S373" s="10">
        <f t="shared" si="96"/>
        <v>2.498626708984375E-4</v>
      </c>
      <c r="T373" s="10">
        <f t="shared" si="97"/>
        <v>3.2299995422363281E-2</v>
      </c>
      <c r="U373" s="10">
        <f t="shared" si="98"/>
        <v>0.21151018142700195</v>
      </c>
      <c r="V373" s="10">
        <f>SUM(Table2[[#This Row],[filter kmers2]:[identify kmers B10]])</f>
        <v>0.32334017753601074</v>
      </c>
      <c r="W373" s="5">
        <f t="shared" si="99"/>
        <v>7.4252297065227732E-4</v>
      </c>
      <c r="X373" s="5">
        <f t="shared" si="100"/>
        <v>0.22892270756171532</v>
      </c>
      <c r="Y373" s="5">
        <f t="shared" si="101"/>
        <v>3.0932312431840151E-3</v>
      </c>
      <c r="Z373" s="5">
        <f t="shared" si="102"/>
        <v>4.3283116561359164E-4</v>
      </c>
      <c r="AA373" s="5">
        <f t="shared" si="103"/>
        <v>1.0081942976890355E-2</v>
      </c>
      <c r="AB373" s="5">
        <f t="shared" si="104"/>
        <v>1.9178771069181463E-3</v>
      </c>
      <c r="AC373" s="5">
        <f t="shared" si="105"/>
        <v>7.7275478971557761E-4</v>
      </c>
      <c r="AD373" s="5">
        <f t="shared" si="106"/>
        <v>9.9894778522430908E-2</v>
      </c>
      <c r="AE373" s="5">
        <f t="shared" si="107"/>
        <v>0.65414135366287984</v>
      </c>
      <c r="AF373" s="20">
        <f>Table2[[#This Row],[filter kmers2]]/Table2[[#This Row],[bp]]*1000000</f>
        <v>2.1828121570622187E-2</v>
      </c>
      <c r="AG373" s="20">
        <f>Table2[[#This Row],[collapse kmers3]]/Table2[[#This Row],[bp]]*1000000</f>
        <v>6.7296944181315839</v>
      </c>
      <c r="AH373" s="20">
        <f>Table2[[#This Row],[calculate distances4]]/Table2[[#This Row],[bp]]*1000000</f>
        <v>9.0932442888540299E-2</v>
      </c>
      <c r="AI373" s="20">
        <f>Table2[[#This Row],[Find N A5]]/Table2[[#This Row],[bp]]*1000000</f>
        <v>1.2724039088336865E-2</v>
      </c>
      <c r="AJ373" s="20">
        <f>Table2[[#This Row],[Find N B6]]/Table2[[#This Row],[bp]]*1000000</f>
        <v>0.29638123757211238</v>
      </c>
      <c r="AK373" s="20">
        <f>Table2[[#This Row],[Find N C7]]/Table2[[#This Row],[bp]]*1000000</f>
        <v>5.638028222958124E-2</v>
      </c>
      <c r="AL373" s="20">
        <f>Table2[[#This Row],[Find N D8]]/Table2[[#This Row],[bp]]*1000000</f>
        <v>2.2716853431988138E-2</v>
      </c>
      <c r="AM373" s="20">
        <f>Table2[[#This Row],[identify kmers A9]]/Table2[[#This Row],[bp]]*1000000</f>
        <v>2.9366301865954436</v>
      </c>
      <c r="AN373" s="20">
        <f>Table2[[#This Row],[identify kmers B10]]/Table2[[#This Row],[bp]]*1000000</f>
        <v>19.229946488499134</v>
      </c>
    </row>
    <row r="374" spans="1:40" x14ac:dyDescent="0.25">
      <c r="A374" s="1" t="s">
        <v>144</v>
      </c>
      <c r="B374">
        <v>10849</v>
      </c>
      <c r="C374">
        <v>1709568601.85938</v>
      </c>
      <c r="D374">
        <v>1709568601.85953</v>
      </c>
      <c r="E374">
        <v>1709568601.9291101</v>
      </c>
      <c r="F374">
        <v>1709568601.93068</v>
      </c>
      <c r="G374">
        <v>1709568601.93081</v>
      </c>
      <c r="H374">
        <v>1709568601.9349699</v>
      </c>
      <c r="I374">
        <v>1709568601.9356101</v>
      </c>
      <c r="J374">
        <v>1709568601.93595</v>
      </c>
      <c r="K374">
        <v>1709568601.95206</v>
      </c>
      <c r="L374">
        <v>1709568602.1827199</v>
      </c>
      <c r="M374" s="10">
        <f t="shared" si="90"/>
        <v>1.4996528625488281E-4</v>
      </c>
      <c r="N374" s="10">
        <f t="shared" si="91"/>
        <v>6.9580078125E-2</v>
      </c>
      <c r="O374" s="10">
        <f t="shared" si="92"/>
        <v>1.5699863433837891E-3</v>
      </c>
      <c r="P374" s="10">
        <f t="shared" si="93"/>
        <v>1.2993812561035156E-4</v>
      </c>
      <c r="Q374" s="10">
        <f t="shared" si="94"/>
        <v>4.1599273681640625E-3</v>
      </c>
      <c r="R374" s="10">
        <f t="shared" si="95"/>
        <v>6.4015388488769531E-4</v>
      </c>
      <c r="S374" s="10">
        <f t="shared" si="96"/>
        <v>3.3998489379882813E-4</v>
      </c>
      <c r="T374" s="10">
        <f t="shared" si="97"/>
        <v>1.6109943389892578E-2</v>
      </c>
      <c r="U374" s="10">
        <f t="shared" si="98"/>
        <v>0.23065996170043945</v>
      </c>
      <c r="V374" s="10">
        <f>SUM(Table2[[#This Row],[filter kmers2]:[identify kmers B10]])</f>
        <v>0.32333993911743164</v>
      </c>
      <c r="W374" s="5">
        <f t="shared" si="99"/>
        <v>4.6380068810620374E-4</v>
      </c>
      <c r="X374" s="5">
        <f t="shared" si="100"/>
        <v>0.2151917214895302</v>
      </c>
      <c r="Y374" s="5">
        <f t="shared" si="101"/>
        <v>4.8555286664218626E-3</v>
      </c>
      <c r="Z374" s="5">
        <f t="shared" si="102"/>
        <v>4.0186228142747384E-4</v>
      </c>
      <c r="AA374" s="5">
        <f t="shared" si="103"/>
        <v>1.2865491901553327E-2</v>
      </c>
      <c r="AB374" s="5">
        <f t="shared" si="104"/>
        <v>1.9798169277665451E-3</v>
      </c>
      <c r="AC374" s="5">
        <f t="shared" si="105"/>
        <v>1.0514781895698672E-3</v>
      </c>
      <c r="AD374" s="5">
        <f t="shared" si="106"/>
        <v>4.9823549277164043E-2</v>
      </c>
      <c r="AE374" s="5">
        <f t="shared" si="107"/>
        <v>0.71336675057846044</v>
      </c>
      <c r="AF374" s="20">
        <f>Table2[[#This Row],[filter kmers2]]/Table2[[#This Row],[bp]]*1000000</f>
        <v>1.3822959374585936E-2</v>
      </c>
      <c r="AG374" s="20">
        <f>Table2[[#This Row],[collapse kmers3]]/Table2[[#This Row],[bp]]*1000000</f>
        <v>6.4135015323992999</v>
      </c>
      <c r="AH374" s="20">
        <f>Table2[[#This Row],[calculate distances4]]/Table2[[#This Row],[bp]]*1000000</f>
        <v>0.14471253971645212</v>
      </c>
      <c r="AI374" s="20">
        <f>Table2[[#This Row],[Find N A5]]/Table2[[#This Row],[bp]]*1000000</f>
        <v>1.1976967979569689E-2</v>
      </c>
      <c r="AJ374" s="20">
        <f>Table2[[#This Row],[Find N B6]]/Table2[[#This Row],[bp]]*1000000</f>
        <v>0.38343878405051735</v>
      </c>
      <c r="AK374" s="20">
        <f>Table2[[#This Row],[Find N C7]]/Table2[[#This Row],[bp]]*1000000</f>
        <v>5.9005796376412137E-2</v>
      </c>
      <c r="AL374" s="20">
        <f>Table2[[#This Row],[Find N D8]]/Table2[[#This Row],[bp]]*1000000</f>
        <v>3.1337901539204363E-2</v>
      </c>
      <c r="AM374" s="20">
        <f>Table2[[#This Row],[identify kmers A9]]/Table2[[#This Row],[bp]]*1000000</f>
        <v>1.4849242685862825</v>
      </c>
      <c r="AN374" s="20">
        <f>Table2[[#This Row],[identify kmers B10]]/Table2[[#This Row],[bp]]*1000000</f>
        <v>21.260942179043177</v>
      </c>
    </row>
    <row r="375" spans="1:40" x14ac:dyDescent="0.25">
      <c r="A375" s="1" t="s">
        <v>144</v>
      </c>
      <c r="B375">
        <v>12099</v>
      </c>
      <c r="C375">
        <v>1709568510.9551799</v>
      </c>
      <c r="D375">
        <v>1709568510.95543</v>
      </c>
      <c r="E375">
        <v>1709568511.04299</v>
      </c>
      <c r="F375">
        <v>1709568511.04456</v>
      </c>
      <c r="G375">
        <v>1709568511.0447099</v>
      </c>
      <c r="H375">
        <v>1709568511.04684</v>
      </c>
      <c r="I375">
        <v>1709568511.04743</v>
      </c>
      <c r="J375">
        <v>1709568511.0476999</v>
      </c>
      <c r="K375">
        <v>1709568511.0667</v>
      </c>
      <c r="L375">
        <v>1709568511.2783699</v>
      </c>
      <c r="M375" s="10">
        <f t="shared" si="90"/>
        <v>2.5010108947753906E-4</v>
      </c>
      <c r="N375" s="10">
        <f t="shared" si="91"/>
        <v>8.7559938430786133E-2</v>
      </c>
      <c r="O375" s="10">
        <f t="shared" si="92"/>
        <v>1.5699863433837891E-3</v>
      </c>
      <c r="P375" s="10">
        <f t="shared" si="93"/>
        <v>1.4996528625488281E-4</v>
      </c>
      <c r="Q375" s="10">
        <f t="shared" si="94"/>
        <v>2.1300315856933594E-3</v>
      </c>
      <c r="R375" s="10">
        <f t="shared" si="95"/>
        <v>5.9008598327636719E-4</v>
      </c>
      <c r="S375" s="10">
        <f t="shared" si="96"/>
        <v>2.6988983154296875E-4</v>
      </c>
      <c r="T375" s="10">
        <f t="shared" si="97"/>
        <v>1.9000053405761719E-2</v>
      </c>
      <c r="U375" s="10">
        <f t="shared" si="98"/>
        <v>0.211669921875</v>
      </c>
      <c r="V375" s="10">
        <f>SUM(Table2[[#This Row],[filter kmers2]:[identify kmers B10]])</f>
        <v>0.32318997383117676</v>
      </c>
      <c r="W375" s="5">
        <f t="shared" si="99"/>
        <v>7.7385163442038958E-4</v>
      </c>
      <c r="X375" s="5">
        <f t="shared" si="100"/>
        <v>0.2709240555727277</v>
      </c>
      <c r="Y375" s="5">
        <f t="shared" si="101"/>
        <v>4.8577817089211295E-3</v>
      </c>
      <c r="Z375" s="5">
        <f t="shared" si="102"/>
        <v>4.6401589899945189E-4</v>
      </c>
      <c r="AA375" s="5">
        <f t="shared" si="103"/>
        <v>6.5906487148825171E-3</v>
      </c>
      <c r="AB375" s="5">
        <f t="shared" si="104"/>
        <v>1.8258177265876685E-3</v>
      </c>
      <c r="AC375" s="5">
        <f t="shared" si="105"/>
        <v>8.3508107737262252E-4</v>
      </c>
      <c r="AD375" s="5">
        <f t="shared" si="106"/>
        <v>5.8789117683727056E-2</v>
      </c>
      <c r="AE375" s="5">
        <f t="shared" si="107"/>
        <v>0.65493962998236155</v>
      </c>
      <c r="AF375" s="20">
        <f>Table2[[#This Row],[filter kmers2]]/Table2[[#This Row],[bp]]*1000000</f>
        <v>2.0671219892349702E-2</v>
      </c>
      <c r="AG375" s="20">
        <f>Table2[[#This Row],[collapse kmers3]]/Table2[[#This Row],[bp]]*1000000</f>
        <v>7.2369566435892336</v>
      </c>
      <c r="AH375" s="20">
        <f>Table2[[#This Row],[calculate distances4]]/Table2[[#This Row],[bp]]*1000000</f>
        <v>0.12976166157399693</v>
      </c>
      <c r="AI375" s="20">
        <f>Table2[[#This Row],[Find N A5]]/Table2[[#This Row],[bp]]*1000000</f>
        <v>1.2394849678062881E-2</v>
      </c>
      <c r="AJ375" s="20">
        <f>Table2[[#This Row],[Find N B6]]/Table2[[#This Row],[bp]]*1000000</f>
        <v>0.1760502178439011</v>
      </c>
      <c r="AK375" s="20">
        <f>Table2[[#This Row],[Find N C7]]/Table2[[#This Row],[bp]]*1000000</f>
        <v>4.8771467334190202E-2</v>
      </c>
      <c r="AL375" s="20">
        <f>Table2[[#This Row],[Find N D8]]/Table2[[#This Row],[bp]]*1000000</f>
        <v>2.2306788291839717E-2</v>
      </c>
      <c r="AM375" s="20">
        <f>Table2[[#This Row],[identify kmers A9]]/Table2[[#This Row],[bp]]*1000000</f>
        <v>1.5703821312308224</v>
      </c>
      <c r="AN375" s="20">
        <f>Table2[[#This Row],[identify kmers B10]]/Table2[[#This Row],[bp]]*1000000</f>
        <v>17.494827826679892</v>
      </c>
    </row>
    <row r="376" spans="1:40" x14ac:dyDescent="0.25">
      <c r="A376" s="1" t="s">
        <v>144</v>
      </c>
      <c r="B376">
        <v>10999</v>
      </c>
      <c r="C376">
        <v>1709568541.7391801</v>
      </c>
      <c r="D376">
        <v>1709568541.7394099</v>
      </c>
      <c r="E376">
        <v>1709568541.80284</v>
      </c>
      <c r="F376">
        <v>1709568541.8043101</v>
      </c>
      <c r="G376">
        <v>1709568541.80444</v>
      </c>
      <c r="H376">
        <v>1709568541.8074</v>
      </c>
      <c r="I376">
        <v>1709568541.8081</v>
      </c>
      <c r="J376">
        <v>1709568541.80843</v>
      </c>
      <c r="K376">
        <v>1709568541.84056</v>
      </c>
      <c r="L376">
        <v>1709568542.06218</v>
      </c>
      <c r="M376" s="10">
        <f t="shared" si="90"/>
        <v>2.2983551025390625E-4</v>
      </c>
      <c r="N376" s="10">
        <f t="shared" si="91"/>
        <v>6.3430070877075195E-2</v>
      </c>
      <c r="O376" s="10">
        <f t="shared" si="92"/>
        <v>1.4700889587402344E-3</v>
      </c>
      <c r="P376" s="10">
        <f t="shared" si="93"/>
        <v>1.2993812561035156E-4</v>
      </c>
      <c r="Q376" s="10">
        <f t="shared" si="94"/>
        <v>2.9599666595458984E-3</v>
      </c>
      <c r="R376" s="10">
        <f t="shared" si="95"/>
        <v>6.999969482421875E-4</v>
      </c>
      <c r="S376" s="10">
        <f t="shared" si="96"/>
        <v>3.299713134765625E-4</v>
      </c>
      <c r="T376" s="10">
        <f t="shared" si="97"/>
        <v>3.2130002975463867E-2</v>
      </c>
      <c r="U376" s="10">
        <f t="shared" si="98"/>
        <v>0.22162008285522461</v>
      </c>
      <c r="V376" s="10">
        <f>SUM(Table2[[#This Row],[filter kmers2]:[identify kmers B10]])</f>
        <v>0.32299995422363281</v>
      </c>
      <c r="W376" s="5">
        <f t="shared" si="99"/>
        <v>7.1156514807050697E-4</v>
      </c>
      <c r="X376" s="5">
        <f t="shared" si="100"/>
        <v>0.19637795624317222</v>
      </c>
      <c r="Y376" s="5">
        <f t="shared" si="101"/>
        <v>4.5513596504177861E-3</v>
      </c>
      <c r="Z376" s="5">
        <f t="shared" si="102"/>
        <v>4.0228527562077414E-4</v>
      </c>
      <c r="AA376" s="5">
        <f t="shared" si="103"/>
        <v>9.1639847648291948E-3</v>
      </c>
      <c r="AB376" s="5">
        <f t="shared" si="104"/>
        <v>2.1671735215093449E-3</v>
      </c>
      <c r="AC376" s="5">
        <f t="shared" si="105"/>
        <v>1.0215831586406448E-3</v>
      </c>
      <c r="AD376" s="5">
        <f t="shared" si="106"/>
        <v>9.9473707520151167E-2</v>
      </c>
      <c r="AE376" s="5">
        <f t="shared" si="107"/>
        <v>0.68613038471758836</v>
      </c>
      <c r="AF376" s="20">
        <f>Table2[[#This Row],[filter kmers2]]/Table2[[#This Row],[bp]]*1000000</f>
        <v>2.0896036935531073E-2</v>
      </c>
      <c r="AG376" s="20">
        <f>Table2[[#This Row],[collapse kmers3]]/Table2[[#This Row],[bp]]*1000000</f>
        <v>5.7668943428561867</v>
      </c>
      <c r="AH376" s="20">
        <f>Table2[[#This Row],[calculate distances4]]/Table2[[#This Row],[bp]]*1000000</f>
        <v>0.13365660139469357</v>
      </c>
      <c r="AI376" s="20">
        <f>Table2[[#This Row],[Find N A5]]/Table2[[#This Row],[bp]]*1000000</f>
        <v>1.1813630840108334E-2</v>
      </c>
      <c r="AJ376" s="20">
        <f>Table2[[#This Row],[Find N B6]]/Table2[[#This Row],[bp]]*1000000</f>
        <v>0.26911234289898156</v>
      </c>
      <c r="AK376" s="20">
        <f>Table2[[#This Row],[Find N C7]]/Table2[[#This Row],[bp]]*1000000</f>
        <v>6.36418718285469E-2</v>
      </c>
      <c r="AL376" s="20">
        <f>Table2[[#This Row],[Find N D8]]/Table2[[#This Row],[bp]]*1000000</f>
        <v>3.0000119417816391E-2</v>
      </c>
      <c r="AM376" s="20">
        <f>Table2[[#This Row],[identify kmers A9]]/Table2[[#This Row],[bp]]*1000000</f>
        <v>2.9211749227624209</v>
      </c>
      <c r="AN376" s="20">
        <f>Table2[[#This Row],[identify kmers B10]]/Table2[[#This Row],[bp]]*1000000</f>
        <v>20.149111997020146</v>
      </c>
    </row>
    <row r="377" spans="1:40" x14ac:dyDescent="0.25">
      <c r="A377" s="1" t="s">
        <v>144</v>
      </c>
      <c r="B377">
        <v>12099</v>
      </c>
      <c r="C377">
        <v>1709568594.3668201</v>
      </c>
      <c r="D377">
        <v>1709568594.36709</v>
      </c>
      <c r="E377">
        <v>1709568594.4344699</v>
      </c>
      <c r="F377">
        <v>1709568594.4353399</v>
      </c>
      <c r="G377">
        <v>1709568594.4354401</v>
      </c>
      <c r="H377">
        <v>1709568594.4382</v>
      </c>
      <c r="I377">
        <v>1709568594.43887</v>
      </c>
      <c r="J377">
        <v>1709568594.4390199</v>
      </c>
      <c r="K377">
        <v>1709568594.4607201</v>
      </c>
      <c r="L377">
        <v>1709568594.6895599</v>
      </c>
      <c r="M377" s="10">
        <f t="shared" si="90"/>
        <v>2.6988983154296875E-4</v>
      </c>
      <c r="N377" s="10">
        <f t="shared" si="91"/>
        <v>6.7379951477050781E-2</v>
      </c>
      <c r="O377" s="10">
        <f t="shared" si="92"/>
        <v>8.6998939514160156E-4</v>
      </c>
      <c r="P377" s="10">
        <f t="shared" si="93"/>
        <v>1.0013580322265625E-4</v>
      </c>
      <c r="Q377" s="10">
        <f t="shared" si="94"/>
        <v>2.7599334716796875E-3</v>
      </c>
      <c r="R377" s="10">
        <f t="shared" si="95"/>
        <v>6.6995620727539063E-4</v>
      </c>
      <c r="S377" s="10">
        <f t="shared" si="96"/>
        <v>1.4996528625488281E-4</v>
      </c>
      <c r="T377" s="10">
        <f t="shared" si="97"/>
        <v>2.1700143814086914E-2</v>
      </c>
      <c r="U377" s="10">
        <f t="shared" si="98"/>
        <v>0.22883987426757813</v>
      </c>
      <c r="V377" s="10">
        <f>SUM(Table2[[#This Row],[filter kmers2]:[identify kmers B10]])</f>
        <v>0.32273983955383301</v>
      </c>
      <c r="W377" s="5">
        <f t="shared" si="99"/>
        <v>8.3624578829832104E-4</v>
      </c>
      <c r="X377" s="5">
        <f t="shared" si="100"/>
        <v>0.20877481865950981</v>
      </c>
      <c r="Y377" s="5">
        <f t="shared" si="101"/>
        <v>2.6956368211135807E-3</v>
      </c>
      <c r="Z377" s="5">
        <f t="shared" si="102"/>
        <v>3.1026787198347601E-4</v>
      </c>
      <c r="AA377" s="5">
        <f t="shared" si="103"/>
        <v>8.5515735382874249E-3</v>
      </c>
      <c r="AB377" s="5">
        <f t="shared" si="104"/>
        <v>2.0758398101751608E-3</v>
      </c>
      <c r="AC377" s="5">
        <f t="shared" si="105"/>
        <v>4.6466307494668192E-4</v>
      </c>
      <c r="AD377" s="5">
        <f t="shared" si="106"/>
        <v>6.7237264057904852E-2</v>
      </c>
      <c r="AE377" s="5">
        <f t="shared" si="107"/>
        <v>0.70905369037778065</v>
      </c>
      <c r="AF377" s="20">
        <f>Table2[[#This Row],[filter kmers2]]/Table2[[#This Row],[bp]]*1000000</f>
        <v>2.2306788291839717E-2</v>
      </c>
      <c r="AG377" s="20">
        <f>Table2[[#This Row],[collapse kmers3]]/Table2[[#This Row],[bp]]*1000000</f>
        <v>5.5690512833333985</v>
      </c>
      <c r="AH377" s="20">
        <f>Table2[[#This Row],[calculate distances4]]/Table2[[#This Row],[bp]]*1000000</f>
        <v>7.1905892647458586E-2</v>
      </c>
      <c r="AI377" s="20">
        <f>Table2[[#This Row],[Find N A5]]/Table2[[#This Row],[bp]]*1000000</f>
        <v>8.2763702142868208E-3</v>
      </c>
      <c r="AJ377" s="20">
        <f>Table2[[#This Row],[Find N B6]]/Table2[[#This Row],[bp]]*1000000</f>
        <v>0.22811252762043865</v>
      </c>
      <c r="AK377" s="20">
        <f>Table2[[#This Row],[Find N C7]]/Table2[[#This Row],[bp]]*1000000</f>
        <v>5.5372857862252302E-2</v>
      </c>
      <c r="AL377" s="20">
        <f>Table2[[#This Row],[Find N D8]]/Table2[[#This Row],[bp]]*1000000</f>
        <v>1.2394849678062881E-2</v>
      </c>
      <c r="AM377" s="20">
        <f>Table2[[#This Row],[identify kmers A9]]/Table2[[#This Row],[bp]]*1000000</f>
        <v>1.7935485423660562</v>
      </c>
      <c r="AN377" s="20">
        <f>Table2[[#This Row],[identify kmers B10]]/Table2[[#This Row],[bp]]*1000000</f>
        <v>18.913949439422939</v>
      </c>
    </row>
    <row r="378" spans="1:40" x14ac:dyDescent="0.25">
      <c r="A378" s="1" t="s">
        <v>144</v>
      </c>
      <c r="B378">
        <v>10999</v>
      </c>
      <c r="C378">
        <v>1709568594.4161799</v>
      </c>
      <c r="D378">
        <v>1709568594.41642</v>
      </c>
      <c r="E378">
        <v>1709568594.4852901</v>
      </c>
      <c r="F378">
        <v>1709568594.48683</v>
      </c>
      <c r="G378">
        <v>1709568594.48698</v>
      </c>
      <c r="H378">
        <v>1709568594.48998</v>
      </c>
      <c r="I378">
        <v>1709568594.49049</v>
      </c>
      <c r="J378">
        <v>1709568594.49072</v>
      </c>
      <c r="K378">
        <v>1709568594.5088999</v>
      </c>
      <c r="L378">
        <v>1709568594.7386601</v>
      </c>
      <c r="M378" s="10">
        <f t="shared" si="90"/>
        <v>2.4008750915527344E-4</v>
      </c>
      <c r="N378" s="10">
        <f t="shared" si="91"/>
        <v>6.8870067596435547E-2</v>
      </c>
      <c r="O378" s="10">
        <f t="shared" si="92"/>
        <v>1.5399456024169922E-3</v>
      </c>
      <c r="P378" s="10">
        <f t="shared" si="93"/>
        <v>1.4996528625488281E-4</v>
      </c>
      <c r="Q378" s="10">
        <f t="shared" si="94"/>
        <v>3.0000209808349609E-3</v>
      </c>
      <c r="R378" s="10">
        <f t="shared" si="95"/>
        <v>5.0997734069824219E-4</v>
      </c>
      <c r="S378" s="10">
        <f t="shared" si="96"/>
        <v>2.3007392883300781E-4</v>
      </c>
      <c r="T378" s="10">
        <f t="shared" si="97"/>
        <v>1.8179893493652344E-2</v>
      </c>
      <c r="U378" s="10">
        <f t="shared" si="98"/>
        <v>0.22976016998291016</v>
      </c>
      <c r="V378" s="10">
        <f>SUM(Table2[[#This Row],[filter kmers2]:[identify kmers B10]])</f>
        <v>0.32248020172119141</v>
      </c>
      <c r="W378" s="5">
        <f t="shared" si="99"/>
        <v>7.4450309778349526E-4</v>
      </c>
      <c r="X378" s="5">
        <f t="shared" si="100"/>
        <v>0.2135637078767984</v>
      </c>
      <c r="Y378" s="5">
        <f t="shared" si="101"/>
        <v>4.7753182806192611E-3</v>
      </c>
      <c r="Z378" s="5">
        <f t="shared" si="102"/>
        <v>4.6503718818849903E-4</v>
      </c>
      <c r="AA378" s="5">
        <f t="shared" si="103"/>
        <v>9.3029617471794643E-3</v>
      </c>
      <c r="AB378" s="5">
        <f t="shared" si="104"/>
        <v>1.5814221709621612E-3</v>
      </c>
      <c r="AC378" s="5">
        <f t="shared" si="105"/>
        <v>7.1345133005071791E-4</v>
      </c>
      <c r="AD378" s="5">
        <f t="shared" si="106"/>
        <v>5.6375223646660456E-2</v>
      </c>
      <c r="AE378" s="5">
        <f t="shared" si="107"/>
        <v>0.71247837466175756</v>
      </c>
      <c r="AF378" s="20">
        <f>Table2[[#This Row],[filter kmers2]]/Table2[[#This Row],[bp]]*1000000</f>
        <v>2.1828121570622187E-2</v>
      </c>
      <c r="AG378" s="20">
        <f>Table2[[#This Row],[collapse kmers3]]/Table2[[#This Row],[bp]]*1000000</f>
        <v>6.2614844618997676</v>
      </c>
      <c r="AH378" s="20">
        <f>Table2[[#This Row],[calculate distances4]]/Table2[[#This Row],[bp]]*1000000</f>
        <v>0.14000778274543071</v>
      </c>
      <c r="AI378" s="20">
        <f>Table2[[#This Row],[Find N A5]]/Table2[[#This Row],[bp]]*1000000</f>
        <v>1.3634447336565398E-2</v>
      </c>
      <c r="AJ378" s="20">
        <f>Table2[[#This Row],[Find N B6]]/Table2[[#This Row],[bp]]*1000000</f>
        <v>0.27275397589189571</v>
      </c>
      <c r="AK378" s="20">
        <f>Table2[[#This Row],[Find N C7]]/Table2[[#This Row],[bp]]*1000000</f>
        <v>4.6365791499067388E-2</v>
      </c>
      <c r="AL378" s="20">
        <f>Table2[[#This Row],[Find N D8]]/Table2[[#This Row],[bp]]*1000000</f>
        <v>2.0917713322393654E-2</v>
      </c>
      <c r="AM378" s="20">
        <f>Table2[[#This Row],[identify kmers A9]]/Table2[[#This Row],[bp]]*1000000</f>
        <v>1.6528678510457626</v>
      </c>
      <c r="AN378" s="20">
        <f>Table2[[#This Row],[identify kmers B10]]/Table2[[#This Row],[bp]]*1000000</f>
        <v>20.889187197282496</v>
      </c>
    </row>
    <row r="379" spans="1:40" x14ac:dyDescent="0.25">
      <c r="A379" s="1" t="s">
        <v>144</v>
      </c>
      <c r="B379">
        <v>10999</v>
      </c>
      <c r="C379">
        <v>1709568617.69505</v>
      </c>
      <c r="D379">
        <v>1709568617.6952701</v>
      </c>
      <c r="E379">
        <v>1709568617.7602501</v>
      </c>
      <c r="F379">
        <v>1709568617.76193</v>
      </c>
      <c r="G379">
        <v>1709568617.7620599</v>
      </c>
      <c r="H379">
        <v>1709568617.7637401</v>
      </c>
      <c r="I379">
        <v>1709568617.7643001</v>
      </c>
      <c r="J379">
        <v>1709568617.7646</v>
      </c>
      <c r="K379">
        <v>1709568617.8010499</v>
      </c>
      <c r="L379">
        <v>1709568618.01687</v>
      </c>
      <c r="M379" s="10">
        <f t="shared" si="90"/>
        <v>2.2006034851074219E-4</v>
      </c>
      <c r="N379" s="10">
        <f t="shared" si="91"/>
        <v>6.4980030059814453E-2</v>
      </c>
      <c r="O379" s="10">
        <f t="shared" si="92"/>
        <v>1.6798973083496094E-3</v>
      </c>
      <c r="P379" s="10">
        <f t="shared" si="93"/>
        <v>1.2993812561035156E-4</v>
      </c>
      <c r="Q379" s="10">
        <f t="shared" si="94"/>
        <v>1.6801357269287109E-3</v>
      </c>
      <c r="R379" s="10">
        <f t="shared" si="95"/>
        <v>5.6004524230957031E-4</v>
      </c>
      <c r="S379" s="10">
        <f t="shared" si="96"/>
        <v>2.9993057250976563E-4</v>
      </c>
      <c r="T379" s="10">
        <f t="shared" si="97"/>
        <v>3.6449909210205078E-2</v>
      </c>
      <c r="U379" s="10">
        <f t="shared" si="98"/>
        <v>0.2158200740814209</v>
      </c>
      <c r="V379" s="10">
        <f>SUM(Table2[[#This Row],[filter kmers2]:[identify kmers B10]])</f>
        <v>0.32182002067565918</v>
      </c>
      <c r="W379" s="5">
        <f t="shared" si="99"/>
        <v>6.8379943562469118E-4</v>
      </c>
      <c r="X379" s="5">
        <f t="shared" si="100"/>
        <v>0.20191419391307375</v>
      </c>
      <c r="Y379" s="5">
        <f t="shared" si="101"/>
        <v>5.2199900578673609E-3</v>
      </c>
      <c r="Z379" s="5">
        <f t="shared" si="102"/>
        <v>4.0376023013592271E-4</v>
      </c>
      <c r="AA379" s="5">
        <f t="shared" si="103"/>
        <v>5.2207309023263255E-3</v>
      </c>
      <c r="AB379" s="5">
        <f t="shared" si="104"/>
        <v>1.7402436341087753E-3</v>
      </c>
      <c r="AC379" s="5">
        <f t="shared" si="105"/>
        <v>9.3198232937796472E-4</v>
      </c>
      <c r="AD379" s="5">
        <f t="shared" si="106"/>
        <v>0.1132617825754865</v>
      </c>
      <c r="AE379" s="5">
        <f t="shared" si="107"/>
        <v>0.67062351692199873</v>
      </c>
      <c r="AF379" s="20">
        <f>Table2[[#This Row],[filter kmers2]]/Table2[[#This Row],[bp]]*1000000</f>
        <v>2.0007305074165121E-2</v>
      </c>
      <c r="AG379" s="20">
        <f>Table2[[#This Row],[collapse kmers3]]/Table2[[#This Row],[bp]]*1000000</f>
        <v>5.9078125338498459</v>
      </c>
      <c r="AH379" s="20">
        <f>Table2[[#This Row],[calculate distances4]]/Table2[[#This Row],[bp]]*1000000</f>
        <v>0.15273182183376757</v>
      </c>
      <c r="AI379" s="20">
        <f>Table2[[#This Row],[Find N A5]]/Table2[[#This Row],[bp]]*1000000</f>
        <v>1.1813630840108334E-2</v>
      </c>
      <c r="AJ379" s="20">
        <f>Table2[[#This Row],[Find N B6]]/Table2[[#This Row],[bp]]*1000000</f>
        <v>0.15275349822063014</v>
      </c>
      <c r="AK379" s="20">
        <f>Table2[[#This Row],[Find N C7]]/Table2[[#This Row],[bp]]*1000000</f>
        <v>5.0917832740210049E-2</v>
      </c>
      <c r="AL379" s="20">
        <f>Table2[[#This Row],[Find N D8]]/Table2[[#This Row],[bp]]*1000000</f>
        <v>2.7268894673130796E-2</v>
      </c>
      <c r="AM379" s="20">
        <f>Table2[[#This Row],[identify kmers A9]]/Table2[[#This Row],[bp]]*1000000</f>
        <v>3.3139293763255822</v>
      </c>
      <c r="AN379" s="20">
        <f>Table2[[#This Row],[identify kmers B10]]/Table2[[#This Row],[bp]]*1000000</f>
        <v>19.621790533814064</v>
      </c>
    </row>
    <row r="380" spans="1:40" x14ac:dyDescent="0.25">
      <c r="A380" s="1" t="s">
        <v>144</v>
      </c>
      <c r="B380">
        <v>11649</v>
      </c>
      <c r="C380">
        <v>1709568633.8646901</v>
      </c>
      <c r="D380">
        <v>1709568633.8649399</v>
      </c>
      <c r="E380">
        <v>1709568633.9607601</v>
      </c>
      <c r="F380">
        <v>1709568633.96246</v>
      </c>
      <c r="G380">
        <v>1709568633.9626</v>
      </c>
      <c r="H380">
        <v>1709568633.96469</v>
      </c>
      <c r="I380">
        <v>1709568633.96508</v>
      </c>
      <c r="J380">
        <v>1709568633.9653101</v>
      </c>
      <c r="K380">
        <v>1709568633.98276</v>
      </c>
      <c r="L380">
        <v>1709568634.18625</v>
      </c>
      <c r="M380" s="10">
        <f t="shared" si="90"/>
        <v>2.498626708984375E-4</v>
      </c>
      <c r="N380" s="10">
        <f t="shared" si="91"/>
        <v>9.5820188522338867E-2</v>
      </c>
      <c r="O380" s="10">
        <f t="shared" si="92"/>
        <v>1.6999244689941406E-3</v>
      </c>
      <c r="P380" s="10">
        <f t="shared" si="93"/>
        <v>1.3995170593261719E-4</v>
      </c>
      <c r="Q380" s="10">
        <f t="shared" si="94"/>
        <v>2.0899772644042969E-3</v>
      </c>
      <c r="R380" s="10">
        <f t="shared" si="95"/>
        <v>3.9005279541015625E-4</v>
      </c>
      <c r="S380" s="10">
        <f t="shared" si="96"/>
        <v>2.3007392883300781E-4</v>
      </c>
      <c r="T380" s="10">
        <f t="shared" si="97"/>
        <v>1.7449855804443359E-2</v>
      </c>
      <c r="U380" s="10">
        <f t="shared" si="98"/>
        <v>0.20349001884460449</v>
      </c>
      <c r="V380" s="10">
        <f>SUM(Table2[[#This Row],[filter kmers2]:[identify kmers B10]])</f>
        <v>0.32155990600585938</v>
      </c>
      <c r="W380" s="5">
        <f t="shared" si="99"/>
        <v>7.7703303873302091E-4</v>
      </c>
      <c r="X380" s="5">
        <f t="shared" si="100"/>
        <v>0.29798549736046026</v>
      </c>
      <c r="Y380" s="5">
        <f t="shared" si="101"/>
        <v>5.2864938608458388E-3</v>
      </c>
      <c r="Z380" s="5">
        <f t="shared" si="102"/>
        <v>4.3522747493920163E-4</v>
      </c>
      <c r="AA380" s="5">
        <f t="shared" si="103"/>
        <v>6.499495818257311E-3</v>
      </c>
      <c r="AB380" s="5">
        <f t="shared" si="104"/>
        <v>1.2130019574114715E-3</v>
      </c>
      <c r="AC380" s="5">
        <f t="shared" si="105"/>
        <v>7.1549320837534843E-4</v>
      </c>
      <c r="AD380" s="5">
        <f t="shared" si="106"/>
        <v>5.4266267275639123E-2</v>
      </c>
      <c r="AE380" s="5">
        <f t="shared" si="107"/>
        <v>0.63282149000533838</v>
      </c>
      <c r="AF380" s="20">
        <f>Table2[[#This Row],[filter kmers2]]/Table2[[#This Row],[bp]]*1000000</f>
        <v>2.1449280702072065E-2</v>
      </c>
      <c r="AG380" s="20">
        <f>Table2[[#This Row],[collapse kmers3]]/Table2[[#This Row],[bp]]*1000000</f>
        <v>8.2256149474065481</v>
      </c>
      <c r="AH380" s="20">
        <f>Table2[[#This Row],[calculate distances4]]/Table2[[#This Row],[bp]]*1000000</f>
        <v>0.14592878950932617</v>
      </c>
      <c r="AI380" s="20">
        <f>Table2[[#This Row],[Find N A5]]/Table2[[#This Row],[bp]]*1000000</f>
        <v>1.2014053217668229E-2</v>
      </c>
      <c r="AJ380" s="20">
        <f>Table2[[#This Row],[Find N B6]]/Table2[[#This Row],[bp]]*1000000</f>
        <v>0.1794125902999654</v>
      </c>
      <c r="AK380" s="20">
        <f>Table2[[#This Row],[Find N C7]]/Table2[[#This Row],[bp]]*1000000</f>
        <v>3.3483800790639222E-2</v>
      </c>
      <c r="AL380" s="20">
        <f>Table2[[#This Row],[Find N D8]]/Table2[[#This Row],[bp]]*1000000</f>
        <v>1.9750530417461398E-2</v>
      </c>
      <c r="AM380" s="20">
        <f>Table2[[#This Row],[identify kmers A9]]/Table2[[#This Row],[bp]]*1000000</f>
        <v>1.4979702810922277</v>
      </c>
      <c r="AN380" s="20">
        <f>Table2[[#This Row],[identify kmers B10]]/Table2[[#This Row],[bp]]*1000000</f>
        <v>17.468453845360504</v>
      </c>
    </row>
    <row r="381" spans="1:40" x14ac:dyDescent="0.25">
      <c r="A381" s="1" t="s">
        <v>144</v>
      </c>
      <c r="B381">
        <v>11849</v>
      </c>
      <c r="C381">
        <v>1709568503.7461801</v>
      </c>
      <c r="D381">
        <v>1709568503.7464399</v>
      </c>
      <c r="E381">
        <v>1709568503.8213799</v>
      </c>
      <c r="F381">
        <v>1709568503.8230901</v>
      </c>
      <c r="G381">
        <v>1709568503.82324</v>
      </c>
      <c r="H381">
        <v>1709568503.82726</v>
      </c>
      <c r="I381">
        <v>1709568503.82798</v>
      </c>
      <c r="J381">
        <v>1709568503.8283601</v>
      </c>
      <c r="K381">
        <v>1709568503.8517499</v>
      </c>
      <c r="L381">
        <v>1709568504.0676301</v>
      </c>
      <c r="M381" s="10">
        <f t="shared" si="90"/>
        <v>2.5987625122070313E-4</v>
      </c>
      <c r="N381" s="10">
        <f t="shared" si="91"/>
        <v>7.4939966201782227E-2</v>
      </c>
      <c r="O381" s="10">
        <f t="shared" si="92"/>
        <v>1.7101764678955078E-3</v>
      </c>
      <c r="P381" s="10">
        <f t="shared" si="93"/>
        <v>1.4996528625488281E-4</v>
      </c>
      <c r="Q381" s="10">
        <f t="shared" si="94"/>
        <v>4.0199756622314453E-3</v>
      </c>
      <c r="R381" s="10">
        <f t="shared" si="95"/>
        <v>7.2002410888671875E-4</v>
      </c>
      <c r="S381" s="10">
        <f t="shared" si="96"/>
        <v>3.8003921508789063E-4</v>
      </c>
      <c r="T381" s="10">
        <f t="shared" si="97"/>
        <v>2.3389816284179688E-2</v>
      </c>
      <c r="U381" s="10">
        <f t="shared" si="98"/>
        <v>0.21588015556335449</v>
      </c>
      <c r="V381" s="10">
        <f>SUM(Table2[[#This Row],[filter kmers2]:[identify kmers B10]])</f>
        <v>0.32144999504089355</v>
      </c>
      <c r="W381" s="5">
        <f t="shared" si="99"/>
        <v>8.0845000849243359E-4</v>
      </c>
      <c r="X381" s="5">
        <f t="shared" si="100"/>
        <v>0.23313102304527542</v>
      </c>
      <c r="Y381" s="5">
        <f t="shared" si="101"/>
        <v>5.3201944136846112E-3</v>
      </c>
      <c r="Z381" s="5">
        <f t="shared" si="102"/>
        <v>4.6652757370801903E-4</v>
      </c>
      <c r="AA381" s="5">
        <f t="shared" si="103"/>
        <v>1.25057574249458E-2</v>
      </c>
      <c r="AB381" s="5">
        <f t="shared" si="104"/>
        <v>2.2399257116028893E-3</v>
      </c>
      <c r="AC381" s="5">
        <f t="shared" si="105"/>
        <v>1.182265425263247E-3</v>
      </c>
      <c r="AD381" s="5">
        <f t="shared" si="106"/>
        <v>7.276346755334101E-2</v>
      </c>
      <c r="AE381" s="5">
        <f t="shared" si="107"/>
        <v>0.6715823888436866</v>
      </c>
      <c r="AF381" s="20">
        <f>Table2[[#This Row],[filter kmers2]]/Table2[[#This Row],[bp]]*1000000</f>
        <v>2.1932336165136564E-2</v>
      </c>
      <c r="AG381" s="20">
        <f>Table2[[#This Row],[collapse kmers3]]/Table2[[#This Row],[bp]]*1000000</f>
        <v>6.3245815006989803</v>
      </c>
      <c r="AH381" s="20">
        <f>Table2[[#This Row],[calculate distances4]]/Table2[[#This Row],[bp]]*1000000</f>
        <v>0.14433086909405923</v>
      </c>
      <c r="AI381" s="20">
        <f>Table2[[#This Row],[Find N A5]]/Table2[[#This Row],[bp]]*1000000</f>
        <v>1.2656366465936604E-2</v>
      </c>
      <c r="AJ381" s="20">
        <f>Table2[[#This Row],[Find N B6]]/Table2[[#This Row],[bp]]*1000000</f>
        <v>0.33926708264253908</v>
      </c>
      <c r="AK381" s="20">
        <f>Table2[[#This Row],[Find N C7]]/Table2[[#This Row],[bp]]*1000000</f>
        <v>6.0766656163956344E-2</v>
      </c>
      <c r="AL381" s="20">
        <f>Table2[[#This Row],[Find N D8]]/Table2[[#This Row],[bp]]*1000000</f>
        <v>3.2073526465346495E-2</v>
      </c>
      <c r="AM381" s="20">
        <f>Table2[[#This Row],[identify kmers A9]]/Table2[[#This Row],[bp]]*1000000</f>
        <v>1.973990740499594</v>
      </c>
      <c r="AN381" s="20">
        <f>Table2[[#This Row],[identify kmers B10]]/Table2[[#This Row],[bp]]*1000000</f>
        <v>18.219272138016247</v>
      </c>
    </row>
    <row r="382" spans="1:40" x14ac:dyDescent="0.25">
      <c r="A382" s="1" t="s">
        <v>144</v>
      </c>
      <c r="B382">
        <v>10299</v>
      </c>
      <c r="C382">
        <v>1709568569.05955</v>
      </c>
      <c r="D382">
        <v>1709568569.05972</v>
      </c>
      <c r="E382">
        <v>1709568569.1438899</v>
      </c>
      <c r="F382">
        <v>1709568569.1455801</v>
      </c>
      <c r="G382">
        <v>1709568569.14572</v>
      </c>
      <c r="H382">
        <v>1709568569.1508901</v>
      </c>
      <c r="I382">
        <v>1709568569.15169</v>
      </c>
      <c r="J382">
        <v>1709568569.15203</v>
      </c>
      <c r="K382">
        <v>1709568569.1725399</v>
      </c>
      <c r="L382">
        <v>1709568569.38079</v>
      </c>
      <c r="M382" s="10">
        <f t="shared" si="90"/>
        <v>1.6999244689941406E-4</v>
      </c>
      <c r="N382" s="10">
        <f t="shared" si="91"/>
        <v>8.4169864654541016E-2</v>
      </c>
      <c r="O382" s="10">
        <f t="shared" si="92"/>
        <v>1.6901493072509766E-3</v>
      </c>
      <c r="P382" s="10">
        <f t="shared" si="93"/>
        <v>1.3995170593261719E-4</v>
      </c>
      <c r="Q382" s="10">
        <f t="shared" si="94"/>
        <v>5.1701068878173828E-3</v>
      </c>
      <c r="R382" s="10">
        <f t="shared" si="95"/>
        <v>7.9989433288574219E-4</v>
      </c>
      <c r="S382" s="10">
        <f t="shared" si="96"/>
        <v>3.3998489379882813E-4</v>
      </c>
      <c r="T382" s="10">
        <f t="shared" si="97"/>
        <v>2.0509958267211914E-2</v>
      </c>
      <c r="U382" s="10">
        <f t="shared" si="98"/>
        <v>0.20825004577636719</v>
      </c>
      <c r="V382" s="10">
        <f>SUM(Table2[[#This Row],[filter kmers2]:[identify kmers B10]])</f>
        <v>0.32123994827270508</v>
      </c>
      <c r="W382" s="5">
        <f t="shared" si="99"/>
        <v>5.2917592538990544E-4</v>
      </c>
      <c r="X382" s="5">
        <f t="shared" si="100"/>
        <v>0.26201555910813445</v>
      </c>
      <c r="Y382" s="5">
        <f t="shared" si="101"/>
        <v>5.2613297827335762E-3</v>
      </c>
      <c r="Z382" s="5">
        <f t="shared" si="102"/>
        <v>4.3566096522282537E-4</v>
      </c>
      <c r="AA382" s="5">
        <f t="shared" si="103"/>
        <v>1.6094221517643899E-2</v>
      </c>
      <c r="AB382" s="5">
        <f t="shared" si="104"/>
        <v>2.4900213600043937E-3</v>
      </c>
      <c r="AC382" s="5">
        <f t="shared" si="105"/>
        <v>1.0583518507798109E-3</v>
      </c>
      <c r="AD382" s="5">
        <f t="shared" si="106"/>
        <v>6.3846225780738591E-2</v>
      </c>
      <c r="AE382" s="5">
        <f t="shared" si="107"/>
        <v>0.64826945370935252</v>
      </c>
      <c r="AF382" s="20">
        <f>Table2[[#This Row],[filter kmers2]]/Table2[[#This Row],[bp]]*1000000</f>
        <v>1.6505723555628127E-2</v>
      </c>
      <c r="AG382" s="20">
        <f>Table2[[#This Row],[collapse kmers3]]/Table2[[#This Row],[bp]]*1000000</f>
        <v>8.1726249785941363</v>
      </c>
      <c r="AH382" s="20">
        <f>Table2[[#This Row],[calculate distances4]]/Table2[[#This Row],[bp]]*1000000</f>
        <v>0.16410809857762662</v>
      </c>
      <c r="AI382" s="20">
        <f>Table2[[#This Row],[Find N A5]]/Table2[[#This Row],[bp]]*1000000</f>
        <v>1.3588863572445596E-2</v>
      </c>
      <c r="AJ382" s="20">
        <f>Table2[[#This Row],[Find N B6]]/Table2[[#This Row],[bp]]*1000000</f>
        <v>0.50200086297867597</v>
      </c>
      <c r="AK382" s="20">
        <f>Table2[[#This Row],[Find N C7]]/Table2[[#This Row],[bp]]*1000000</f>
        <v>7.7667184472836409E-2</v>
      </c>
      <c r="AL382" s="20">
        <f>Table2[[#This Row],[Find N D8]]/Table2[[#This Row],[bp]]*1000000</f>
        <v>3.3011447111256254E-2</v>
      </c>
      <c r="AM382" s="20">
        <f>Table2[[#This Row],[identify kmers A9]]/Table2[[#This Row],[bp]]*1000000</f>
        <v>1.9914514289942629</v>
      </c>
      <c r="AN382" s="20">
        <f>Table2[[#This Row],[identify kmers B10]]/Table2[[#This Row],[bp]]*1000000</f>
        <v>20.220414193258296</v>
      </c>
    </row>
    <row r="383" spans="1:40" x14ac:dyDescent="0.25">
      <c r="A383" s="1" t="s">
        <v>144</v>
      </c>
      <c r="B383">
        <v>10999</v>
      </c>
      <c r="C383">
        <v>1709568624.7658501</v>
      </c>
      <c r="D383">
        <v>1709568624.7660899</v>
      </c>
      <c r="E383">
        <v>1709568624.8266399</v>
      </c>
      <c r="F383">
        <v>1709568624.82809</v>
      </c>
      <c r="G383">
        <v>1709568624.8282101</v>
      </c>
      <c r="H383">
        <v>1709568624.83023</v>
      </c>
      <c r="I383">
        <v>1709568624.8307099</v>
      </c>
      <c r="J383">
        <v>1709568624.83091</v>
      </c>
      <c r="K383">
        <v>1709568624.8589599</v>
      </c>
      <c r="L383">
        <v>1709568625.08691</v>
      </c>
      <c r="M383" s="10">
        <f t="shared" si="90"/>
        <v>2.3984909057617188E-4</v>
      </c>
      <c r="N383" s="10">
        <f t="shared" si="91"/>
        <v>6.054997444152832E-2</v>
      </c>
      <c r="O383" s="10">
        <f t="shared" si="92"/>
        <v>1.4500617980957031E-3</v>
      </c>
      <c r="P383" s="10">
        <f t="shared" si="93"/>
        <v>1.201629638671875E-4</v>
      </c>
      <c r="Q383" s="10">
        <f t="shared" si="94"/>
        <v>2.0198822021484375E-3</v>
      </c>
      <c r="R383" s="10">
        <f t="shared" si="95"/>
        <v>4.7993659973144531E-4</v>
      </c>
      <c r="S383" s="10">
        <f t="shared" si="96"/>
        <v>2.0003318786621094E-4</v>
      </c>
      <c r="T383" s="10">
        <f t="shared" si="97"/>
        <v>2.8049945831298828E-2</v>
      </c>
      <c r="U383" s="10">
        <f t="shared" si="98"/>
        <v>0.22795009613037109</v>
      </c>
      <c r="V383" s="10">
        <f>SUM(Table2[[#This Row],[filter kmers2]:[identify kmers B10]])</f>
        <v>0.3210599422454834</v>
      </c>
      <c r="W383" s="5">
        <f t="shared" si="99"/>
        <v>7.4705392674861482E-4</v>
      </c>
      <c r="X383" s="5">
        <f t="shared" si="100"/>
        <v>0.18859398658718884</v>
      </c>
      <c r="Y383" s="5">
        <f t="shared" si="101"/>
        <v>4.5164830839811883E-3</v>
      </c>
      <c r="Z383" s="5">
        <f t="shared" si="102"/>
        <v>3.7426956171103569E-4</v>
      </c>
      <c r="AA383" s="5">
        <f t="shared" si="103"/>
        <v>6.2912931087616948E-3</v>
      </c>
      <c r="AB383" s="5">
        <f t="shared" si="104"/>
        <v>1.4948504518339579E-3</v>
      </c>
      <c r="AC383" s="5">
        <f t="shared" si="105"/>
        <v>6.2304000451499791E-4</v>
      </c>
      <c r="AD383" s="5">
        <f t="shared" si="106"/>
        <v>8.7366694316078075E-2</v>
      </c>
      <c r="AE383" s="5">
        <f t="shared" si="107"/>
        <v>0.70999232895918163</v>
      </c>
      <c r="AF383" s="20">
        <f>Table2[[#This Row],[filter kmers2]]/Table2[[#This Row],[bp]]*1000000</f>
        <v>2.1806445183759602E-2</v>
      </c>
      <c r="AG383" s="20">
        <f>Table2[[#This Row],[collapse kmers3]]/Table2[[#This Row],[bp]]*1000000</f>
        <v>5.5050435895561707</v>
      </c>
      <c r="AH383" s="20">
        <f>Table2[[#This Row],[calculate distances4]]/Table2[[#This Row],[bp]]*1000000</f>
        <v>0.1318357848982365</v>
      </c>
      <c r="AI383" s="20">
        <f>Table2[[#This Row],[Find N A5]]/Table2[[#This Row],[bp]]*1000000</f>
        <v>1.0924898978742386E-2</v>
      </c>
      <c r="AJ383" s="20">
        <f>Table2[[#This Row],[Find N B6]]/Table2[[#This Row],[bp]]*1000000</f>
        <v>0.18364234949981248</v>
      </c>
      <c r="AK383" s="20">
        <f>Table2[[#This Row],[Find N C7]]/Table2[[#This Row],[bp]]*1000000</f>
        <v>4.3634566754381793E-2</v>
      </c>
      <c r="AL383" s="20">
        <f>Table2[[#This Row],[Find N D8]]/Table2[[#This Row],[bp]]*1000000</f>
        <v>1.8186488577708059E-2</v>
      </c>
      <c r="AM383" s="20">
        <f>Table2[[#This Row],[identify kmers A9]]/Table2[[#This Row],[bp]]*1000000</f>
        <v>2.550226914383019</v>
      </c>
      <c r="AN383" s="20">
        <f>Table2[[#This Row],[identify kmers B10]]/Table2[[#This Row],[bp]]*1000000</f>
        <v>20.724620068221757</v>
      </c>
    </row>
    <row r="384" spans="1:40" x14ac:dyDescent="0.25">
      <c r="A384" s="1" t="s">
        <v>144</v>
      </c>
      <c r="B384">
        <v>10999</v>
      </c>
      <c r="C384">
        <v>1709568534.0752499</v>
      </c>
      <c r="D384">
        <v>1709568534.07546</v>
      </c>
      <c r="E384">
        <v>1709568534.1554899</v>
      </c>
      <c r="F384">
        <v>1709568534.15713</v>
      </c>
      <c r="G384">
        <v>1709568534.1572599</v>
      </c>
      <c r="H384">
        <v>1709568534.15955</v>
      </c>
      <c r="I384">
        <v>1709568534.1600599</v>
      </c>
      <c r="J384">
        <v>1709568534.1603701</v>
      </c>
      <c r="K384">
        <v>1709568534.1889901</v>
      </c>
      <c r="L384">
        <v>1709568534.3962801</v>
      </c>
      <c r="M384" s="10">
        <f t="shared" si="90"/>
        <v>2.1004676818847656E-4</v>
      </c>
      <c r="N384" s="10">
        <f t="shared" si="91"/>
        <v>8.0029964447021484E-2</v>
      </c>
      <c r="O384" s="10">
        <f t="shared" si="92"/>
        <v>1.6400814056396484E-3</v>
      </c>
      <c r="P384" s="10">
        <f t="shared" si="93"/>
        <v>1.2993812561035156E-4</v>
      </c>
      <c r="Q384" s="10">
        <f t="shared" si="94"/>
        <v>2.2900104522705078E-3</v>
      </c>
      <c r="R384" s="10">
        <f t="shared" si="95"/>
        <v>5.0997734069824219E-4</v>
      </c>
      <c r="S384" s="10">
        <f t="shared" si="96"/>
        <v>3.1018257141113281E-4</v>
      </c>
      <c r="T384" s="10">
        <f t="shared" si="97"/>
        <v>2.8620004653930664E-2</v>
      </c>
      <c r="U384" s="10">
        <f t="shared" si="98"/>
        <v>0.2072899341583252</v>
      </c>
      <c r="V384" s="10">
        <f>SUM(Table2[[#This Row],[filter kmers2]:[identify kmers B10]])</f>
        <v>0.3210301399230957</v>
      </c>
      <c r="W384" s="5">
        <f t="shared" si="99"/>
        <v>6.5428986897863944E-4</v>
      </c>
      <c r="X384" s="5">
        <f t="shared" si="100"/>
        <v>0.24929112408633358</v>
      </c>
      <c r="Y384" s="5">
        <f t="shared" si="101"/>
        <v>5.1088081824109651E-3</v>
      </c>
      <c r="Z384" s="5">
        <f t="shared" si="102"/>
        <v>4.0475366469166683E-4</v>
      </c>
      <c r="AA384" s="5">
        <f t="shared" si="103"/>
        <v>7.1333191731439627E-3</v>
      </c>
      <c r="AB384" s="5">
        <f t="shared" si="104"/>
        <v>1.5885653005054594E-3</v>
      </c>
      <c r="AC384" s="5">
        <f t="shared" si="105"/>
        <v>9.6621012433735509E-4</v>
      </c>
      <c r="AD384" s="5">
        <f t="shared" si="106"/>
        <v>8.9150522317894276E-2</v>
      </c>
      <c r="AE384" s="5">
        <f t="shared" si="107"/>
        <v>0.64570240728170414</v>
      </c>
      <c r="AF384" s="20">
        <f>Table2[[#This Row],[filter kmers2]]/Table2[[#This Row],[bp]]*1000000</f>
        <v>1.9096896825936592E-2</v>
      </c>
      <c r="AG384" s="20">
        <f>Table2[[#This Row],[collapse kmers3]]/Table2[[#This Row],[bp]]*1000000</f>
        <v>7.2761127781636041</v>
      </c>
      <c r="AH384" s="20">
        <f>Table2[[#This Row],[calculate distances4]]/Table2[[#This Row],[bp]]*1000000</f>
        <v>0.14911186522771602</v>
      </c>
      <c r="AI384" s="20">
        <f>Table2[[#This Row],[Find N A5]]/Table2[[#This Row],[bp]]*1000000</f>
        <v>1.1813630840108334E-2</v>
      </c>
      <c r="AJ384" s="20">
        <f>Table2[[#This Row],[Find N B6]]/Table2[[#This Row],[bp]]*1000000</f>
        <v>0.20820169581512027</v>
      </c>
      <c r="AK384" s="20">
        <f>Table2[[#This Row],[Find N C7]]/Table2[[#This Row],[bp]]*1000000</f>
        <v>4.6365791499067388E-2</v>
      </c>
      <c r="AL384" s="20">
        <f>Table2[[#This Row],[Find N D8]]/Table2[[#This Row],[bp]]*1000000</f>
        <v>2.8200979308221911E-2</v>
      </c>
      <c r="AM384" s="20">
        <f>Table2[[#This Row],[identify kmers A9]]/Table2[[#This Row],[bp]]*1000000</f>
        <v>2.6020551553714579</v>
      </c>
      <c r="AN384" s="20">
        <f>Table2[[#This Row],[identify kmers B10]]/Table2[[#This Row],[bp]]*1000000</f>
        <v>18.846252764644532</v>
      </c>
    </row>
    <row r="385" spans="1:40" x14ac:dyDescent="0.25">
      <c r="A385" s="1" t="s">
        <v>144</v>
      </c>
      <c r="B385">
        <v>10699</v>
      </c>
      <c r="C385">
        <v>1709568516.25196</v>
      </c>
      <c r="D385">
        <v>1709568516.2521801</v>
      </c>
      <c r="E385">
        <v>1709568516.32041</v>
      </c>
      <c r="F385">
        <v>1709568516.3218801</v>
      </c>
      <c r="G385">
        <v>1709568516.32201</v>
      </c>
      <c r="H385">
        <v>1709568516.3259799</v>
      </c>
      <c r="I385">
        <v>1709568516.3267</v>
      </c>
      <c r="J385">
        <v>1709568516.3270199</v>
      </c>
      <c r="K385">
        <v>1709568516.34428</v>
      </c>
      <c r="L385">
        <v>1709568516.5727501</v>
      </c>
      <c r="M385" s="10">
        <f t="shared" si="90"/>
        <v>2.2006034851074219E-4</v>
      </c>
      <c r="N385" s="10">
        <f t="shared" si="91"/>
        <v>6.8229913711547852E-2</v>
      </c>
      <c r="O385" s="10">
        <f t="shared" si="92"/>
        <v>1.4700889587402344E-3</v>
      </c>
      <c r="P385" s="10">
        <f t="shared" si="93"/>
        <v>1.2993812561035156E-4</v>
      </c>
      <c r="Q385" s="10">
        <f t="shared" si="94"/>
        <v>3.9699077606201172E-3</v>
      </c>
      <c r="R385" s="10">
        <f t="shared" si="95"/>
        <v>7.2002410888671875E-4</v>
      </c>
      <c r="S385" s="10">
        <f t="shared" si="96"/>
        <v>3.1995773315429688E-4</v>
      </c>
      <c r="T385" s="10">
        <f t="shared" si="97"/>
        <v>1.7260074615478516E-2</v>
      </c>
      <c r="U385" s="10">
        <f t="shared" si="98"/>
        <v>0.2284700870513916</v>
      </c>
      <c r="V385" s="10">
        <f>SUM(Table2[[#This Row],[filter kmers2]:[identify kmers B10]])</f>
        <v>0.32079005241394043</v>
      </c>
      <c r="W385" s="5">
        <f t="shared" si="99"/>
        <v>6.8599492675907898E-4</v>
      </c>
      <c r="X385" s="5">
        <f t="shared" si="100"/>
        <v>0.21269335878129247</v>
      </c>
      <c r="Y385" s="5">
        <f t="shared" si="101"/>
        <v>4.5827136710687773E-3</v>
      </c>
      <c r="Z385" s="5">
        <f t="shared" si="102"/>
        <v>4.0505659272339987E-4</v>
      </c>
      <c r="AA385" s="5">
        <f t="shared" si="103"/>
        <v>1.2375407936582259E-2</v>
      </c>
      <c r="AB385" s="5">
        <f t="shared" si="104"/>
        <v>2.2445337798617754E-3</v>
      </c>
      <c r="AC385" s="5">
        <f t="shared" si="105"/>
        <v>9.9740540813725255E-4</v>
      </c>
      <c r="AD385" s="5">
        <f t="shared" si="106"/>
        <v>5.3804893529573961E-2</v>
      </c>
      <c r="AE385" s="5">
        <f t="shared" si="107"/>
        <v>0.71221063537400098</v>
      </c>
      <c r="AF385" s="20">
        <f>Table2[[#This Row],[filter kmers2]]/Table2[[#This Row],[bp]]*1000000</f>
        <v>2.0568309983245367E-2</v>
      </c>
      <c r="AG385" s="20">
        <f>Table2[[#This Row],[collapse kmers3]]/Table2[[#This Row],[bp]]*1000000</f>
        <v>6.3772234518691331</v>
      </c>
      <c r="AH385" s="20">
        <f>Table2[[#This Row],[calculate distances4]]/Table2[[#This Row],[bp]]*1000000</f>
        <v>0.1374043329974983</v>
      </c>
      <c r="AI385" s="20">
        <f>Table2[[#This Row],[Find N A5]]/Table2[[#This Row],[bp]]*1000000</f>
        <v>1.2144885093032205E-2</v>
      </c>
      <c r="AJ385" s="20">
        <f>Table2[[#This Row],[Find N B6]]/Table2[[#This Row],[bp]]*1000000</f>
        <v>0.37105409483317298</v>
      </c>
      <c r="AK385" s="20">
        <f>Table2[[#This Row],[Find N C7]]/Table2[[#This Row],[bp]]*1000000</f>
        <v>6.7298262350380292E-2</v>
      </c>
      <c r="AL385" s="20">
        <f>Table2[[#This Row],[Find N D8]]/Table2[[#This Row],[bp]]*1000000</f>
        <v>2.9905386779539852E-2</v>
      </c>
      <c r="AM385" s="20">
        <f>Table2[[#This Row],[identify kmers A9]]/Table2[[#This Row],[bp]]*1000000</f>
        <v>1.6132418558256394</v>
      </c>
      <c r="AN385" s="20">
        <f>Table2[[#This Row],[identify kmers B10]]/Table2[[#This Row],[bp]]*1000000</f>
        <v>21.35434031698211</v>
      </c>
    </row>
    <row r="386" spans="1:40" x14ac:dyDescent="0.25">
      <c r="A386" s="1" t="s">
        <v>144</v>
      </c>
      <c r="B386">
        <v>10999</v>
      </c>
      <c r="C386">
        <v>1709568600.07338</v>
      </c>
      <c r="D386">
        <v>1709568600.07355</v>
      </c>
      <c r="E386">
        <v>1709568600.1542399</v>
      </c>
      <c r="F386">
        <v>1709568600.15611</v>
      </c>
      <c r="G386">
        <v>1709568600.15625</v>
      </c>
      <c r="H386">
        <v>1709568600.15994</v>
      </c>
      <c r="I386">
        <v>1709568600.1603899</v>
      </c>
      <c r="J386">
        <v>1709568600.1607001</v>
      </c>
      <c r="K386">
        <v>1709568600.1817701</v>
      </c>
      <c r="L386">
        <v>1709568600.3936801</v>
      </c>
      <c r="M386" s="10">
        <f t="shared" ref="M386:M449" si="108">(D386-C386)</f>
        <v>1.6999244689941406E-4</v>
      </c>
      <c r="N386" s="10">
        <f t="shared" ref="N386:N449" si="109">(E386-D386)</f>
        <v>8.0689907073974609E-2</v>
      </c>
      <c r="O386" s="10">
        <f t="shared" ref="O386:O449" si="110">(F386-E386)</f>
        <v>1.8701553344726563E-3</v>
      </c>
      <c r="P386" s="10">
        <f t="shared" ref="P386:P449" si="111">(G386-F386)</f>
        <v>1.3995170593261719E-4</v>
      </c>
      <c r="Q386" s="10">
        <f t="shared" ref="Q386:Q449" si="112">(H386-G386)</f>
        <v>3.6900043487548828E-3</v>
      </c>
      <c r="R386" s="10">
        <f t="shared" ref="R386:R449" si="113">(I386-H386)</f>
        <v>4.4989585876464844E-4</v>
      </c>
      <c r="S386" s="10">
        <f t="shared" ref="S386:S449" si="114">(J386-I386)</f>
        <v>3.1018257141113281E-4</v>
      </c>
      <c r="T386" s="10">
        <f t="shared" ref="T386:T449" si="115">(K386-J386)</f>
        <v>2.1070003509521484E-2</v>
      </c>
      <c r="U386" s="10">
        <f t="shared" ref="U386:U449" si="116">(L386-K386)</f>
        <v>0.21191000938415527</v>
      </c>
      <c r="V386" s="10">
        <f>SUM(Table2[[#This Row],[filter kmers2]:[identify kmers B10]])</f>
        <v>0.32030010223388672</v>
      </c>
      <c r="W386" s="5">
        <f t="shared" ref="W386:W449" si="117">M386/(SUM($M386:$U386))</f>
        <v>5.3072866887592714E-4</v>
      </c>
      <c r="X386" s="5">
        <f t="shared" ref="X386:X449" si="118">N386/(SUM($M386:$U386))</f>
        <v>0.25191970439976302</v>
      </c>
      <c r="Y386" s="5">
        <f t="shared" ref="Y386:Y449" si="119">O386/(SUM($M386:$U386))</f>
        <v>5.8387597176195963E-3</v>
      </c>
      <c r="Z386" s="5">
        <f t="shared" ref="Z386:Z449" si="120">P386/(SUM($M386:$U386))</f>
        <v>4.3693931084175204E-4</v>
      </c>
      <c r="AA386" s="5">
        <f t="shared" ref="AA386:AA449" si="121">Q386/(SUM($M386:$U386))</f>
        <v>1.152045947853117E-2</v>
      </c>
      <c r="AB386" s="5">
        <f t="shared" ref="AB386:AB449" si="122">R386/(SUM($M386:$U386))</f>
        <v>1.4046072905594311E-3</v>
      </c>
      <c r="AC386" s="5">
        <f t="shared" ref="AC386:AC449" si="123">S386/(SUM($M386:$U386))</f>
        <v>9.6841233970207732E-4</v>
      </c>
      <c r="AD386" s="5">
        <f t="shared" ref="AD386:AD449" si="124">T386/(SUM($M386:$U386))</f>
        <v>6.5782069261207832E-2</v>
      </c>
      <c r="AE386" s="5">
        <f t="shared" ref="AE386:AE449" si="125">U386/(SUM($M386:$U386))</f>
        <v>0.66159831953289927</v>
      </c>
      <c r="AF386" s="20">
        <f>Table2[[#This Row],[filter kmers2]]/Table2[[#This Row],[bp]]*1000000</f>
        <v>1.5455263833022462E-2</v>
      </c>
      <c r="AG386" s="20">
        <f>Table2[[#This Row],[collapse kmers3]]/Table2[[#This Row],[bp]]*1000000</f>
        <v>7.3361130169992368</v>
      </c>
      <c r="AH386" s="20">
        <f>Table2[[#This Row],[calculate distances4]]/Table2[[#This Row],[bp]]*1000000</f>
        <v>0.17002957855010967</v>
      </c>
      <c r="AI386" s="20">
        <f>Table2[[#This Row],[Find N A5]]/Table2[[#This Row],[bp]]*1000000</f>
        <v>1.2724039088336865E-2</v>
      </c>
      <c r="AJ386" s="20">
        <f>Table2[[#This Row],[Find N B6]]/Table2[[#This Row],[bp]]*1000000</f>
        <v>0.3354854394722141</v>
      </c>
      <c r="AK386" s="20">
        <f>Table2[[#This Row],[Find N C7]]/Table2[[#This Row],[bp]]*1000000</f>
        <v>4.0903342009696191E-2</v>
      </c>
      <c r="AL386" s="20">
        <f>Table2[[#This Row],[Find N D8]]/Table2[[#This Row],[bp]]*1000000</f>
        <v>2.8200979308221911E-2</v>
      </c>
      <c r="AM386" s="20">
        <f>Table2[[#This Row],[identify kmers A9]]/Table2[[#This Row],[bp]]*1000000</f>
        <v>1.915629012594007</v>
      </c>
      <c r="AN386" s="20">
        <f>Table2[[#This Row],[identify kmers B10]]/Table2[[#This Row],[bp]]*1000000</f>
        <v>19.266297789267686</v>
      </c>
    </row>
    <row r="387" spans="1:40" x14ac:dyDescent="0.25">
      <c r="A387" s="1" t="s">
        <v>144</v>
      </c>
      <c r="B387">
        <v>10999</v>
      </c>
      <c r="C387">
        <v>1709568578.38712</v>
      </c>
      <c r="D387">
        <v>1709568578.3873601</v>
      </c>
      <c r="E387">
        <v>1709568578.4632199</v>
      </c>
      <c r="F387">
        <v>1709568578.46457</v>
      </c>
      <c r="G387">
        <v>1709568578.46471</v>
      </c>
      <c r="H387">
        <v>1709568578.4671199</v>
      </c>
      <c r="I387">
        <v>1709568578.4675</v>
      </c>
      <c r="J387">
        <v>1709568578.4678199</v>
      </c>
      <c r="K387">
        <v>1709568578.4835999</v>
      </c>
      <c r="L387">
        <v>1709568578.7067001</v>
      </c>
      <c r="M387" s="10">
        <f t="shared" si="108"/>
        <v>2.4008750915527344E-4</v>
      </c>
      <c r="N387" s="10">
        <f t="shared" si="109"/>
        <v>7.5859785079956055E-2</v>
      </c>
      <c r="O387" s="10">
        <f t="shared" si="110"/>
        <v>1.3501644134521484E-3</v>
      </c>
      <c r="P387" s="10">
        <f t="shared" si="111"/>
        <v>1.3995170593261719E-4</v>
      </c>
      <c r="Q387" s="10">
        <f t="shared" si="112"/>
        <v>2.4099349975585938E-3</v>
      </c>
      <c r="R387" s="10">
        <f t="shared" si="113"/>
        <v>3.8003921508789063E-4</v>
      </c>
      <c r="S387" s="10">
        <f t="shared" si="114"/>
        <v>3.1995773315429688E-4</v>
      </c>
      <c r="T387" s="10">
        <f t="shared" si="115"/>
        <v>1.5779972076416016E-2</v>
      </c>
      <c r="U387" s="10">
        <f t="shared" si="116"/>
        <v>0.22310018539428711</v>
      </c>
      <c r="V387" s="10">
        <f>SUM(Table2[[#This Row],[filter kmers2]:[identify kmers B10]])</f>
        <v>0.319580078125</v>
      </c>
      <c r="W387" s="5">
        <f t="shared" si="117"/>
        <v>7.5125931054239876E-4</v>
      </c>
      <c r="X387" s="5">
        <f t="shared" si="118"/>
        <v>0.23737332290870894</v>
      </c>
      <c r="Y387" s="5">
        <f t="shared" si="119"/>
        <v>4.2248078208556149E-3</v>
      </c>
      <c r="Z387" s="5">
        <f t="shared" si="120"/>
        <v>4.3792374904507255E-4</v>
      </c>
      <c r="AA387" s="5">
        <f t="shared" si="121"/>
        <v>7.5409425133689837E-3</v>
      </c>
      <c r="AB387" s="5">
        <f t="shared" si="122"/>
        <v>1.1891830595874714E-3</v>
      </c>
      <c r="AC387" s="5">
        <f t="shared" si="123"/>
        <v>1.0011817226890755E-3</v>
      </c>
      <c r="AD387" s="5">
        <f t="shared" si="124"/>
        <v>4.9377208269671506E-2</v>
      </c>
      <c r="AE387" s="5">
        <f t="shared" si="125"/>
        <v>0.69810417064553099</v>
      </c>
      <c r="AF387" s="20">
        <f>Table2[[#This Row],[filter kmers2]]/Table2[[#This Row],[bp]]*1000000</f>
        <v>2.1828121570622187E-2</v>
      </c>
      <c r="AG387" s="20">
        <f>Table2[[#This Row],[collapse kmers3]]/Table2[[#This Row],[bp]]*1000000</f>
        <v>6.8969710955501462</v>
      </c>
      <c r="AH387" s="20">
        <f>Table2[[#This Row],[calculate distances4]]/Table2[[#This Row],[bp]]*1000000</f>
        <v>0.12275337880281376</v>
      </c>
      <c r="AI387" s="20">
        <f>Table2[[#This Row],[Find N A5]]/Table2[[#This Row],[bp]]*1000000</f>
        <v>1.2724039088336865E-2</v>
      </c>
      <c r="AJ387" s="20">
        <f>Table2[[#This Row],[Find N B6]]/Table2[[#This Row],[bp]]*1000000</f>
        <v>0.21910491840700005</v>
      </c>
      <c r="AK387" s="20">
        <f>Table2[[#This Row],[Find N C7]]/Table2[[#This Row],[bp]]*1000000</f>
        <v>3.4552160658959052E-2</v>
      </c>
      <c r="AL387" s="20">
        <f>Table2[[#This Row],[Find N D8]]/Table2[[#This Row],[bp]]*1000000</f>
        <v>2.9089711169587858E-2</v>
      </c>
      <c r="AM387" s="20">
        <f>Table2[[#This Row],[identify kmers A9]]/Table2[[#This Row],[bp]]*1000000</f>
        <v>1.4346733408869912</v>
      </c>
      <c r="AN387" s="20">
        <f>Table2[[#This Row],[identify kmers B10]]/Table2[[#This Row],[bp]]*1000000</f>
        <v>20.283679006663068</v>
      </c>
    </row>
    <row r="388" spans="1:40" x14ac:dyDescent="0.25">
      <c r="A388" s="1" t="s">
        <v>144</v>
      </c>
      <c r="B388">
        <v>12099</v>
      </c>
      <c r="C388">
        <v>1709568628.70947</v>
      </c>
      <c r="D388">
        <v>1709568628.7097099</v>
      </c>
      <c r="E388">
        <v>1709568628.75721</v>
      </c>
      <c r="F388">
        <v>1709568628.75842</v>
      </c>
      <c r="G388">
        <v>1709568628.7585599</v>
      </c>
      <c r="H388">
        <v>1709568628.7600501</v>
      </c>
      <c r="I388">
        <v>1709568628.7605801</v>
      </c>
      <c r="J388">
        <v>1709568628.76074</v>
      </c>
      <c r="K388">
        <v>1709568628.7736001</v>
      </c>
      <c r="L388">
        <v>1709568629.0290301</v>
      </c>
      <c r="M388" s="10">
        <f t="shared" si="108"/>
        <v>2.3984909057617188E-4</v>
      </c>
      <c r="N388" s="10">
        <f t="shared" si="109"/>
        <v>4.7500133514404297E-2</v>
      </c>
      <c r="O388" s="10">
        <f t="shared" si="110"/>
        <v>1.2099742889404297E-3</v>
      </c>
      <c r="P388" s="10">
        <f t="shared" si="111"/>
        <v>1.3995170593261719E-4</v>
      </c>
      <c r="Q388" s="10">
        <f t="shared" si="112"/>
        <v>1.4901161193847656E-3</v>
      </c>
      <c r="R388" s="10">
        <f t="shared" si="113"/>
        <v>5.3000450134277344E-4</v>
      </c>
      <c r="S388" s="10">
        <f t="shared" si="114"/>
        <v>1.5997886657714844E-4</v>
      </c>
      <c r="T388" s="10">
        <f t="shared" si="115"/>
        <v>1.286005973815918E-2</v>
      </c>
      <c r="U388" s="10">
        <f t="shared" si="116"/>
        <v>0.25542998313903809</v>
      </c>
      <c r="V388" s="10">
        <f>SUM(Table2[[#This Row],[filter kmers2]:[identify kmers B10]])</f>
        <v>0.31956005096435547</v>
      </c>
      <c r="W388" s="5">
        <f t="shared" si="117"/>
        <v>7.5056030893838241E-4</v>
      </c>
      <c r="X388" s="5">
        <f t="shared" si="118"/>
        <v>0.14864227668965599</v>
      </c>
      <c r="Y388" s="5">
        <f t="shared" si="119"/>
        <v>3.7863753159664919E-3</v>
      </c>
      <c r="Z388" s="5">
        <f t="shared" si="120"/>
        <v>4.3795119418174003E-4</v>
      </c>
      <c r="AA388" s="5">
        <f t="shared" si="121"/>
        <v>4.6630237881360734E-3</v>
      </c>
      <c r="AB388" s="5">
        <f t="shared" si="122"/>
        <v>1.6585443009642386E-3</v>
      </c>
      <c r="AC388" s="5">
        <f t="shared" si="123"/>
        <v>5.0062223389428886E-4</v>
      </c>
      <c r="AD388" s="5">
        <f t="shared" si="124"/>
        <v>4.0243014417323468E-2</v>
      </c>
      <c r="AE388" s="5">
        <f t="shared" si="125"/>
        <v>0.79931763175093928</v>
      </c>
      <c r="AF388" s="20">
        <f>Table2[[#This Row],[filter kmers2]]/Table2[[#This Row],[bp]]*1000000</f>
        <v>1.9823877227553671E-2</v>
      </c>
      <c r="AG388" s="20">
        <f>Table2[[#This Row],[collapse kmers3]]/Table2[[#This Row],[bp]]*1000000</f>
        <v>3.9259553280770554</v>
      </c>
      <c r="AH388" s="20">
        <f>Table2[[#This Row],[calculate distances4]]/Table2[[#This Row],[bp]]*1000000</f>
        <v>0.10000614008929909</v>
      </c>
      <c r="AI388" s="20">
        <f>Table2[[#This Row],[Find N A5]]/Table2[[#This Row],[bp]]*1000000</f>
        <v>1.15672126566342E-2</v>
      </c>
      <c r="AJ388" s="20">
        <f>Table2[[#This Row],[Find N B6]]/Table2[[#This Row],[bp]]*1000000</f>
        <v>0.12316027104593484</v>
      </c>
      <c r="AK388" s="20">
        <f>Table2[[#This Row],[Find N C7]]/Table2[[#This Row],[bp]]*1000000</f>
        <v>4.3805645205618103E-2</v>
      </c>
      <c r="AL388" s="20">
        <f>Table2[[#This Row],[Find N D8]]/Table2[[#This Row],[bp]]*1000000</f>
        <v>1.3222486699491564E-2</v>
      </c>
      <c r="AM388" s="20">
        <f>Table2[[#This Row],[identify kmers A9]]/Table2[[#This Row],[bp]]*1000000</f>
        <v>1.0629026975914686</v>
      </c>
      <c r="AN388" s="20">
        <f>Table2[[#This Row],[identify kmers B10]]/Table2[[#This Row],[bp]]*1000000</f>
        <v>21.111660727253334</v>
      </c>
    </row>
    <row r="389" spans="1:40" x14ac:dyDescent="0.25">
      <c r="A389" s="1" t="s">
        <v>144</v>
      </c>
      <c r="B389">
        <v>10599</v>
      </c>
      <c r="C389">
        <v>1709568522.93889</v>
      </c>
      <c r="D389">
        <v>1709568522.93909</v>
      </c>
      <c r="E389">
        <v>1709568522.99617</v>
      </c>
      <c r="F389">
        <v>1709568522.9976699</v>
      </c>
      <c r="G389">
        <v>1709568522.9977801</v>
      </c>
      <c r="H389">
        <v>1709568523.00032</v>
      </c>
      <c r="I389">
        <v>1709568523.0008399</v>
      </c>
      <c r="J389">
        <v>1709568523.00105</v>
      </c>
      <c r="K389">
        <v>1709568523.0242901</v>
      </c>
      <c r="L389">
        <v>1709568523.25757</v>
      </c>
      <c r="M389" s="10">
        <f t="shared" si="108"/>
        <v>2.0003318786621094E-4</v>
      </c>
      <c r="N389" s="10">
        <f t="shared" si="109"/>
        <v>5.708003044128418E-2</v>
      </c>
      <c r="O389" s="10">
        <f t="shared" si="110"/>
        <v>1.4998912811279297E-3</v>
      </c>
      <c r="P389" s="10">
        <f t="shared" si="111"/>
        <v>1.1014938354492188E-4</v>
      </c>
      <c r="Q389" s="10">
        <f t="shared" si="112"/>
        <v>2.5398731231689453E-3</v>
      </c>
      <c r="R389" s="10">
        <f t="shared" si="113"/>
        <v>5.1999092102050781E-4</v>
      </c>
      <c r="S389" s="10">
        <f t="shared" si="114"/>
        <v>2.1004676818847656E-4</v>
      </c>
      <c r="T389" s="10">
        <f t="shared" si="115"/>
        <v>2.3240089416503906E-2</v>
      </c>
      <c r="U389" s="10">
        <f t="shared" si="116"/>
        <v>0.23327994346618652</v>
      </c>
      <c r="V389" s="10">
        <f>SUM(Table2[[#This Row],[filter kmers2]:[identify kmers B10]])</f>
        <v>0.3186800479888916</v>
      </c>
      <c r="W389" s="5">
        <f t="shared" si="117"/>
        <v>6.2769285095998098E-4</v>
      </c>
      <c r="X389" s="5">
        <f t="shared" si="118"/>
        <v>0.1791139131599285</v>
      </c>
      <c r="Y389" s="5">
        <f t="shared" si="119"/>
        <v>4.7065741661373546E-3</v>
      </c>
      <c r="Z389" s="5">
        <f t="shared" si="120"/>
        <v>3.456425472509073E-4</v>
      </c>
      <c r="AA389" s="5">
        <f t="shared" si="121"/>
        <v>7.9699784758959207E-3</v>
      </c>
      <c r="AB389" s="5">
        <f t="shared" si="122"/>
        <v>1.6317021548792833E-3</v>
      </c>
      <c r="AC389" s="5">
        <f t="shared" si="123"/>
        <v>6.5911490071006353E-4</v>
      </c>
      <c r="AD389" s="5">
        <f t="shared" si="124"/>
        <v>7.2926088605691428E-2</v>
      </c>
      <c r="AE389" s="5">
        <f t="shared" si="125"/>
        <v>0.73201929313854652</v>
      </c>
      <c r="AF389" s="20">
        <f>Table2[[#This Row],[filter kmers2]]/Table2[[#This Row],[bp]]*1000000</f>
        <v>1.8872835915294928E-2</v>
      </c>
      <c r="AG389" s="20">
        <f>Table2[[#This Row],[collapse kmers3]]/Table2[[#This Row],[bp]]*1000000</f>
        <v>5.3854165903655229</v>
      </c>
      <c r="AH389" s="20">
        <f>Table2[[#This Row],[calculate distances4]]/Table2[[#This Row],[bp]]*1000000</f>
        <v>0.14151252770336162</v>
      </c>
      <c r="AI389" s="20">
        <f>Table2[[#This Row],[Find N A5]]/Table2[[#This Row],[bp]]*1000000</f>
        <v>1.0392431695907339E-2</v>
      </c>
      <c r="AJ389" s="20">
        <f>Table2[[#This Row],[Find N B6]]/Table2[[#This Row],[bp]]*1000000</f>
        <v>0.23963327891017502</v>
      </c>
      <c r="AK389" s="20">
        <f>Table2[[#This Row],[Find N C7]]/Table2[[#This Row],[bp]]*1000000</f>
        <v>4.9060375603406717E-2</v>
      </c>
      <c r="AL389" s="20">
        <f>Table2[[#This Row],[Find N D8]]/Table2[[#This Row],[bp]]*1000000</f>
        <v>1.9817602433104688E-2</v>
      </c>
      <c r="AM389" s="20">
        <f>Table2[[#This Row],[identify kmers A9]]/Table2[[#This Row],[bp]]*1000000</f>
        <v>2.1926681211910473</v>
      </c>
      <c r="AN389" s="20">
        <f>Table2[[#This Row],[identify kmers B10]]/Table2[[#This Row],[bp]]*1000000</f>
        <v>22.009618215509626</v>
      </c>
    </row>
    <row r="390" spans="1:40" x14ac:dyDescent="0.25">
      <c r="A390" s="1" t="s">
        <v>144</v>
      </c>
      <c r="B390">
        <v>12099</v>
      </c>
      <c r="C390">
        <v>1709568528.47789</v>
      </c>
      <c r="D390">
        <v>1709568528.4781401</v>
      </c>
      <c r="E390">
        <v>1709568528.56077</v>
      </c>
      <c r="F390">
        <v>1709568528.56264</v>
      </c>
      <c r="G390">
        <v>1709568528.5627899</v>
      </c>
      <c r="H390">
        <v>1709568528.5660999</v>
      </c>
      <c r="I390">
        <v>1709568528.5667801</v>
      </c>
      <c r="J390">
        <v>1709568528.5669799</v>
      </c>
      <c r="K390">
        <v>1709568528.5845399</v>
      </c>
      <c r="L390">
        <v>1709568528.79652</v>
      </c>
      <c r="M390" s="10">
        <f t="shared" si="108"/>
        <v>2.5010108947753906E-4</v>
      </c>
      <c r="N390" s="10">
        <f t="shared" si="109"/>
        <v>8.2629919052124023E-2</v>
      </c>
      <c r="O390" s="10">
        <f t="shared" si="110"/>
        <v>1.8699169158935547E-3</v>
      </c>
      <c r="P390" s="10">
        <f t="shared" si="111"/>
        <v>1.4996528625488281E-4</v>
      </c>
      <c r="Q390" s="10">
        <f t="shared" si="112"/>
        <v>3.3099651336669922E-3</v>
      </c>
      <c r="R390" s="10">
        <f t="shared" si="113"/>
        <v>6.8020820617675781E-4</v>
      </c>
      <c r="S390" s="10">
        <f t="shared" si="114"/>
        <v>1.9979476928710938E-4</v>
      </c>
      <c r="T390" s="10">
        <f t="shared" si="115"/>
        <v>1.7560005187988281E-2</v>
      </c>
      <c r="U390" s="10">
        <f t="shared" si="116"/>
        <v>0.21198010444641113</v>
      </c>
      <c r="V390" s="10">
        <f>SUM(Table2[[#This Row],[filter kmers2]:[identify kmers B10]])</f>
        <v>0.31862998008728027</v>
      </c>
      <c r="W390" s="5">
        <f t="shared" si="117"/>
        <v>7.849264196954426E-4</v>
      </c>
      <c r="X390" s="5">
        <f t="shared" si="118"/>
        <v>0.25932876444799619</v>
      </c>
      <c r="Y390" s="5">
        <f t="shared" si="119"/>
        <v>5.8686157384855633E-3</v>
      </c>
      <c r="Z390" s="5">
        <f t="shared" si="120"/>
        <v>4.7065654717677157E-4</v>
      </c>
      <c r="AA390" s="5">
        <f t="shared" si="121"/>
        <v>1.0388115809944547E-2</v>
      </c>
      <c r="AB390" s="5">
        <f t="shared" si="122"/>
        <v>2.1347903483232579E-3</v>
      </c>
      <c r="AC390" s="5">
        <f t="shared" si="123"/>
        <v>6.2704322183487217E-4</v>
      </c>
      <c r="AD390" s="5">
        <f t="shared" si="124"/>
        <v>5.5110963454155136E-2</v>
      </c>
      <c r="AE390" s="5">
        <f t="shared" si="125"/>
        <v>0.66528612401238818</v>
      </c>
      <c r="AF390" s="20">
        <f>Table2[[#This Row],[filter kmers2]]/Table2[[#This Row],[bp]]*1000000</f>
        <v>2.0671219892349702E-2</v>
      </c>
      <c r="AG390" s="20">
        <f>Table2[[#This Row],[collapse kmers3]]/Table2[[#This Row],[bp]]*1000000</f>
        <v>6.8294833500391787</v>
      </c>
      <c r="AH390" s="20">
        <f>Table2[[#This Row],[calculate distances4]]/Table2[[#This Row],[bp]]*1000000</f>
        <v>0.15455136093012273</v>
      </c>
      <c r="AI390" s="20">
        <f>Table2[[#This Row],[Find N A5]]/Table2[[#This Row],[bp]]*1000000</f>
        <v>1.2394849678062881E-2</v>
      </c>
      <c r="AJ390" s="20">
        <f>Table2[[#This Row],[Find N B6]]/Table2[[#This Row],[bp]]*1000000</f>
        <v>0.27357344686891411</v>
      </c>
      <c r="AK390" s="20">
        <f>Table2[[#This Row],[Find N C7]]/Table2[[#This Row],[bp]]*1000000</f>
        <v>5.622020052704834E-2</v>
      </c>
      <c r="AL390" s="20">
        <f>Table2[[#This Row],[Find N D8]]/Table2[[#This Row],[bp]]*1000000</f>
        <v>1.6513329141838944E-2</v>
      </c>
      <c r="AM390" s="20">
        <f>Table2[[#This Row],[identify kmers A9]]/Table2[[#This Row],[bp]]*1000000</f>
        <v>1.451360045292031</v>
      </c>
      <c r="AN390" s="20">
        <f>Table2[[#This Row],[identify kmers B10]]/Table2[[#This Row],[bp]]*1000000</f>
        <v>17.520464868700813</v>
      </c>
    </row>
    <row r="391" spans="1:40" x14ac:dyDescent="0.25">
      <c r="A391" s="1" t="s">
        <v>144</v>
      </c>
      <c r="B391">
        <v>12099</v>
      </c>
      <c r="C391">
        <v>1709568568.0141399</v>
      </c>
      <c r="D391">
        <v>1709568568.01439</v>
      </c>
      <c r="E391">
        <v>1709568568.0818999</v>
      </c>
      <c r="F391">
        <v>1709568568.0834501</v>
      </c>
      <c r="G391">
        <v>1709568568.08359</v>
      </c>
      <c r="H391">
        <v>1709568568.0863299</v>
      </c>
      <c r="I391">
        <v>1709568568.0869801</v>
      </c>
      <c r="J391">
        <v>1709568568.09288</v>
      </c>
      <c r="K391">
        <v>1709568568.11115</v>
      </c>
      <c r="L391">
        <v>1709568568.3322301</v>
      </c>
      <c r="M391" s="10">
        <f t="shared" si="108"/>
        <v>2.5010108947753906E-4</v>
      </c>
      <c r="N391" s="10">
        <f t="shared" si="109"/>
        <v>6.7509889602661133E-2</v>
      </c>
      <c r="O391" s="10">
        <f t="shared" si="110"/>
        <v>1.5501976013183594E-3</v>
      </c>
      <c r="P391" s="10">
        <f t="shared" si="111"/>
        <v>1.3995170593261719E-4</v>
      </c>
      <c r="Q391" s="10">
        <f t="shared" si="112"/>
        <v>2.7399063110351563E-3</v>
      </c>
      <c r="R391" s="10">
        <f t="shared" si="113"/>
        <v>6.5016746520996094E-4</v>
      </c>
      <c r="S391" s="10">
        <f t="shared" si="114"/>
        <v>5.8999061584472656E-3</v>
      </c>
      <c r="T391" s="10">
        <f t="shared" si="115"/>
        <v>1.8270015716552734E-2</v>
      </c>
      <c r="U391" s="10">
        <f t="shared" si="116"/>
        <v>0.22108006477355957</v>
      </c>
      <c r="V391" s="10">
        <f>SUM(Table2[[#This Row],[filter kmers2]:[identify kmers B10]])</f>
        <v>0.31809020042419434</v>
      </c>
      <c r="W391" s="5">
        <f t="shared" si="117"/>
        <v>7.8625839194043927E-4</v>
      </c>
      <c r="X391" s="5">
        <f t="shared" si="118"/>
        <v>0.21223505003496565</v>
      </c>
      <c r="Y391" s="5">
        <f t="shared" si="119"/>
        <v>4.8734528735907877E-3</v>
      </c>
      <c r="Z391" s="5">
        <f t="shared" si="120"/>
        <v>4.399749056902172E-4</v>
      </c>
      <c r="AA391" s="5">
        <f t="shared" si="121"/>
        <v>8.6136143376353939E-3</v>
      </c>
      <c r="AB391" s="5">
        <f t="shared" si="122"/>
        <v>2.0439720065029338E-3</v>
      </c>
      <c r="AC391" s="5">
        <f t="shared" si="123"/>
        <v>1.8547902923696957E-2</v>
      </c>
      <c r="AD391" s="5">
        <f t="shared" si="124"/>
        <v>5.743658777349462E-2</v>
      </c>
      <c r="AE391" s="5">
        <f t="shared" si="125"/>
        <v>0.69502318675248298</v>
      </c>
      <c r="AF391" s="20">
        <f>Table2[[#This Row],[filter kmers2]]/Table2[[#This Row],[bp]]*1000000</f>
        <v>2.0671219892349702E-2</v>
      </c>
      <c r="AG391" s="20">
        <f>Table2[[#This Row],[collapse kmers3]]/Table2[[#This Row],[bp]]*1000000</f>
        <v>5.5797908589686029</v>
      </c>
      <c r="AH391" s="20">
        <f>Table2[[#This Row],[calculate distances4]]/Table2[[#This Row],[bp]]*1000000</f>
        <v>0.12812609317450693</v>
      </c>
      <c r="AI391" s="20">
        <f>Table2[[#This Row],[Find N A5]]/Table2[[#This Row],[bp]]*1000000</f>
        <v>1.15672126566342E-2</v>
      </c>
      <c r="AJ391" s="20">
        <f>Table2[[#This Row],[Find N B6]]/Table2[[#This Row],[bp]]*1000000</f>
        <v>0.22645725357758131</v>
      </c>
      <c r="AK391" s="20">
        <f>Table2[[#This Row],[Find N C7]]/Table2[[#This Row],[bp]]*1000000</f>
        <v>5.3737289462762294E-2</v>
      </c>
      <c r="AL391" s="20">
        <f>Table2[[#This Row],[Find N D8]]/Table2[[#This Row],[bp]]*1000000</f>
        <v>0.48763585076843258</v>
      </c>
      <c r="AM391" s="20">
        <f>Table2[[#This Row],[identify kmers A9]]/Table2[[#This Row],[bp]]*1000000</f>
        <v>1.5100434512399978</v>
      </c>
      <c r="AN391" s="20">
        <f>Table2[[#This Row],[identify kmers B10]]/Table2[[#This Row],[bp]]*1000000</f>
        <v>18.272589864745811</v>
      </c>
    </row>
    <row r="392" spans="1:40" x14ac:dyDescent="0.25">
      <c r="A392" s="1" t="s">
        <v>144</v>
      </c>
      <c r="B392">
        <v>10999</v>
      </c>
      <c r="C392">
        <v>1709568616.32548</v>
      </c>
      <c r="D392">
        <v>1709568616.3257101</v>
      </c>
      <c r="E392">
        <v>1709568616.4014699</v>
      </c>
      <c r="F392">
        <v>1709568616.40325</v>
      </c>
      <c r="G392">
        <v>1709568616.4033899</v>
      </c>
      <c r="H392">
        <v>1709568616.4066701</v>
      </c>
      <c r="I392">
        <v>1709568616.40733</v>
      </c>
      <c r="J392">
        <v>1709568616.40767</v>
      </c>
      <c r="K392">
        <v>1709568616.4384999</v>
      </c>
      <c r="L392">
        <v>1709568616.64325</v>
      </c>
      <c r="M392" s="10">
        <f t="shared" si="108"/>
        <v>2.3007392883300781E-4</v>
      </c>
      <c r="N392" s="10">
        <f t="shared" si="109"/>
        <v>7.57598876953125E-2</v>
      </c>
      <c r="O392" s="10">
        <f t="shared" si="110"/>
        <v>1.7800331115722656E-3</v>
      </c>
      <c r="P392" s="10">
        <f t="shared" si="111"/>
        <v>1.3995170593261719E-4</v>
      </c>
      <c r="Q392" s="10">
        <f t="shared" si="112"/>
        <v>3.2801628112792969E-3</v>
      </c>
      <c r="R392" s="10">
        <f t="shared" si="113"/>
        <v>6.59942626953125E-4</v>
      </c>
      <c r="S392" s="10">
        <f t="shared" si="114"/>
        <v>3.3998489379882813E-4</v>
      </c>
      <c r="T392" s="10">
        <f t="shared" si="115"/>
        <v>3.0829906463623047E-2</v>
      </c>
      <c r="U392" s="10">
        <f t="shared" si="116"/>
        <v>0.20475006103515625</v>
      </c>
      <c r="V392" s="10">
        <f>SUM(Table2[[#This Row],[filter kmers2]:[identify kmers B10]])</f>
        <v>0.31777000427246094</v>
      </c>
      <c r="W392" s="5">
        <f t="shared" si="117"/>
        <v>7.2402657815285438E-4</v>
      </c>
      <c r="X392" s="5">
        <f t="shared" si="118"/>
        <v>0.23841107302989742</v>
      </c>
      <c r="Y392" s="5">
        <f t="shared" si="119"/>
        <v>5.6016398264136904E-3</v>
      </c>
      <c r="Z392" s="5">
        <f t="shared" si="120"/>
        <v>4.4041823976759124E-4</v>
      </c>
      <c r="AA392" s="5">
        <f t="shared" si="121"/>
        <v>1.0322443173292197E-2</v>
      </c>
      <c r="AB392" s="5">
        <f t="shared" si="122"/>
        <v>2.0767933350539906E-3</v>
      </c>
      <c r="AC392" s="5">
        <f t="shared" si="123"/>
        <v>1.0699087051253579E-3</v>
      </c>
      <c r="AD392" s="5">
        <f t="shared" si="124"/>
        <v>9.7019561472482488E-2</v>
      </c>
      <c r="AE392" s="5">
        <f t="shared" si="125"/>
        <v>0.64433413563981445</v>
      </c>
      <c r="AF392" s="20">
        <f>Table2[[#This Row],[filter kmers2]]/Table2[[#This Row],[bp]]*1000000</f>
        <v>2.0917713322393654E-2</v>
      </c>
      <c r="AG392" s="20">
        <f>Table2[[#This Row],[collapse kmers3]]/Table2[[#This Row],[bp]]*1000000</f>
        <v>6.8878886894547238</v>
      </c>
      <c r="AH392" s="20">
        <f>Table2[[#This Row],[calculate distances4]]/Table2[[#This Row],[bp]]*1000000</f>
        <v>0.16183590431605288</v>
      </c>
      <c r="AI392" s="20">
        <f>Table2[[#This Row],[Find N A5]]/Table2[[#This Row],[bp]]*1000000</f>
        <v>1.2724039088336865E-2</v>
      </c>
      <c r="AJ392" s="20">
        <f>Table2[[#This Row],[Find N B6]]/Table2[[#This Row],[bp]]*1000000</f>
        <v>0.29822373045543205</v>
      </c>
      <c r="AK392" s="20">
        <f>Table2[[#This Row],[Find N C7]]/Table2[[#This Row],[bp]]*1000000</f>
        <v>6.0000238835632783E-2</v>
      </c>
      <c r="AL392" s="20">
        <f>Table2[[#This Row],[Find N D8]]/Table2[[#This Row],[bp]]*1000000</f>
        <v>3.0910527666044924E-2</v>
      </c>
      <c r="AM392" s="20">
        <f>Table2[[#This Row],[identify kmers A9]]/Table2[[#This Row],[bp]]*1000000</f>
        <v>2.8029735852007498</v>
      </c>
      <c r="AN392" s="20">
        <f>Table2[[#This Row],[identify kmers B10]]/Table2[[#This Row],[bp]]*1000000</f>
        <v>18.615334215397422</v>
      </c>
    </row>
    <row r="393" spans="1:40" x14ac:dyDescent="0.25">
      <c r="A393" s="1" t="s">
        <v>144</v>
      </c>
      <c r="B393">
        <v>15399</v>
      </c>
      <c r="C393">
        <v>1709568550.04582</v>
      </c>
      <c r="D393">
        <v>1709568550.04614</v>
      </c>
      <c r="E393">
        <v>1709568550.1073501</v>
      </c>
      <c r="F393">
        <v>1709568550.1086199</v>
      </c>
      <c r="G393">
        <v>1709568550.1087601</v>
      </c>
      <c r="H393">
        <v>1709568550.11182</v>
      </c>
      <c r="I393">
        <v>1709568550.1124401</v>
      </c>
      <c r="J393">
        <v>1709568550.1126699</v>
      </c>
      <c r="K393">
        <v>1709568550.12867</v>
      </c>
      <c r="L393">
        <v>1709568550.3634901</v>
      </c>
      <c r="M393" s="10">
        <f t="shared" si="108"/>
        <v>3.1995773315429688E-4</v>
      </c>
      <c r="N393" s="10">
        <f t="shared" si="109"/>
        <v>6.1210155487060547E-2</v>
      </c>
      <c r="O393" s="10">
        <f t="shared" si="110"/>
        <v>1.2698173522949219E-3</v>
      </c>
      <c r="P393" s="10">
        <f t="shared" si="111"/>
        <v>1.4019012451171875E-4</v>
      </c>
      <c r="Q393" s="10">
        <f t="shared" si="112"/>
        <v>3.0598640441894531E-3</v>
      </c>
      <c r="R393" s="10">
        <f t="shared" si="113"/>
        <v>6.2012672424316406E-4</v>
      </c>
      <c r="S393" s="10">
        <f t="shared" si="114"/>
        <v>2.2983551025390625E-4</v>
      </c>
      <c r="T393" s="10">
        <f t="shared" si="115"/>
        <v>1.6000032424926758E-2</v>
      </c>
      <c r="U393" s="10">
        <f t="shared" si="116"/>
        <v>0.23482012748718262</v>
      </c>
      <c r="V393" s="10">
        <f>SUM(Table2[[#This Row],[filter kmers2]:[identify kmers B10]])</f>
        <v>0.31767010688781738</v>
      </c>
      <c r="W393" s="5">
        <f t="shared" si="117"/>
        <v>1.0072012638799763E-3</v>
      </c>
      <c r="X393" s="5">
        <f t="shared" si="118"/>
        <v>0.19268465669222196</v>
      </c>
      <c r="Y393" s="5">
        <f t="shared" si="119"/>
        <v>3.9972831083641986E-3</v>
      </c>
      <c r="Z393" s="5">
        <f t="shared" si="120"/>
        <v>4.4130726017990024E-4</v>
      </c>
      <c r="AA393" s="5">
        <f t="shared" si="121"/>
        <v>9.6322064237225162E-3</v>
      </c>
      <c r="AB393" s="5">
        <f t="shared" si="122"/>
        <v>1.952109155999865E-3</v>
      </c>
      <c r="AC393" s="5">
        <f t="shared" si="123"/>
        <v>7.2350373947861193E-4</v>
      </c>
      <c r="AD393" s="5">
        <f t="shared" si="124"/>
        <v>5.0366817896960757E-2</v>
      </c>
      <c r="AE393" s="5">
        <f t="shared" si="125"/>
        <v>0.73919491445919216</v>
      </c>
      <c r="AF393" s="20">
        <f>Table2[[#This Row],[filter kmers2]]/Table2[[#This Row],[bp]]*1000000</f>
        <v>2.0777825388291246E-2</v>
      </c>
      <c r="AG393" s="20">
        <f>Table2[[#This Row],[collapse kmers3]]/Table2[[#This Row],[bp]]*1000000</f>
        <v>3.974943534454221</v>
      </c>
      <c r="AH393" s="20">
        <f>Table2[[#This Row],[calculate distances4]]/Table2[[#This Row],[bp]]*1000000</f>
        <v>8.2461026839075385E-2</v>
      </c>
      <c r="AI393" s="20">
        <f>Table2[[#This Row],[Find N A5]]/Table2[[#This Row],[bp]]*1000000</f>
        <v>9.1038459972542854E-3</v>
      </c>
      <c r="AJ393" s="20">
        <f>Table2[[#This Row],[Find N B6]]/Table2[[#This Row],[bp]]*1000000</f>
        <v>0.19870537334823385</v>
      </c>
      <c r="AK393" s="20">
        <f>Table2[[#This Row],[Find N C7]]/Table2[[#This Row],[bp]]*1000000</f>
        <v>4.0270584079691155E-2</v>
      </c>
      <c r="AL393" s="20">
        <f>Table2[[#This Row],[Find N D8]]/Table2[[#This Row],[bp]]*1000000</f>
        <v>1.4925352961484919E-2</v>
      </c>
      <c r="AM393" s="20">
        <f>Table2[[#This Row],[identify kmers A9]]/Table2[[#This Row],[bp]]*1000000</f>
        <v>1.0390306139961527</v>
      </c>
      <c r="AN393" s="20">
        <f>Table2[[#This Row],[identify kmers B10]]/Table2[[#This Row],[bp]]*1000000</f>
        <v>15.249050424519945</v>
      </c>
    </row>
    <row r="394" spans="1:40" x14ac:dyDescent="0.25">
      <c r="A394" s="1" t="s">
        <v>144</v>
      </c>
      <c r="B394">
        <v>10999</v>
      </c>
      <c r="C394">
        <v>1709568523.5731699</v>
      </c>
      <c r="D394">
        <v>1709568523.57342</v>
      </c>
      <c r="E394">
        <v>1709568523.64729</v>
      </c>
      <c r="F394">
        <v>1709568523.6487899</v>
      </c>
      <c r="G394">
        <v>1709568523.64891</v>
      </c>
      <c r="H394">
        <v>1709568523.6531</v>
      </c>
      <c r="I394">
        <v>1709568523.6536601</v>
      </c>
      <c r="J394">
        <v>1709568523.65397</v>
      </c>
      <c r="K394">
        <v>1709568523.6702399</v>
      </c>
      <c r="L394">
        <v>1709568523.89062</v>
      </c>
      <c r="M394" s="10">
        <f t="shared" si="108"/>
        <v>2.5010108947753906E-4</v>
      </c>
      <c r="N394" s="10">
        <f t="shared" si="109"/>
        <v>7.3869943618774414E-2</v>
      </c>
      <c r="O394" s="10">
        <f t="shared" si="110"/>
        <v>1.4998912811279297E-3</v>
      </c>
      <c r="P394" s="10">
        <f t="shared" si="111"/>
        <v>1.201629638671875E-4</v>
      </c>
      <c r="Q394" s="10">
        <f t="shared" si="112"/>
        <v>4.1899681091308594E-3</v>
      </c>
      <c r="R394" s="10">
        <f t="shared" si="113"/>
        <v>5.6004524230957031E-4</v>
      </c>
      <c r="S394" s="10">
        <f t="shared" si="114"/>
        <v>3.0994415283203125E-4</v>
      </c>
      <c r="T394" s="10">
        <f t="shared" si="115"/>
        <v>1.6269922256469727E-2</v>
      </c>
      <c r="U394" s="10">
        <f t="shared" si="116"/>
        <v>0.22038006782531738</v>
      </c>
      <c r="V394" s="10">
        <f>SUM(Table2[[#This Row],[filter kmers2]:[identify kmers B10]])</f>
        <v>0.31745004653930664</v>
      </c>
      <c r="W394" s="5">
        <f t="shared" si="117"/>
        <v>7.8784392128470378E-4</v>
      </c>
      <c r="X394" s="5">
        <f t="shared" si="118"/>
        <v>0.23269785096606638</v>
      </c>
      <c r="Y394" s="5">
        <f t="shared" si="119"/>
        <v>4.7248103992393441E-3</v>
      </c>
      <c r="Z394" s="5">
        <f t="shared" si="120"/>
        <v>3.7852558277167846E-4</v>
      </c>
      <c r="AA394" s="5">
        <f t="shared" si="121"/>
        <v>1.3198826570693408E-2</v>
      </c>
      <c r="AB394" s="5">
        <f t="shared" si="122"/>
        <v>1.7641995911322871E-3</v>
      </c>
      <c r="AC394" s="5">
        <f t="shared" si="123"/>
        <v>9.7635566984758337E-4</v>
      </c>
      <c r="AD394" s="5">
        <f t="shared" si="124"/>
        <v>5.1251913281591489E-2</v>
      </c>
      <c r="AE394" s="5">
        <f t="shared" si="125"/>
        <v>0.69421967401737317</v>
      </c>
      <c r="AF394" s="20">
        <f>Table2[[#This Row],[filter kmers2]]/Table2[[#This Row],[bp]]*1000000</f>
        <v>2.273852981885072E-2</v>
      </c>
      <c r="AG394" s="20">
        <f>Table2[[#This Row],[collapse kmers3]]/Table2[[#This Row],[bp]]*1000000</f>
        <v>6.716059970795019</v>
      </c>
      <c r="AH394" s="20">
        <f>Table2[[#This Row],[calculate distances4]]/Table2[[#This Row],[bp]]*1000000</f>
        <v>0.13636614975251657</v>
      </c>
      <c r="AI394" s="20">
        <f>Table2[[#This Row],[Find N A5]]/Table2[[#This Row],[bp]]*1000000</f>
        <v>1.0924898978742386E-2</v>
      </c>
      <c r="AJ394" s="20">
        <f>Table2[[#This Row],[Find N B6]]/Table2[[#This Row],[bp]]*1000000</f>
        <v>0.38094082272305291</v>
      </c>
      <c r="AK394" s="20">
        <f>Table2[[#This Row],[Find N C7]]/Table2[[#This Row],[bp]]*1000000</f>
        <v>5.0917832740210049E-2</v>
      </c>
      <c r="AL394" s="20">
        <f>Table2[[#This Row],[Find N D8]]/Table2[[#This Row],[bp]]*1000000</f>
        <v>2.8179302921359329E-2</v>
      </c>
      <c r="AM394" s="20">
        <f>Table2[[#This Row],[identify kmers A9]]/Table2[[#This Row],[bp]]*1000000</f>
        <v>1.4792183158896015</v>
      </c>
      <c r="AN394" s="20">
        <f>Table2[[#This Row],[identify kmers B10]]/Table2[[#This Row],[bp]]*1000000</f>
        <v>20.036373108947846</v>
      </c>
    </row>
    <row r="395" spans="1:40" x14ac:dyDescent="0.25">
      <c r="A395" s="1" t="s">
        <v>144</v>
      </c>
      <c r="B395">
        <v>12899</v>
      </c>
      <c r="C395">
        <v>1709568592.4118199</v>
      </c>
      <c r="D395">
        <v>1709568592.4121101</v>
      </c>
      <c r="E395">
        <v>1709568592.4707699</v>
      </c>
      <c r="F395">
        <v>1709568592.47228</v>
      </c>
      <c r="G395">
        <v>1709568592.47241</v>
      </c>
      <c r="H395">
        <v>1709568592.4784999</v>
      </c>
      <c r="I395">
        <v>1709568592.4790599</v>
      </c>
      <c r="J395">
        <v>1709568592.4793899</v>
      </c>
      <c r="K395">
        <v>1709568592.51404</v>
      </c>
      <c r="L395">
        <v>1709568592.72893</v>
      </c>
      <c r="M395" s="10">
        <f t="shared" si="108"/>
        <v>2.9015541076660156E-4</v>
      </c>
      <c r="N395" s="10">
        <f t="shared" si="109"/>
        <v>5.8659791946411133E-2</v>
      </c>
      <c r="O395" s="10">
        <f t="shared" si="110"/>
        <v>1.5101432800292969E-3</v>
      </c>
      <c r="P395" s="10">
        <f t="shared" si="111"/>
        <v>1.2993812561035156E-4</v>
      </c>
      <c r="Q395" s="10">
        <f t="shared" si="112"/>
        <v>6.0899257659912109E-3</v>
      </c>
      <c r="R395" s="10">
        <f t="shared" si="113"/>
        <v>5.6004524230957031E-4</v>
      </c>
      <c r="S395" s="10">
        <f t="shared" si="114"/>
        <v>3.299713134765625E-4</v>
      </c>
      <c r="T395" s="10">
        <f t="shared" si="115"/>
        <v>3.4650087356567383E-2</v>
      </c>
      <c r="U395" s="10">
        <f t="shared" si="116"/>
        <v>0.2148900032043457</v>
      </c>
      <c r="V395" s="10">
        <f>SUM(Table2[[#This Row],[filter kmers2]:[identify kmers B10]])</f>
        <v>0.31711006164550781</v>
      </c>
      <c r="W395" s="5">
        <f t="shared" si="117"/>
        <v>9.149990677084273E-4</v>
      </c>
      <c r="X395" s="5">
        <f t="shared" si="118"/>
        <v>0.18498243682972748</v>
      </c>
      <c r="Y395" s="5">
        <f t="shared" si="119"/>
        <v>4.7622055011217572E-3</v>
      </c>
      <c r="Z395" s="5">
        <f t="shared" si="120"/>
        <v>4.0975718315619796E-4</v>
      </c>
      <c r="AA395" s="5">
        <f t="shared" si="121"/>
        <v>1.9204454549282136E-2</v>
      </c>
      <c r="AB395" s="5">
        <f t="shared" si="122"/>
        <v>1.7660910518053376E-3</v>
      </c>
      <c r="AC395" s="5">
        <f t="shared" si="123"/>
        <v>1.0405576908039962E-3</v>
      </c>
      <c r="AD395" s="5">
        <f t="shared" si="124"/>
        <v>0.10926833155897195</v>
      </c>
      <c r="AE395" s="5">
        <f t="shared" si="125"/>
        <v>0.67765116656742275</v>
      </c>
      <c r="AF395" s="20">
        <f>Table2[[#This Row],[filter kmers2]]/Table2[[#This Row],[bp]]*1000000</f>
        <v>2.2494411254097339E-2</v>
      </c>
      <c r="AG395" s="20">
        <f>Table2[[#This Row],[collapse kmers3]]/Table2[[#This Row],[bp]]*1000000</f>
        <v>4.5476232224522155</v>
      </c>
      <c r="AH395" s="20">
        <f>Table2[[#This Row],[calculate distances4]]/Table2[[#This Row],[bp]]*1000000</f>
        <v>0.11707444608336282</v>
      </c>
      <c r="AI395" s="20">
        <f>Table2[[#This Row],[Find N A5]]/Table2[[#This Row],[bp]]*1000000</f>
        <v>1.0073503807299137E-2</v>
      </c>
      <c r="AJ395" s="20">
        <f>Table2[[#This Row],[Find N B6]]/Table2[[#This Row],[bp]]*1000000</f>
        <v>0.47212386743090246</v>
      </c>
      <c r="AK395" s="20">
        <f>Table2[[#This Row],[Find N C7]]/Table2[[#This Row],[bp]]*1000000</f>
        <v>4.3417725584120499E-2</v>
      </c>
      <c r="AL395" s="20">
        <f>Table2[[#This Row],[Find N D8]]/Table2[[#This Row],[bp]]*1000000</f>
        <v>2.5581154622572488E-2</v>
      </c>
      <c r="AM395" s="20">
        <f>Table2[[#This Row],[identify kmers A9]]/Table2[[#This Row],[bp]]*1000000</f>
        <v>2.6862615207820286</v>
      </c>
      <c r="AN395" s="20">
        <f>Table2[[#This Row],[identify kmers B10]]/Table2[[#This Row],[bp]]*1000000</f>
        <v>16.659431212058742</v>
      </c>
    </row>
    <row r="396" spans="1:40" x14ac:dyDescent="0.25">
      <c r="A396" s="1" t="s">
        <v>144</v>
      </c>
      <c r="B396">
        <v>12049</v>
      </c>
      <c r="C396">
        <v>1709568619.6187999</v>
      </c>
      <c r="D396">
        <v>1709568619.61906</v>
      </c>
      <c r="E396">
        <v>1709568619.6939001</v>
      </c>
      <c r="F396">
        <v>1709568619.6955099</v>
      </c>
      <c r="G396">
        <v>1709568619.6956401</v>
      </c>
      <c r="H396">
        <v>1709568619.69835</v>
      </c>
      <c r="I396">
        <v>1709568619.69891</v>
      </c>
      <c r="J396">
        <v>1709568619.69925</v>
      </c>
      <c r="K396">
        <v>1709568619.7349401</v>
      </c>
      <c r="L396">
        <v>1709568619.93578</v>
      </c>
      <c r="M396" s="10">
        <f t="shared" si="108"/>
        <v>2.6011466979980469E-4</v>
      </c>
      <c r="N396" s="10">
        <f t="shared" si="109"/>
        <v>7.4840068817138672E-2</v>
      </c>
      <c r="O396" s="10">
        <f t="shared" si="110"/>
        <v>1.60980224609375E-3</v>
      </c>
      <c r="P396" s="10">
        <f t="shared" si="111"/>
        <v>1.3017654418945313E-4</v>
      </c>
      <c r="Q396" s="10">
        <f t="shared" si="112"/>
        <v>2.7098655700683594E-3</v>
      </c>
      <c r="R396" s="10">
        <f t="shared" si="113"/>
        <v>5.6004524230957031E-4</v>
      </c>
      <c r="S396" s="10">
        <f t="shared" si="114"/>
        <v>3.3998489379882813E-4</v>
      </c>
      <c r="T396" s="10">
        <f t="shared" si="115"/>
        <v>3.5690069198608398E-2</v>
      </c>
      <c r="U396" s="10">
        <f t="shared" si="116"/>
        <v>0.20083999633789063</v>
      </c>
      <c r="V396" s="10">
        <f>SUM(Table2[[#This Row],[filter kmers2]:[identify kmers B10]])</f>
        <v>0.31698012351989746</v>
      </c>
      <c r="W396" s="5">
        <f t="shared" si="117"/>
        <v>8.2060246210824883E-4</v>
      </c>
      <c r="X396" s="5">
        <f t="shared" si="118"/>
        <v>0.2361033492765385</v>
      </c>
      <c r="Y396" s="5">
        <f t="shared" si="119"/>
        <v>5.0785589588954131E-3</v>
      </c>
      <c r="Z396" s="5">
        <f t="shared" si="120"/>
        <v>4.1067730917608054E-4</v>
      </c>
      <c r="AA396" s="5">
        <f t="shared" si="121"/>
        <v>8.5490078683064675E-3</v>
      </c>
      <c r="AB396" s="5">
        <f t="shared" si="122"/>
        <v>1.766815016949841E-3</v>
      </c>
      <c r="AC396" s="5">
        <f t="shared" si="123"/>
        <v>1.0725748038188476E-3</v>
      </c>
      <c r="AD396" s="5">
        <f t="shared" si="124"/>
        <v>0.11259402893244208</v>
      </c>
      <c r="AE396" s="5">
        <f t="shared" si="125"/>
        <v>0.63360438537176456</v>
      </c>
      <c r="AF396" s="20">
        <f>Table2[[#This Row],[filter kmers2]]/Table2[[#This Row],[bp]]*1000000</f>
        <v>2.1588071192613884E-2</v>
      </c>
      <c r="AG396" s="20">
        <f>Table2[[#This Row],[collapse kmers3]]/Table2[[#This Row],[bp]]*1000000</f>
        <v>6.2113095540823862</v>
      </c>
      <c r="AH396" s="20">
        <f>Table2[[#This Row],[calculate distances4]]/Table2[[#This Row],[bp]]*1000000</f>
        <v>0.13360463491524191</v>
      </c>
      <c r="AI396" s="20">
        <f>Table2[[#This Row],[Find N A5]]/Table2[[#This Row],[bp]]*1000000</f>
        <v>1.0803929304461212E-2</v>
      </c>
      <c r="AJ396" s="20">
        <f>Table2[[#This Row],[Find N B6]]/Table2[[#This Row],[bp]]*1000000</f>
        <v>0.22490377376283172</v>
      </c>
      <c r="AK396" s="20">
        <f>Table2[[#This Row],[Find N C7]]/Table2[[#This Row],[bp]]*1000000</f>
        <v>4.6480640908753451E-2</v>
      </c>
      <c r="AL396" s="20">
        <f>Table2[[#This Row],[Find N D8]]/Table2[[#This Row],[bp]]*1000000</f>
        <v>2.8216855655973785E-2</v>
      </c>
      <c r="AM396" s="20">
        <f>Table2[[#This Row],[identify kmers A9]]/Table2[[#This Row],[bp]]*1000000</f>
        <v>2.9620772843064485</v>
      </c>
      <c r="AN396" s="20">
        <f>Table2[[#This Row],[identify kmers B10]]/Table2[[#This Row],[bp]]*1000000</f>
        <v>16.668602899650644</v>
      </c>
    </row>
    <row r="397" spans="1:40" x14ac:dyDescent="0.25">
      <c r="A397" s="1" t="s">
        <v>144</v>
      </c>
      <c r="B397">
        <v>15399</v>
      </c>
      <c r="C397">
        <v>1709568511.3995399</v>
      </c>
      <c r="D397">
        <v>1709568511.39974</v>
      </c>
      <c r="E397">
        <v>1709568511.4955399</v>
      </c>
      <c r="F397">
        <v>1709568511.4969101</v>
      </c>
      <c r="G397">
        <v>1709568511.4970601</v>
      </c>
      <c r="H397">
        <v>1709568511.5006599</v>
      </c>
      <c r="I397">
        <v>1709568511.5012701</v>
      </c>
      <c r="J397">
        <v>1709568511.5015299</v>
      </c>
      <c r="K397">
        <v>1709568511.5204301</v>
      </c>
      <c r="L397">
        <v>1709568511.7158699</v>
      </c>
      <c r="M397" s="10">
        <f t="shared" si="108"/>
        <v>2.0003318786621094E-4</v>
      </c>
      <c r="N397" s="10">
        <f t="shared" si="109"/>
        <v>9.5799922943115234E-2</v>
      </c>
      <c r="O397" s="10">
        <f t="shared" si="110"/>
        <v>1.3701915740966797E-3</v>
      </c>
      <c r="P397" s="10">
        <f t="shared" si="111"/>
        <v>1.4996528625488281E-4</v>
      </c>
      <c r="Q397" s="10">
        <f t="shared" si="112"/>
        <v>3.5998821258544922E-3</v>
      </c>
      <c r="R397" s="10">
        <f t="shared" si="113"/>
        <v>6.1011314392089844E-4</v>
      </c>
      <c r="S397" s="10">
        <f t="shared" si="114"/>
        <v>2.5987625122070313E-4</v>
      </c>
      <c r="T397" s="10">
        <f t="shared" si="115"/>
        <v>1.8900156021118164E-2</v>
      </c>
      <c r="U397" s="10">
        <f t="shared" si="116"/>
        <v>0.19543981552124023</v>
      </c>
      <c r="V397" s="10">
        <f>SUM(Table2[[#This Row],[filter kmers2]:[identify kmers B10]])</f>
        <v>0.3163299560546875</v>
      </c>
      <c r="W397" s="5">
        <f t="shared" si="117"/>
        <v>6.3235613332690175E-4</v>
      </c>
      <c r="X397" s="5">
        <f t="shared" si="118"/>
        <v>0.30284808981718198</v>
      </c>
      <c r="Y397" s="5">
        <f t="shared" si="119"/>
        <v>4.3315264579615069E-3</v>
      </c>
      <c r="Z397" s="5">
        <f t="shared" si="120"/>
        <v>4.7407867444889296E-4</v>
      </c>
      <c r="AA397" s="5">
        <f t="shared" si="121"/>
        <v>1.1380149293328831E-2</v>
      </c>
      <c r="AB397" s="5">
        <f t="shared" si="122"/>
        <v>1.9287238917563071E-3</v>
      </c>
      <c r="AC397" s="5">
        <f t="shared" si="123"/>
        <v>8.2153538179537892E-4</v>
      </c>
      <c r="AD397" s="5">
        <f t="shared" si="124"/>
        <v>5.974823332207805E-2</v>
      </c>
      <c r="AE397" s="5">
        <f t="shared" si="125"/>
        <v>0.61783530702812217</v>
      </c>
      <c r="AF397" s="20">
        <f>Table2[[#This Row],[filter kmers2]]/Table2[[#This Row],[bp]]*1000000</f>
        <v>1.2990011550503991E-2</v>
      </c>
      <c r="AG397" s="20">
        <f>Table2[[#This Row],[collapse kmers3]]/Table2[[#This Row],[bp]]*1000000</f>
        <v>6.2211781896951255</v>
      </c>
      <c r="AH397" s="20">
        <f>Table2[[#This Row],[calculate distances4]]/Table2[[#This Row],[bp]]*1000000</f>
        <v>8.8979256711259155E-2</v>
      </c>
      <c r="AI397" s="20">
        <f>Table2[[#This Row],[Find N A5]]/Table2[[#This Row],[bp]]*1000000</f>
        <v>9.7386379800560308E-3</v>
      </c>
      <c r="AJ397" s="20">
        <f>Table2[[#This Row],[Find N B6]]/Table2[[#This Row],[bp]]*1000000</f>
        <v>0.23377375971520828</v>
      </c>
      <c r="AK397" s="20">
        <f>Table2[[#This Row],[Find N C7]]/Table2[[#This Row],[bp]]*1000000</f>
        <v>3.9620309365601555E-2</v>
      </c>
      <c r="AL397" s="20">
        <f>Table2[[#This Row],[Find N D8]]/Table2[[#This Row],[bp]]*1000000</f>
        <v>1.6876177103753692E-2</v>
      </c>
      <c r="AM397" s="20">
        <f>Table2[[#This Row],[identify kmers A9]]/Table2[[#This Row],[bp]]*1000000</f>
        <v>1.227362557381529</v>
      </c>
      <c r="AN397" s="20">
        <f>Table2[[#This Row],[identify kmers B10]]/Table2[[#This Row],[bp]]*1000000</f>
        <v>12.691721249512321</v>
      </c>
    </row>
    <row r="398" spans="1:40" x14ac:dyDescent="0.25">
      <c r="A398" s="1" t="s">
        <v>144</v>
      </c>
      <c r="B398">
        <v>12099</v>
      </c>
      <c r="C398">
        <v>1709568573.09759</v>
      </c>
      <c r="D398">
        <v>1709568573.0978401</v>
      </c>
      <c r="E398">
        <v>1709568573.1675799</v>
      </c>
      <c r="F398">
        <v>1709568573.1686001</v>
      </c>
      <c r="G398">
        <v>1709568573.16872</v>
      </c>
      <c r="H398">
        <v>1709568573.17115</v>
      </c>
      <c r="I398">
        <v>1709568573.17167</v>
      </c>
      <c r="J398">
        <v>1709568573.1719999</v>
      </c>
      <c r="K398">
        <v>1709568573.1963501</v>
      </c>
      <c r="L398">
        <v>1709568573.4133899</v>
      </c>
      <c r="M398" s="10">
        <f t="shared" si="108"/>
        <v>2.5010108947753906E-4</v>
      </c>
      <c r="N398" s="10">
        <f t="shared" si="109"/>
        <v>6.9739818572998047E-2</v>
      </c>
      <c r="O398" s="10">
        <f t="shared" si="110"/>
        <v>1.0201930999755859E-3</v>
      </c>
      <c r="P398" s="10">
        <f t="shared" si="111"/>
        <v>1.1992454528808594E-4</v>
      </c>
      <c r="Q398" s="10">
        <f t="shared" si="112"/>
        <v>2.429962158203125E-3</v>
      </c>
      <c r="R398" s="10">
        <f t="shared" si="113"/>
        <v>5.1999092102050781E-4</v>
      </c>
      <c r="S398" s="10">
        <f t="shared" si="114"/>
        <v>3.299713134765625E-4</v>
      </c>
      <c r="T398" s="10">
        <f t="shared" si="115"/>
        <v>2.4350166320800781E-2</v>
      </c>
      <c r="U398" s="10">
        <f t="shared" si="116"/>
        <v>0.21703982353210449</v>
      </c>
      <c r="V398" s="10">
        <f>SUM(Table2[[#This Row],[filter kmers2]:[identify kmers B10]])</f>
        <v>0.31579995155334473</v>
      </c>
      <c r="W398" s="5">
        <f t="shared" si="117"/>
        <v>7.9196050616015424E-4</v>
      </c>
      <c r="X398" s="5">
        <f t="shared" si="118"/>
        <v>0.22083543151278046</v>
      </c>
      <c r="Y398" s="5">
        <f t="shared" si="119"/>
        <v>3.2305042953854144E-3</v>
      </c>
      <c r="Z398" s="5">
        <f t="shared" si="120"/>
        <v>3.7974846005582228E-4</v>
      </c>
      <c r="AA398" s="5">
        <f t="shared" si="121"/>
        <v>7.694624860614196E-3</v>
      </c>
      <c r="AB398" s="5">
        <f t="shared" si="122"/>
        <v>1.6465832830651062E-3</v>
      </c>
      <c r="AC398" s="5">
        <f t="shared" si="123"/>
        <v>1.0448744904915667E-3</v>
      </c>
      <c r="AD398" s="5">
        <f t="shared" si="124"/>
        <v>7.7106301635032293E-2</v>
      </c>
      <c r="AE398" s="5">
        <f t="shared" si="125"/>
        <v>0.68726997095641496</v>
      </c>
      <c r="AF398" s="20">
        <f>Table2[[#This Row],[filter kmers2]]/Table2[[#This Row],[bp]]*1000000</f>
        <v>2.0671219892349702E-2</v>
      </c>
      <c r="AG398" s="20">
        <f>Table2[[#This Row],[collapse kmers3]]/Table2[[#This Row],[bp]]*1000000</f>
        <v>5.7640977413834236</v>
      </c>
      <c r="AH398" s="20">
        <f>Table2[[#This Row],[calculate distances4]]/Table2[[#This Row],[bp]]*1000000</f>
        <v>8.4320447968888823E-2</v>
      </c>
      <c r="AI398" s="20">
        <f>Table2[[#This Row],[Find N A5]]/Table2[[#This Row],[bp]]*1000000</f>
        <v>9.9119386137768353E-3</v>
      </c>
      <c r="AJ398" s="20">
        <f>Table2[[#This Row],[Find N B6]]/Table2[[#This Row],[bp]]*1000000</f>
        <v>0.20083991720002686</v>
      </c>
      <c r="AK398" s="20">
        <f>Table2[[#This Row],[Find N C7]]/Table2[[#This Row],[bp]]*1000000</f>
        <v>4.2978008184189426E-2</v>
      </c>
      <c r="AL398" s="20">
        <f>Table2[[#This Row],[Find N D8]]/Table2[[#This Row],[bp]]*1000000</f>
        <v>2.7272610420411809E-2</v>
      </c>
      <c r="AM398" s="20">
        <f>Table2[[#This Row],[identify kmers A9]]/Table2[[#This Row],[bp]]*1000000</f>
        <v>2.0125767683941467</v>
      </c>
      <c r="AN398" s="20">
        <f>Table2[[#This Row],[identify kmers B10]]/Table2[[#This Row],[bp]]*1000000</f>
        <v>17.938658032242706</v>
      </c>
    </row>
    <row r="399" spans="1:40" x14ac:dyDescent="0.25">
      <c r="A399" s="1" t="s">
        <v>144</v>
      </c>
      <c r="B399">
        <v>11449</v>
      </c>
      <c r="C399">
        <v>1709568550.67518</v>
      </c>
      <c r="D399">
        <v>1709568550.6754301</v>
      </c>
      <c r="E399">
        <v>1709568550.7563801</v>
      </c>
      <c r="F399">
        <v>1709568550.7581301</v>
      </c>
      <c r="G399">
        <v>1709568550.75825</v>
      </c>
      <c r="H399">
        <v>1709568550.7612901</v>
      </c>
      <c r="I399">
        <v>1709568550.76209</v>
      </c>
      <c r="J399">
        <v>1709568550.7623899</v>
      </c>
      <c r="K399">
        <v>1709568550.78234</v>
      </c>
      <c r="L399">
        <v>1709568550.9909301</v>
      </c>
      <c r="M399" s="10">
        <f t="shared" si="108"/>
        <v>2.5010108947753906E-4</v>
      </c>
      <c r="N399" s="10">
        <f t="shared" si="109"/>
        <v>8.0950021743774414E-2</v>
      </c>
      <c r="O399" s="10">
        <f t="shared" si="110"/>
        <v>1.7499923706054688E-3</v>
      </c>
      <c r="P399" s="10">
        <f t="shared" si="111"/>
        <v>1.1992454528808594E-4</v>
      </c>
      <c r="Q399" s="10">
        <f t="shared" si="112"/>
        <v>3.0400753021240234E-3</v>
      </c>
      <c r="R399" s="10">
        <f t="shared" si="113"/>
        <v>7.9989433288574219E-4</v>
      </c>
      <c r="S399" s="10">
        <f t="shared" si="114"/>
        <v>2.9993057250976563E-4</v>
      </c>
      <c r="T399" s="10">
        <f t="shared" si="115"/>
        <v>1.9950151443481445E-2</v>
      </c>
      <c r="U399" s="10">
        <f t="shared" si="116"/>
        <v>0.20859003067016602</v>
      </c>
      <c r="V399" s="10">
        <f>SUM(Table2[[#This Row],[filter kmers2]:[identify kmers B10]])</f>
        <v>0.3157501220703125</v>
      </c>
      <c r="W399" s="5">
        <f t="shared" si="117"/>
        <v>7.9208548784613154E-4</v>
      </c>
      <c r="X399" s="5">
        <f t="shared" si="118"/>
        <v>0.25637368312956071</v>
      </c>
      <c r="Y399" s="5">
        <f t="shared" si="119"/>
        <v>5.5423331561397574E-3</v>
      </c>
      <c r="Z399" s="5">
        <f t="shared" si="120"/>
        <v>3.7980838931039483E-4</v>
      </c>
      <c r="AA399" s="5">
        <f t="shared" si="121"/>
        <v>9.6281049147054557E-3</v>
      </c>
      <c r="AB399" s="5">
        <f t="shared" si="122"/>
        <v>2.5333144058377229E-3</v>
      </c>
      <c r="AC399" s="5">
        <f t="shared" si="123"/>
        <v>9.4989851640651425E-4</v>
      </c>
      <c r="AD399" s="5">
        <f t="shared" si="124"/>
        <v>6.3183353066254291E-2</v>
      </c>
      <c r="AE399" s="5">
        <f t="shared" si="125"/>
        <v>0.66061741893393899</v>
      </c>
      <c r="AF399" s="20">
        <f>Table2[[#This Row],[filter kmers2]]/Table2[[#This Row],[bp]]*1000000</f>
        <v>2.1844797753300643E-2</v>
      </c>
      <c r="AG399" s="20">
        <f>Table2[[#This Row],[collapse kmers3]]/Table2[[#This Row],[bp]]*1000000</f>
        <v>7.0704884045571159</v>
      </c>
      <c r="AH399" s="20">
        <f>Table2[[#This Row],[calculate distances4]]/Table2[[#This Row],[bp]]*1000000</f>
        <v>0.15285111106694635</v>
      </c>
      <c r="AI399" s="20">
        <f>Table2[[#This Row],[Find N A5]]/Table2[[#This Row],[bp]]*1000000</f>
        <v>1.0474674232516894E-2</v>
      </c>
      <c r="AJ399" s="20">
        <f>Table2[[#This Row],[Find N B6]]/Table2[[#This Row],[bp]]*1000000</f>
        <v>0.26553195057420065</v>
      </c>
      <c r="AK399" s="20">
        <f>Table2[[#This Row],[Find N C7]]/Table2[[#This Row],[bp]]*1000000</f>
        <v>6.9865868886867175E-2</v>
      </c>
      <c r="AL399" s="20">
        <f>Table2[[#This Row],[Find N D8]]/Table2[[#This Row],[bp]]*1000000</f>
        <v>2.6197097782318598E-2</v>
      </c>
      <c r="AM399" s="20">
        <f>Table2[[#This Row],[identify kmers A9]]/Table2[[#This Row],[bp]]*1000000</f>
        <v>1.7425234905652411</v>
      </c>
      <c r="AN399" s="20">
        <f>Table2[[#This Row],[identify kmers B10]]/Table2[[#This Row],[bp]]*1000000</f>
        <v>18.219061111902001</v>
      </c>
    </row>
    <row r="400" spans="1:40" x14ac:dyDescent="0.25">
      <c r="A400" s="1" t="s">
        <v>144</v>
      </c>
      <c r="B400">
        <v>10999</v>
      </c>
      <c r="C400">
        <v>1709568587.2412701</v>
      </c>
      <c r="D400">
        <v>1709568587.2414801</v>
      </c>
      <c r="E400">
        <v>1709568587.3105099</v>
      </c>
      <c r="F400">
        <v>1709568587.3118701</v>
      </c>
      <c r="G400">
        <v>1709568587.31201</v>
      </c>
      <c r="H400">
        <v>1709568587.3168001</v>
      </c>
      <c r="I400">
        <v>1709568587.31756</v>
      </c>
      <c r="J400">
        <v>1709568587.3178899</v>
      </c>
      <c r="K400">
        <v>1709568587.34636</v>
      </c>
      <c r="L400">
        <v>1709568587.5564799</v>
      </c>
      <c r="M400" s="10">
        <f t="shared" si="108"/>
        <v>2.1004676818847656E-4</v>
      </c>
      <c r="N400" s="10">
        <f t="shared" si="109"/>
        <v>6.9029808044433594E-2</v>
      </c>
      <c r="O400" s="10">
        <f t="shared" si="110"/>
        <v>1.3601779937744141E-3</v>
      </c>
      <c r="P400" s="10">
        <f t="shared" si="111"/>
        <v>1.3995170593261719E-4</v>
      </c>
      <c r="Q400" s="10">
        <f t="shared" si="112"/>
        <v>4.7900676727294922E-3</v>
      </c>
      <c r="R400" s="10">
        <f t="shared" si="113"/>
        <v>7.5984001159667969E-4</v>
      </c>
      <c r="S400" s="10">
        <f t="shared" si="114"/>
        <v>3.299713134765625E-4</v>
      </c>
      <c r="T400" s="10">
        <f t="shared" si="115"/>
        <v>2.8470039367675781E-2</v>
      </c>
      <c r="U400" s="10">
        <f t="shared" si="116"/>
        <v>0.21011996269226074</v>
      </c>
      <c r="V400" s="10">
        <f>SUM(Table2[[#This Row],[filter kmers2]:[identify kmers B10]])</f>
        <v>0.31520986557006836</v>
      </c>
      <c r="W400" s="5">
        <f t="shared" si="117"/>
        <v>6.6637117403860267E-4</v>
      </c>
      <c r="X400" s="5">
        <f t="shared" si="118"/>
        <v>0.21899634365691792</v>
      </c>
      <c r="Y400" s="5">
        <f t="shared" si="119"/>
        <v>4.3151504516347654E-3</v>
      </c>
      <c r="Z400" s="5">
        <f t="shared" si="120"/>
        <v>4.4399532254331414E-4</v>
      </c>
      <c r="AA400" s="5">
        <f t="shared" si="121"/>
        <v>1.5196439565958644E-2</v>
      </c>
      <c r="AB400" s="5">
        <f t="shared" si="122"/>
        <v>2.410584485426818E-3</v>
      </c>
      <c r="AC400" s="5">
        <f t="shared" si="123"/>
        <v>1.0468305390118344E-3</v>
      </c>
      <c r="AD400" s="5">
        <f t="shared" si="124"/>
        <v>9.0320901968555758E-2</v>
      </c>
      <c r="AE400" s="5">
        <f t="shared" si="125"/>
        <v>0.66660338283591236</v>
      </c>
      <c r="AF400" s="20">
        <f>Table2[[#This Row],[filter kmers2]]/Table2[[#This Row],[bp]]*1000000</f>
        <v>1.9096896825936592E-2</v>
      </c>
      <c r="AG400" s="20">
        <f>Table2[[#This Row],[collapse kmers3]]/Table2[[#This Row],[bp]]*1000000</f>
        <v>6.2760076410976993</v>
      </c>
      <c r="AH400" s="20">
        <f>Table2[[#This Row],[calculate distances4]]/Table2[[#This Row],[bp]]*1000000</f>
        <v>0.12366378705104229</v>
      </c>
      <c r="AI400" s="20">
        <f>Table2[[#This Row],[Find N A5]]/Table2[[#This Row],[bp]]*1000000</f>
        <v>1.2724039088336865E-2</v>
      </c>
      <c r="AJ400" s="20">
        <f>Table2[[#This Row],[Find N B6]]/Table2[[#This Row],[bp]]*1000000</f>
        <v>0.43550028845617711</v>
      </c>
      <c r="AK400" s="20">
        <f>Table2[[#This Row],[Find N C7]]/Table2[[#This Row],[bp]]*1000000</f>
        <v>6.9082644931055523E-2</v>
      </c>
      <c r="AL400" s="20">
        <f>Table2[[#This Row],[Find N D8]]/Table2[[#This Row],[bp]]*1000000</f>
        <v>3.0000119417816391E-2</v>
      </c>
      <c r="AM400" s="20">
        <f>Table2[[#This Row],[identify kmers A9]]/Table2[[#This Row],[bp]]*1000000</f>
        <v>2.5884207080348927</v>
      </c>
      <c r="AN400" s="20">
        <f>Table2[[#This Row],[identify kmers B10]]/Table2[[#This Row],[bp]]*1000000</f>
        <v>19.103551476703405</v>
      </c>
    </row>
    <row r="401" spans="1:40" x14ac:dyDescent="0.25">
      <c r="A401" s="1" t="s">
        <v>144</v>
      </c>
      <c r="B401">
        <v>10999</v>
      </c>
      <c r="C401">
        <v>1709568507.7167499</v>
      </c>
      <c r="D401">
        <v>1709568507.717</v>
      </c>
      <c r="E401">
        <v>1709568507.7953701</v>
      </c>
      <c r="F401">
        <v>1709568507.7967501</v>
      </c>
      <c r="G401">
        <v>1709568507.79689</v>
      </c>
      <c r="H401">
        <v>1709568507.80074</v>
      </c>
      <c r="I401">
        <v>1709568507.8013201</v>
      </c>
      <c r="J401">
        <v>1709568507.80163</v>
      </c>
      <c r="K401">
        <v>1709568507.8192999</v>
      </c>
      <c r="L401">
        <v>1709568508.03161</v>
      </c>
      <c r="M401" s="10">
        <f t="shared" si="108"/>
        <v>2.5010108947753906E-4</v>
      </c>
      <c r="N401" s="10">
        <f t="shared" si="109"/>
        <v>7.8370094299316406E-2</v>
      </c>
      <c r="O401" s="10">
        <f t="shared" si="110"/>
        <v>1.3799667358398438E-3</v>
      </c>
      <c r="P401" s="10">
        <f t="shared" si="111"/>
        <v>1.3995170593261719E-4</v>
      </c>
      <c r="Q401" s="10">
        <f t="shared" si="112"/>
        <v>3.8499832153320313E-3</v>
      </c>
      <c r="R401" s="10">
        <f t="shared" si="113"/>
        <v>5.8007240295410156E-4</v>
      </c>
      <c r="S401" s="10">
        <f t="shared" si="114"/>
        <v>3.0994415283203125E-4</v>
      </c>
      <c r="T401" s="10">
        <f t="shared" si="115"/>
        <v>1.7669916152954102E-2</v>
      </c>
      <c r="U401" s="10">
        <f t="shared" si="116"/>
        <v>0.2123100757598877</v>
      </c>
      <c r="V401" s="10">
        <f>SUM(Table2[[#This Row],[filter kmers2]:[identify kmers B10]])</f>
        <v>0.31486010551452637</v>
      </c>
      <c r="W401" s="5">
        <f t="shared" si="117"/>
        <v>7.9432447965688822E-4</v>
      </c>
      <c r="X401" s="5">
        <f t="shared" si="118"/>
        <v>0.24890449100005377</v>
      </c>
      <c r="Y401" s="5">
        <f t="shared" si="119"/>
        <v>4.3827932204519244E-3</v>
      </c>
      <c r="Z401" s="5">
        <f t="shared" si="120"/>
        <v>4.4448853151438832E-4</v>
      </c>
      <c r="AA401" s="5">
        <f t="shared" si="121"/>
        <v>1.2227599330314042E-2</v>
      </c>
      <c r="AB401" s="5">
        <f t="shared" si="122"/>
        <v>1.8423178827504374E-3</v>
      </c>
      <c r="AC401" s="5">
        <f t="shared" si="123"/>
        <v>9.843868670676402E-4</v>
      </c>
      <c r="AD401" s="5">
        <f t="shared" si="124"/>
        <v>5.6119895291526167E-2</v>
      </c>
      <c r="AE401" s="5">
        <f t="shared" si="125"/>
        <v>0.67429970339666478</v>
      </c>
      <c r="AF401" s="20">
        <f>Table2[[#This Row],[filter kmers2]]/Table2[[#This Row],[bp]]*1000000</f>
        <v>2.273852981885072E-2</v>
      </c>
      <c r="AG401" s="20">
        <f>Table2[[#This Row],[collapse kmers3]]/Table2[[#This Row],[bp]]*1000000</f>
        <v>7.1252017728262942</v>
      </c>
      <c r="AH401" s="20">
        <f>Table2[[#This Row],[calculate distances4]]/Table2[[#This Row],[bp]]*1000000</f>
        <v>0.12546292716063678</v>
      </c>
      <c r="AI401" s="20">
        <f>Table2[[#This Row],[Find N A5]]/Table2[[#This Row],[bp]]*1000000</f>
        <v>1.2724039088336865E-2</v>
      </c>
      <c r="AJ401" s="20">
        <f>Table2[[#This Row],[Find N B6]]/Table2[[#This Row],[bp]]*1000000</f>
        <v>0.35003029505700806</v>
      </c>
      <c r="AK401" s="20">
        <f>Table2[[#This Row],[Find N C7]]/Table2[[#This Row],[bp]]*1000000</f>
        <v>5.2738649236667108E-2</v>
      </c>
      <c r="AL401" s="20">
        <f>Table2[[#This Row],[Find N D8]]/Table2[[#This Row],[bp]]*1000000</f>
        <v>2.8179302921359329E-2</v>
      </c>
      <c r="AM401" s="20">
        <f>Table2[[#This Row],[identify kmers A9]]/Table2[[#This Row],[bp]]*1000000</f>
        <v>1.6065020595466952</v>
      </c>
      <c r="AN401" s="20">
        <f>Table2[[#This Row],[identify kmers B10]]/Table2[[#This Row],[bp]]*1000000</f>
        <v>19.302670766423102</v>
      </c>
    </row>
    <row r="402" spans="1:40" x14ac:dyDescent="0.25">
      <c r="A402" s="1" t="s">
        <v>144</v>
      </c>
      <c r="B402">
        <v>10099</v>
      </c>
      <c r="C402">
        <v>1709568557.6566701</v>
      </c>
      <c r="D402">
        <v>1709568557.6568601</v>
      </c>
      <c r="E402">
        <v>1709568557.7193699</v>
      </c>
      <c r="F402">
        <v>1709568557.7209699</v>
      </c>
      <c r="G402">
        <v>1709568557.7211001</v>
      </c>
      <c r="H402">
        <v>1709568557.7247701</v>
      </c>
      <c r="I402">
        <v>1709568557.72543</v>
      </c>
      <c r="J402">
        <v>1709568557.7258799</v>
      </c>
      <c r="K402">
        <v>1709568557.7557399</v>
      </c>
      <c r="L402">
        <v>1709568557.97066</v>
      </c>
      <c r="M402" s="10">
        <f t="shared" si="108"/>
        <v>1.9001960754394531E-4</v>
      </c>
      <c r="N402" s="10">
        <f t="shared" si="109"/>
        <v>6.2509775161743164E-2</v>
      </c>
      <c r="O402" s="10">
        <f t="shared" si="110"/>
        <v>1.6000270843505859E-3</v>
      </c>
      <c r="P402" s="10">
        <f t="shared" si="111"/>
        <v>1.3017654418945313E-4</v>
      </c>
      <c r="Q402" s="10">
        <f t="shared" si="112"/>
        <v>3.6699771881103516E-3</v>
      </c>
      <c r="R402" s="10">
        <f t="shared" si="113"/>
        <v>6.59942626953125E-4</v>
      </c>
      <c r="S402" s="10">
        <f t="shared" si="114"/>
        <v>4.4989585876464844E-4</v>
      </c>
      <c r="T402" s="10">
        <f t="shared" si="115"/>
        <v>2.9860019683837891E-2</v>
      </c>
      <c r="U402" s="10">
        <f t="shared" si="116"/>
        <v>0.2149200439453125</v>
      </c>
      <c r="V402" s="10">
        <f>SUM(Table2[[#This Row],[filter kmers2]:[identify kmers B10]])</f>
        <v>0.31398987770080566</v>
      </c>
      <c r="W402" s="5">
        <f t="shared" si="117"/>
        <v>6.0517749468666309E-4</v>
      </c>
      <c r="X402" s="5">
        <f t="shared" si="118"/>
        <v>0.19908213481106996</v>
      </c>
      <c r="Y402" s="5">
        <f t="shared" si="119"/>
        <v>5.0957919282838089E-3</v>
      </c>
      <c r="Z402" s="5">
        <f t="shared" si="120"/>
        <v>4.1458834642273281E-4</v>
      </c>
      <c r="AA402" s="5">
        <f t="shared" si="121"/>
        <v>1.1688202227994736E-2</v>
      </c>
      <c r="AB402" s="5">
        <f t="shared" si="122"/>
        <v>2.101795866113781E-3</v>
      </c>
      <c r="AC402" s="5">
        <f t="shared" si="123"/>
        <v>1.4328355489005436E-3</v>
      </c>
      <c r="AD402" s="5">
        <f t="shared" si="124"/>
        <v>9.5098669748490669E-2</v>
      </c>
      <c r="AE402" s="5">
        <f t="shared" si="125"/>
        <v>0.68448080402803713</v>
      </c>
      <c r="AF402" s="20">
        <f>Table2[[#This Row],[filter kmers2]]/Table2[[#This Row],[bp]]*1000000</f>
        <v>1.8815685468258767E-2</v>
      </c>
      <c r="AG402" s="20">
        <f>Table2[[#This Row],[collapse kmers3]]/Table2[[#This Row],[bp]]*1000000</f>
        <v>6.1896994912113241</v>
      </c>
      <c r="AH402" s="20">
        <f>Table2[[#This Row],[calculate distances4]]/Table2[[#This Row],[bp]]*1000000</f>
        <v>0.15843420975844993</v>
      </c>
      <c r="AI402" s="20">
        <f>Table2[[#This Row],[Find N A5]]/Table2[[#This Row],[bp]]*1000000</f>
        <v>1.2890042993311529E-2</v>
      </c>
      <c r="AJ402" s="20">
        <f>Table2[[#This Row],[Find N B6]]/Table2[[#This Row],[bp]]*1000000</f>
        <v>0.36340005823451349</v>
      </c>
      <c r="AK402" s="20">
        <f>Table2[[#This Row],[Find N C7]]/Table2[[#This Row],[bp]]*1000000</f>
        <v>6.5347324185872357E-2</v>
      </c>
      <c r="AL402" s="20">
        <f>Table2[[#This Row],[Find N D8]]/Table2[[#This Row],[bp]]*1000000</f>
        <v>4.4548555180181054E-2</v>
      </c>
      <c r="AM402" s="20">
        <f>Table2[[#This Row],[identify kmers A9]]/Table2[[#This Row],[bp]]*1000000</f>
        <v>2.9567303380372203</v>
      </c>
      <c r="AN402" s="20">
        <f>Table2[[#This Row],[identify kmers B10]]/Table2[[#This Row],[bp]]*1000000</f>
        <v>21.281319333133229</v>
      </c>
    </row>
    <row r="403" spans="1:40" x14ac:dyDescent="0.25">
      <c r="A403" s="1" t="s">
        <v>144</v>
      </c>
      <c r="B403">
        <v>10999</v>
      </c>
      <c r="C403">
        <v>1709568564.7103</v>
      </c>
      <c r="D403">
        <v>1709568564.7105401</v>
      </c>
      <c r="E403">
        <v>1709568564.7867601</v>
      </c>
      <c r="F403">
        <v>1709568564.78793</v>
      </c>
      <c r="G403">
        <v>1709568564.78807</v>
      </c>
      <c r="H403">
        <v>1709568564.79091</v>
      </c>
      <c r="I403">
        <v>1709568564.79144</v>
      </c>
      <c r="J403">
        <v>1709568564.7916801</v>
      </c>
      <c r="K403">
        <v>1709568564.81004</v>
      </c>
      <c r="L403">
        <v>1709568565.0239799</v>
      </c>
      <c r="M403" s="10">
        <f t="shared" si="108"/>
        <v>2.4008750915527344E-4</v>
      </c>
      <c r="N403" s="10">
        <f t="shared" si="109"/>
        <v>7.6220035552978516E-2</v>
      </c>
      <c r="O403" s="10">
        <f t="shared" si="110"/>
        <v>1.1699199676513672E-3</v>
      </c>
      <c r="P403" s="10">
        <f t="shared" si="111"/>
        <v>1.3995170593261719E-4</v>
      </c>
      <c r="Q403" s="10">
        <f t="shared" si="112"/>
        <v>2.8400421142578125E-3</v>
      </c>
      <c r="R403" s="10">
        <f t="shared" si="113"/>
        <v>5.3000450134277344E-4</v>
      </c>
      <c r="S403" s="10">
        <f t="shared" si="114"/>
        <v>2.4008750915527344E-4</v>
      </c>
      <c r="T403" s="10">
        <f t="shared" si="115"/>
        <v>1.8359899520874023E-2</v>
      </c>
      <c r="U403" s="10">
        <f t="shared" si="116"/>
        <v>0.21393990516662598</v>
      </c>
      <c r="V403" s="10">
        <f>SUM(Table2[[#This Row],[filter kmers2]:[identify kmers B10]])</f>
        <v>0.31367993354797363</v>
      </c>
      <c r="W403" s="5">
        <f t="shared" si="117"/>
        <v>7.6539007911564385E-4</v>
      </c>
      <c r="X403" s="5">
        <f t="shared" si="118"/>
        <v>0.24298664785747784</v>
      </c>
      <c r="Y403" s="5">
        <f t="shared" si="119"/>
        <v>3.7296614878058235E-3</v>
      </c>
      <c r="Z403" s="5">
        <f t="shared" si="120"/>
        <v>4.4616085048747062E-4</v>
      </c>
      <c r="AA403" s="5">
        <f t="shared" si="121"/>
        <v>9.0539489795685695E-3</v>
      </c>
      <c r="AB403" s="5">
        <f t="shared" si="122"/>
        <v>1.6896347029534025E-3</v>
      </c>
      <c r="AC403" s="5">
        <f t="shared" si="123"/>
        <v>7.6539007911564385E-4</v>
      </c>
      <c r="AD403" s="5">
        <f t="shared" si="124"/>
        <v>5.8530679068975557E-2</v>
      </c>
      <c r="AE403" s="5">
        <f t="shared" si="125"/>
        <v>0.68203248689450002</v>
      </c>
      <c r="AF403" s="20">
        <f>Table2[[#This Row],[filter kmers2]]/Table2[[#This Row],[bp]]*1000000</f>
        <v>2.1828121570622187E-2</v>
      </c>
      <c r="AG403" s="20">
        <f>Table2[[#This Row],[collapse kmers3]]/Table2[[#This Row],[bp]]*1000000</f>
        <v>6.9297241160995107</v>
      </c>
      <c r="AH403" s="20">
        <f>Table2[[#This Row],[calculate distances4]]/Table2[[#This Row],[bp]]*1000000</f>
        <v>0.10636603033470017</v>
      </c>
      <c r="AI403" s="20">
        <f>Table2[[#This Row],[Find N A5]]/Table2[[#This Row],[bp]]*1000000</f>
        <v>1.2724039088336865E-2</v>
      </c>
      <c r="AJ403" s="20">
        <f>Table2[[#This Row],[Find N B6]]/Table2[[#This Row],[bp]]*1000000</f>
        <v>0.25820912030710175</v>
      </c>
      <c r="AK403" s="20">
        <f>Table2[[#This Row],[Find N C7]]/Table2[[#This Row],[bp]]*1000000</f>
        <v>4.8186607995524454E-2</v>
      </c>
      <c r="AL403" s="20">
        <f>Table2[[#This Row],[Find N D8]]/Table2[[#This Row],[bp]]*1000000</f>
        <v>2.1828121570622187E-2</v>
      </c>
      <c r="AM403" s="20">
        <f>Table2[[#This Row],[identify kmers A9]]/Table2[[#This Row],[bp]]*1000000</f>
        <v>1.6692335231270137</v>
      </c>
      <c r="AN403" s="20">
        <f>Table2[[#This Row],[identify kmers B10]]/Table2[[#This Row],[bp]]*1000000</f>
        <v>19.450850547015726</v>
      </c>
    </row>
    <row r="404" spans="1:40" x14ac:dyDescent="0.25">
      <c r="A404" s="1" t="s">
        <v>144</v>
      </c>
      <c r="B404">
        <v>10999</v>
      </c>
      <c r="C404">
        <v>1709568585.5940199</v>
      </c>
      <c r="D404">
        <v>1709568585.59426</v>
      </c>
      <c r="E404">
        <v>1709568585.64937</v>
      </c>
      <c r="F404">
        <v>1709568585.6508</v>
      </c>
      <c r="G404">
        <v>1709568585.6509399</v>
      </c>
      <c r="H404">
        <v>1709568585.6532099</v>
      </c>
      <c r="I404">
        <v>1709568585.6538701</v>
      </c>
      <c r="J404">
        <v>1709568585.6540599</v>
      </c>
      <c r="K404">
        <v>1709568585.6912301</v>
      </c>
      <c r="L404">
        <v>1709568585.9070001</v>
      </c>
      <c r="M404" s="10">
        <f t="shared" si="108"/>
        <v>2.4008750915527344E-4</v>
      </c>
      <c r="N404" s="10">
        <f t="shared" si="109"/>
        <v>5.5109977722167969E-2</v>
      </c>
      <c r="O404" s="10">
        <f t="shared" si="110"/>
        <v>1.4300346374511719E-3</v>
      </c>
      <c r="P404" s="10">
        <f t="shared" si="111"/>
        <v>1.3995170593261719E-4</v>
      </c>
      <c r="Q404" s="10">
        <f t="shared" si="112"/>
        <v>2.2699832916259766E-3</v>
      </c>
      <c r="R404" s="10">
        <f t="shared" si="113"/>
        <v>6.6018104553222656E-4</v>
      </c>
      <c r="S404" s="10">
        <f t="shared" si="114"/>
        <v>1.8978118896484375E-4</v>
      </c>
      <c r="T404" s="10">
        <f t="shared" si="115"/>
        <v>3.7170171737670898E-2</v>
      </c>
      <c r="U404" s="10">
        <f t="shared" si="116"/>
        <v>0.21577000617980957</v>
      </c>
      <c r="V404" s="10">
        <f>SUM(Table2[[#This Row],[filter kmers2]:[identify kmers B10]])</f>
        <v>0.31298017501831055</v>
      </c>
      <c r="W404" s="5">
        <f t="shared" si="117"/>
        <v>7.6710133202918492E-4</v>
      </c>
      <c r="X404" s="5">
        <f t="shared" si="118"/>
        <v>0.17608136911209735</v>
      </c>
      <c r="Y404" s="5">
        <f t="shared" si="119"/>
        <v>4.5690901584022354E-3</v>
      </c>
      <c r="Z404" s="5">
        <f t="shared" si="120"/>
        <v>4.4715837328811474E-4</v>
      </c>
      <c r="AA404" s="5">
        <f t="shared" si="121"/>
        <v>7.2528021670803071E-3</v>
      </c>
      <c r="AB404" s="5">
        <f t="shared" si="122"/>
        <v>2.1093382208429126E-3</v>
      </c>
      <c r="AC404" s="5">
        <f t="shared" si="123"/>
        <v>6.0636808370926633E-4</v>
      </c>
      <c r="AD404" s="5">
        <f t="shared" si="124"/>
        <v>0.11876206451573586</v>
      </c>
      <c r="AE404" s="5">
        <f t="shared" si="125"/>
        <v>0.68940470803681475</v>
      </c>
      <c r="AF404" s="20">
        <f>Table2[[#This Row],[filter kmers2]]/Table2[[#This Row],[bp]]*1000000</f>
        <v>2.1828121570622187E-2</v>
      </c>
      <c r="AG404" s="20">
        <f>Table2[[#This Row],[collapse kmers3]]/Table2[[#This Row],[bp]]*1000000</f>
        <v>5.0104534705125889</v>
      </c>
      <c r="AH404" s="20">
        <f>Table2[[#This Row],[calculate distances4]]/Table2[[#This Row],[bp]]*1000000</f>
        <v>0.13001496840177942</v>
      </c>
      <c r="AI404" s="20">
        <f>Table2[[#This Row],[Find N A5]]/Table2[[#This Row],[bp]]*1000000</f>
        <v>1.2724039088336865E-2</v>
      </c>
      <c r="AJ404" s="20">
        <f>Table2[[#This Row],[Find N B6]]/Table2[[#This Row],[bp]]*1000000</f>
        <v>0.2063808793186632</v>
      </c>
      <c r="AK404" s="20">
        <f>Table2[[#This Row],[Find N C7]]/Table2[[#This Row],[bp]]*1000000</f>
        <v>6.0021915222495371E-2</v>
      </c>
      <c r="AL404" s="20">
        <f>Table2[[#This Row],[Find N D8]]/Table2[[#This Row],[bp]]*1000000</f>
        <v>1.7254403942616941E-2</v>
      </c>
      <c r="AM404" s="20">
        <f>Table2[[#This Row],[identify kmers A9]]/Table2[[#This Row],[bp]]*1000000</f>
        <v>3.3794137410374487</v>
      </c>
      <c r="AN404" s="20">
        <f>Table2[[#This Row],[identify kmers B10]]/Table2[[#This Row],[bp]]*1000000</f>
        <v>19.61723849257292</v>
      </c>
    </row>
    <row r="405" spans="1:40" x14ac:dyDescent="0.25">
      <c r="A405" s="1" t="s">
        <v>144</v>
      </c>
      <c r="B405">
        <v>14299</v>
      </c>
      <c r="C405">
        <v>1709568576.8680799</v>
      </c>
      <c r="D405">
        <v>1709568576.86836</v>
      </c>
      <c r="E405">
        <v>1709568576.96909</v>
      </c>
      <c r="F405">
        <v>1709568576.97101</v>
      </c>
      <c r="G405">
        <v>1709568576.9711499</v>
      </c>
      <c r="H405">
        <v>1709568576.97598</v>
      </c>
      <c r="I405">
        <v>1709568576.9768</v>
      </c>
      <c r="J405">
        <v>1709568576.9770999</v>
      </c>
      <c r="K405">
        <v>1709568576.99895</v>
      </c>
      <c r="L405">
        <v>1709568577.1805601</v>
      </c>
      <c r="M405" s="10">
        <f t="shared" si="108"/>
        <v>2.8014183044433594E-4</v>
      </c>
      <c r="N405" s="10">
        <f t="shared" si="109"/>
        <v>0.10072994232177734</v>
      </c>
      <c r="O405" s="10">
        <f t="shared" si="110"/>
        <v>1.9199848175048828E-3</v>
      </c>
      <c r="P405" s="10">
        <f t="shared" si="111"/>
        <v>1.3995170593261719E-4</v>
      </c>
      <c r="Q405" s="10">
        <f t="shared" si="112"/>
        <v>4.8301219940185547E-3</v>
      </c>
      <c r="R405" s="10">
        <f t="shared" si="113"/>
        <v>8.1992149353027344E-4</v>
      </c>
      <c r="S405" s="10">
        <f t="shared" si="114"/>
        <v>2.9993057250976563E-4</v>
      </c>
      <c r="T405" s="10">
        <f t="shared" si="115"/>
        <v>2.1850109100341797E-2</v>
      </c>
      <c r="U405" s="10">
        <f t="shared" si="116"/>
        <v>0.181610107421875</v>
      </c>
      <c r="V405" s="10">
        <f>SUM(Table2[[#This Row],[filter kmers2]:[identify kmers B10]])</f>
        <v>0.31248021125793457</v>
      </c>
      <c r="W405" s="5">
        <f t="shared" si="117"/>
        <v>8.9651062803812194E-4</v>
      </c>
      <c r="X405" s="5">
        <f t="shared" si="118"/>
        <v>0.32235622830730398</v>
      </c>
      <c r="Y405" s="5">
        <f t="shared" si="119"/>
        <v>6.1443405000774429E-3</v>
      </c>
      <c r="Z405" s="5">
        <f t="shared" si="120"/>
        <v>4.478738201347894E-4</v>
      </c>
      <c r="AA405" s="5">
        <f t="shared" si="121"/>
        <v>1.5457369202914309E-2</v>
      </c>
      <c r="AB405" s="5">
        <f t="shared" si="122"/>
        <v>2.6239149360196608E-3</v>
      </c>
      <c r="AC405" s="5">
        <f t="shared" si="123"/>
        <v>9.5983861282719781E-4</v>
      </c>
      <c r="AD405" s="5">
        <f t="shared" si="124"/>
        <v>6.9924777035899333E-2</v>
      </c>
      <c r="AE405" s="5">
        <f t="shared" si="125"/>
        <v>0.58118914695678514</v>
      </c>
      <c r="AF405" s="20">
        <f>Table2[[#This Row],[filter kmers2]]/Table2[[#This Row],[bp]]*1000000</f>
        <v>1.9591707842809704E-2</v>
      </c>
      <c r="AG405" s="20">
        <f>Table2[[#This Row],[collapse kmers3]]/Table2[[#This Row],[bp]]*1000000</f>
        <v>7.0445445361058354</v>
      </c>
      <c r="AH405" s="20">
        <f>Table2[[#This Row],[calculate distances4]]/Table2[[#This Row],[bp]]*1000000</f>
        <v>0.13427406234735875</v>
      </c>
      <c r="AI405" s="20">
        <f>Table2[[#This Row],[Find N A5]]/Table2[[#This Row],[bp]]*1000000</f>
        <v>9.787517024450465E-3</v>
      </c>
      <c r="AJ405" s="20">
        <f>Table2[[#This Row],[Find N B6]]/Table2[[#This Row],[bp]]*1000000</f>
        <v>0.33779439079785678</v>
      </c>
      <c r="AK405" s="20">
        <f>Table2[[#This Row],[Find N C7]]/Table2[[#This Row],[bp]]*1000000</f>
        <v>5.7341177252274528E-2</v>
      </c>
      <c r="AL405" s="20">
        <f>Table2[[#This Row],[Find N D8]]/Table2[[#This Row],[bp]]*1000000</f>
        <v>2.0975632737237963E-2</v>
      </c>
      <c r="AM405" s="20">
        <f>Table2[[#This Row],[identify kmers A9]]/Table2[[#This Row],[bp]]*1000000</f>
        <v>1.5280865165635218</v>
      </c>
      <c r="AN405" s="20">
        <f>Table2[[#This Row],[identify kmers B10]]/Table2[[#This Row],[bp]]*1000000</f>
        <v>12.700895686542765</v>
      </c>
    </row>
    <row r="406" spans="1:40" x14ac:dyDescent="0.25">
      <c r="A406" s="1" t="s">
        <v>144</v>
      </c>
      <c r="B406">
        <v>10999</v>
      </c>
      <c r="C406">
        <v>1709568551.53369</v>
      </c>
      <c r="D406">
        <v>1709568551.5339</v>
      </c>
      <c r="E406">
        <v>1709568551.60234</v>
      </c>
      <c r="F406">
        <v>1709568551.60429</v>
      </c>
      <c r="G406">
        <v>1709568551.6171701</v>
      </c>
      <c r="H406">
        <v>1709568551.6213801</v>
      </c>
      <c r="I406">
        <v>1709568551.6220601</v>
      </c>
      <c r="J406">
        <v>1709568551.6222899</v>
      </c>
      <c r="K406">
        <v>1709568551.64255</v>
      </c>
      <c r="L406">
        <v>1709568551.8455501</v>
      </c>
      <c r="M406" s="10">
        <f t="shared" si="108"/>
        <v>2.1004676818847656E-4</v>
      </c>
      <c r="N406" s="10">
        <f t="shared" si="109"/>
        <v>6.8439960479736328E-2</v>
      </c>
      <c r="O406" s="10">
        <f t="shared" si="110"/>
        <v>1.9500255584716797E-3</v>
      </c>
      <c r="P406" s="10">
        <f t="shared" si="111"/>
        <v>1.2880086898803711E-2</v>
      </c>
      <c r="Q406" s="10">
        <f t="shared" si="112"/>
        <v>4.2099952697753906E-3</v>
      </c>
      <c r="R406" s="10">
        <f t="shared" si="113"/>
        <v>6.7996978759765625E-4</v>
      </c>
      <c r="S406" s="10">
        <f t="shared" si="114"/>
        <v>2.2983551025390625E-4</v>
      </c>
      <c r="T406" s="10">
        <f t="shared" si="115"/>
        <v>2.0260095596313477E-2</v>
      </c>
      <c r="U406" s="10">
        <f t="shared" si="116"/>
        <v>0.20300006866455078</v>
      </c>
      <c r="V406" s="10">
        <f>SUM(Table2[[#This Row],[filter kmers2]:[identify kmers B10]])</f>
        <v>0.31186008453369141</v>
      </c>
      <c r="W406" s="5">
        <f t="shared" si="117"/>
        <v>6.7352886311997529E-4</v>
      </c>
      <c r="X406" s="5">
        <f t="shared" si="118"/>
        <v>0.21945726264414742</v>
      </c>
      <c r="Y406" s="5">
        <f t="shared" si="119"/>
        <v>6.2528860061955484E-3</v>
      </c>
      <c r="Z406" s="5">
        <f t="shared" si="120"/>
        <v>4.1300851046913084E-2</v>
      </c>
      <c r="AA406" s="5">
        <f t="shared" si="121"/>
        <v>1.3499628450593102E-2</v>
      </c>
      <c r="AB406" s="5">
        <f t="shared" si="122"/>
        <v>2.1803681244247099E-3</v>
      </c>
      <c r="AC406" s="5">
        <f t="shared" si="123"/>
        <v>7.3698277417441106E-4</v>
      </c>
      <c r="AD406" s="5">
        <f t="shared" si="124"/>
        <v>6.4965337345455329E-2</v>
      </c>
      <c r="AE406" s="5">
        <f t="shared" si="125"/>
        <v>0.65093315474497648</v>
      </c>
      <c r="AF406" s="20">
        <f>Table2[[#This Row],[filter kmers2]]/Table2[[#This Row],[bp]]*1000000</f>
        <v>1.9096896825936592E-2</v>
      </c>
      <c r="AG406" s="20">
        <f>Table2[[#This Row],[collapse kmers3]]/Table2[[#This Row],[bp]]*1000000</f>
        <v>6.2223802599996665</v>
      </c>
      <c r="AH406" s="20">
        <f>Table2[[#This Row],[calculate distances4]]/Table2[[#This Row],[bp]]*1000000</f>
        <v>0.17729116814907533</v>
      </c>
      <c r="AI406" s="20">
        <f>Table2[[#This Row],[Find N A5]]/Table2[[#This Row],[bp]]*1000000</f>
        <v>1.1710234474773806</v>
      </c>
      <c r="AJ406" s="20">
        <f>Table2[[#This Row],[Find N B6]]/Table2[[#This Row],[bp]]*1000000</f>
        <v>0.38276163921951001</v>
      </c>
      <c r="AK406" s="20">
        <f>Table2[[#This Row],[Find N C7]]/Table2[[#This Row],[bp]]*1000000</f>
        <v>6.1821055332089848E-2</v>
      </c>
      <c r="AL406" s="20">
        <f>Table2[[#This Row],[Find N D8]]/Table2[[#This Row],[bp]]*1000000</f>
        <v>2.0896036935531073E-2</v>
      </c>
      <c r="AM406" s="20">
        <f>Table2[[#This Row],[identify kmers A9]]/Table2[[#This Row],[bp]]*1000000</f>
        <v>1.8419943264218088</v>
      </c>
      <c r="AN406" s="20">
        <f>Table2[[#This Row],[identify kmers B10]]/Table2[[#This Row],[bp]]*1000000</f>
        <v>18.456229535826058</v>
      </c>
    </row>
    <row r="407" spans="1:40" x14ac:dyDescent="0.25">
      <c r="A407" s="1" t="s">
        <v>144</v>
      </c>
      <c r="B407">
        <v>10999</v>
      </c>
      <c r="C407">
        <v>1709568518.98297</v>
      </c>
      <c r="D407">
        <v>1709568518.9831901</v>
      </c>
      <c r="E407">
        <v>1709568519.0668499</v>
      </c>
      <c r="F407">
        <v>1709568519.0685599</v>
      </c>
      <c r="G407">
        <v>1709568519.06868</v>
      </c>
      <c r="H407">
        <v>1709568519.0711701</v>
      </c>
      <c r="I407">
        <v>1709568519.07166</v>
      </c>
      <c r="J407">
        <v>1709568519.07183</v>
      </c>
      <c r="K407">
        <v>1709568519.0922101</v>
      </c>
      <c r="L407">
        <v>1709568519.2942901</v>
      </c>
      <c r="M407" s="10">
        <f t="shared" si="108"/>
        <v>2.2006034851074219E-4</v>
      </c>
      <c r="N407" s="10">
        <f t="shared" si="109"/>
        <v>8.3659887313842773E-2</v>
      </c>
      <c r="O407" s="10">
        <f t="shared" si="110"/>
        <v>1.7099380493164063E-3</v>
      </c>
      <c r="P407" s="10">
        <f t="shared" si="111"/>
        <v>1.201629638671875E-4</v>
      </c>
      <c r="Q407" s="10">
        <f t="shared" si="112"/>
        <v>2.4900436401367188E-3</v>
      </c>
      <c r="R407" s="10">
        <f t="shared" si="113"/>
        <v>4.8995018005371094E-4</v>
      </c>
      <c r="S407" s="10">
        <f t="shared" si="114"/>
        <v>1.6999244689941406E-4</v>
      </c>
      <c r="T407" s="10">
        <f t="shared" si="115"/>
        <v>2.0380020141601563E-2</v>
      </c>
      <c r="U407" s="10">
        <f t="shared" si="116"/>
        <v>0.20208001136779785</v>
      </c>
      <c r="V407" s="10">
        <f>SUM(Table2[[#This Row],[filter kmers2]:[identify kmers B10]])</f>
        <v>0.31132006645202637</v>
      </c>
      <c r="W407" s="5">
        <f t="shared" si="117"/>
        <v>7.0686207612207657E-4</v>
      </c>
      <c r="X407" s="5">
        <f t="shared" si="118"/>
        <v>0.26872629274198923</v>
      </c>
      <c r="Y407" s="5">
        <f t="shared" si="119"/>
        <v>5.4925404224783671E-3</v>
      </c>
      <c r="Z407" s="5">
        <f t="shared" si="120"/>
        <v>3.8597885846752611E-4</v>
      </c>
      <c r="AA407" s="5">
        <f t="shared" si="121"/>
        <v>7.9983396782437356E-3</v>
      </c>
      <c r="AB407" s="5">
        <f t="shared" si="122"/>
        <v>1.5737828455372343E-3</v>
      </c>
      <c r="AC407" s="5">
        <f t="shared" si="123"/>
        <v>5.4603755176060734E-4</v>
      </c>
      <c r="AD407" s="5">
        <f t="shared" si="124"/>
        <v>6.5463239725801842E-2</v>
      </c>
      <c r="AE407" s="5">
        <f t="shared" si="125"/>
        <v>0.64910692609959941</v>
      </c>
      <c r="AF407" s="20">
        <f>Table2[[#This Row],[filter kmers2]]/Table2[[#This Row],[bp]]*1000000</f>
        <v>2.0007305074165121E-2</v>
      </c>
      <c r="AG407" s="20">
        <f>Table2[[#This Row],[collapse kmers3]]/Table2[[#This Row],[bp]]*1000000</f>
        <v>7.606135768146447</v>
      </c>
      <c r="AH407" s="20">
        <f>Table2[[#This Row],[calculate distances4]]/Table2[[#This Row],[bp]]*1000000</f>
        <v>0.15546304657845314</v>
      </c>
      <c r="AI407" s="20">
        <f>Table2[[#This Row],[Find N A5]]/Table2[[#This Row],[bp]]*1000000</f>
        <v>1.0924898978742386E-2</v>
      </c>
      <c r="AJ407" s="20">
        <f>Table2[[#This Row],[Find N B6]]/Table2[[#This Row],[bp]]*1000000</f>
        <v>0.22638818439282832</v>
      </c>
      <c r="AK407" s="20">
        <f>Table2[[#This Row],[Find N C7]]/Table2[[#This Row],[bp]]*1000000</f>
        <v>4.4544975002610322E-2</v>
      </c>
      <c r="AL407" s="20">
        <f>Table2[[#This Row],[Find N D8]]/Table2[[#This Row],[bp]]*1000000</f>
        <v>1.5455263833022462E-2</v>
      </c>
      <c r="AM407" s="20">
        <f>Table2[[#This Row],[identify kmers A9]]/Table2[[#This Row],[bp]]*1000000</f>
        <v>1.8528975490136887</v>
      </c>
      <c r="AN407" s="20">
        <f>Table2[[#This Row],[identify kmers B10]]/Table2[[#This Row],[bp]]*1000000</f>
        <v>18.372580358923344</v>
      </c>
    </row>
    <row r="408" spans="1:40" x14ac:dyDescent="0.25">
      <c r="A408" s="1" t="s">
        <v>144</v>
      </c>
      <c r="B408">
        <v>10999</v>
      </c>
      <c r="C408">
        <v>1709568553.5392301</v>
      </c>
      <c r="D408">
        <v>1709568553.5393801</v>
      </c>
      <c r="E408">
        <v>1709568553.6047399</v>
      </c>
      <c r="F408">
        <v>1709568553.6064</v>
      </c>
      <c r="G408">
        <v>1709568553.60655</v>
      </c>
      <c r="H408">
        <v>1709568553.6085999</v>
      </c>
      <c r="I408">
        <v>1709568553.6092701</v>
      </c>
      <c r="J408">
        <v>1709568553.6095099</v>
      </c>
      <c r="K408">
        <v>1709568553.6357601</v>
      </c>
      <c r="L408">
        <v>1709568553.8494899</v>
      </c>
      <c r="M408" s="10">
        <f t="shared" si="108"/>
        <v>1.4996528625488281E-4</v>
      </c>
      <c r="N408" s="10">
        <f t="shared" si="109"/>
        <v>6.5359830856323242E-2</v>
      </c>
      <c r="O408" s="10">
        <f t="shared" si="110"/>
        <v>1.6601085662841797E-3</v>
      </c>
      <c r="P408" s="10">
        <f t="shared" si="111"/>
        <v>1.4996528625488281E-4</v>
      </c>
      <c r="Q408" s="10">
        <f t="shared" si="112"/>
        <v>2.0499229431152344E-3</v>
      </c>
      <c r="R408" s="10">
        <f t="shared" si="113"/>
        <v>6.7019462585449219E-4</v>
      </c>
      <c r="S408" s="10">
        <f t="shared" si="114"/>
        <v>2.3984909057617188E-4</v>
      </c>
      <c r="T408" s="10">
        <f t="shared" si="115"/>
        <v>2.6250123977661133E-2</v>
      </c>
      <c r="U408" s="10">
        <f t="shared" si="116"/>
        <v>0.2137298583984375</v>
      </c>
      <c r="V408" s="10">
        <f>SUM(Table2[[#This Row],[filter kmers2]:[identify kmers B10]])</f>
        <v>0.31025981903076172</v>
      </c>
      <c r="W408" s="5">
        <f t="shared" si="117"/>
        <v>4.8335387651345861E-4</v>
      </c>
      <c r="X408" s="5">
        <f t="shared" si="118"/>
        <v>0.21066160310575999</v>
      </c>
      <c r="Y408" s="5">
        <f t="shared" si="119"/>
        <v>5.350704359559956E-3</v>
      </c>
      <c r="Z408" s="5">
        <f t="shared" si="120"/>
        <v>4.8335387651345861E-4</v>
      </c>
      <c r="AA408" s="5">
        <f t="shared" si="121"/>
        <v>6.607117059241204E-3</v>
      </c>
      <c r="AB408" s="5">
        <f t="shared" si="122"/>
        <v>2.1601077056905122E-3</v>
      </c>
      <c r="AC408" s="5">
        <f t="shared" si="123"/>
        <v>7.7305882316778911E-4</v>
      </c>
      <c r="AD408" s="5">
        <f t="shared" si="124"/>
        <v>8.4606908041348655E-2</v>
      </c>
      <c r="AE408" s="5">
        <f t="shared" si="125"/>
        <v>0.68887379315220498</v>
      </c>
      <c r="AF408" s="20">
        <f>Table2[[#This Row],[filter kmers2]]/Table2[[#This Row],[bp]]*1000000</f>
        <v>1.3634447336565398E-2</v>
      </c>
      <c r="AG408" s="20">
        <f>Table2[[#This Row],[collapse kmers3]]/Table2[[#This Row],[bp]]*1000000</f>
        <v>5.9423430181219423</v>
      </c>
      <c r="AH408" s="20">
        <f>Table2[[#This Row],[calculate distances4]]/Table2[[#This Row],[bp]]*1000000</f>
        <v>0.15093268172417307</v>
      </c>
      <c r="AI408" s="20">
        <f>Table2[[#This Row],[Find N A5]]/Table2[[#This Row],[bp]]*1000000</f>
        <v>1.3634447336565398E-2</v>
      </c>
      <c r="AJ408" s="20">
        <f>Table2[[#This Row],[Find N B6]]/Table2[[#This Row],[bp]]*1000000</f>
        <v>0.18637357424449807</v>
      </c>
      <c r="AK408" s="20">
        <f>Table2[[#This Row],[Find N C7]]/Table2[[#This Row],[bp]]*1000000</f>
        <v>6.0932323470723894E-2</v>
      </c>
      <c r="AL408" s="20">
        <f>Table2[[#This Row],[Find N D8]]/Table2[[#This Row],[bp]]*1000000</f>
        <v>2.1806445183759602E-2</v>
      </c>
      <c r="AM408" s="20">
        <f>Table2[[#This Row],[identify kmers A9]]/Table2[[#This Row],[bp]]*1000000</f>
        <v>2.386591869957372</v>
      </c>
      <c r="AN408" s="20">
        <f>Table2[[#This Row],[identify kmers B10]]/Table2[[#This Row],[bp]]*1000000</f>
        <v>19.431753650189791</v>
      </c>
    </row>
    <row r="409" spans="1:40" x14ac:dyDescent="0.25">
      <c r="A409" s="1" t="s">
        <v>144</v>
      </c>
      <c r="B409">
        <v>13099</v>
      </c>
      <c r="C409">
        <v>1709568525.0666699</v>
      </c>
      <c r="D409">
        <v>1709568525.0669601</v>
      </c>
      <c r="E409">
        <v>1709568525.1463001</v>
      </c>
      <c r="F409">
        <v>1709568525.1475899</v>
      </c>
      <c r="G409">
        <v>1709568525.1477001</v>
      </c>
      <c r="H409">
        <v>1709568525.14995</v>
      </c>
      <c r="I409">
        <v>1709568525.15045</v>
      </c>
      <c r="J409">
        <v>1709568525.15066</v>
      </c>
      <c r="K409">
        <v>1709568525.1661601</v>
      </c>
      <c r="L409">
        <v>1709568525.37479</v>
      </c>
      <c r="M409" s="10">
        <f t="shared" si="108"/>
        <v>2.9015541076660156E-4</v>
      </c>
      <c r="N409" s="10">
        <f t="shared" si="109"/>
        <v>7.9339981079101563E-2</v>
      </c>
      <c r="O409" s="10">
        <f t="shared" si="110"/>
        <v>1.2898445129394531E-3</v>
      </c>
      <c r="P409" s="10">
        <f t="shared" si="111"/>
        <v>1.1014938354492188E-4</v>
      </c>
      <c r="Q409" s="10">
        <f t="shared" si="112"/>
        <v>2.2499561309814453E-3</v>
      </c>
      <c r="R409" s="10">
        <f t="shared" si="113"/>
        <v>4.9996376037597656E-4</v>
      </c>
      <c r="S409" s="10">
        <f t="shared" si="114"/>
        <v>2.1004676818847656E-4</v>
      </c>
      <c r="T409" s="10">
        <f t="shared" si="115"/>
        <v>1.5500068664550781E-2</v>
      </c>
      <c r="U409" s="10">
        <f t="shared" si="116"/>
        <v>0.20862984657287598</v>
      </c>
      <c r="V409" s="10">
        <f>SUM(Table2[[#This Row],[filter kmers2]:[identify kmers B10]])</f>
        <v>0.3081200122833252</v>
      </c>
      <c r="W409" s="5">
        <f t="shared" si="117"/>
        <v>9.4169608983331906E-4</v>
      </c>
      <c r="X409" s="5">
        <f t="shared" si="118"/>
        <v>0.2574970073873234</v>
      </c>
      <c r="Y409" s="5">
        <f t="shared" si="119"/>
        <v>4.1861757156928976E-3</v>
      </c>
      <c r="Z409" s="5">
        <f t="shared" si="120"/>
        <v>3.5748857313310878E-4</v>
      </c>
      <c r="AA409" s="5">
        <f t="shared" si="121"/>
        <v>7.3022070663574619E-3</v>
      </c>
      <c r="AB409" s="5">
        <f t="shared" si="122"/>
        <v>1.6226267053249548E-3</v>
      </c>
      <c r="AC409" s="5">
        <f t="shared" si="123"/>
        <v>6.8170440028196718E-4</v>
      </c>
      <c r="AD409" s="5">
        <f t="shared" si="124"/>
        <v>5.0305296789025254E-2</v>
      </c>
      <c r="AE409" s="5">
        <f t="shared" si="125"/>
        <v>0.67710579727302767</v>
      </c>
      <c r="AF409" s="20">
        <f>Table2[[#This Row],[filter kmers2]]/Table2[[#This Row],[bp]]*1000000</f>
        <v>2.215095891034442E-2</v>
      </c>
      <c r="AG409" s="20">
        <f>Table2[[#This Row],[collapse kmers3]]/Table2[[#This Row],[bp]]*1000000</f>
        <v>6.0569494678297238</v>
      </c>
      <c r="AH409" s="20">
        <f>Table2[[#This Row],[calculate distances4]]/Table2[[#This Row],[bp]]*1000000</f>
        <v>9.8468929913692119E-2</v>
      </c>
      <c r="AI409" s="20">
        <f>Table2[[#This Row],[Find N A5]]/Table2[[#This Row],[bp]]*1000000</f>
        <v>8.408991796696073E-3</v>
      </c>
      <c r="AJ409" s="20">
        <f>Table2[[#This Row],[Find N B6]]/Table2[[#This Row],[bp]]*1000000</f>
        <v>0.17176548828013172</v>
      </c>
      <c r="AK409" s="20">
        <f>Table2[[#This Row],[Find N C7]]/Table2[[#This Row],[bp]]*1000000</f>
        <v>3.8168086142146465E-2</v>
      </c>
      <c r="AL409" s="20">
        <f>Table2[[#This Row],[Find N D8]]/Table2[[#This Row],[bp]]*1000000</f>
        <v>1.6035328512747273E-2</v>
      </c>
      <c r="AM409" s="20">
        <f>Table2[[#This Row],[identify kmers A9]]/Table2[[#This Row],[bp]]*1000000</f>
        <v>1.1833016768112667</v>
      </c>
      <c r="AN409" s="20">
        <f>Table2[[#This Row],[identify kmers B10]]/Table2[[#This Row],[bp]]*1000000</f>
        <v>15.927158300089777</v>
      </c>
    </row>
    <row r="410" spans="1:40" x14ac:dyDescent="0.25">
      <c r="A410" s="1" t="s">
        <v>144</v>
      </c>
      <c r="B410">
        <v>10999</v>
      </c>
      <c r="C410">
        <v>1709568542.8188901</v>
      </c>
      <c r="D410">
        <v>1709568542.8190601</v>
      </c>
      <c r="E410">
        <v>1709568542.88743</v>
      </c>
      <c r="F410">
        <v>1709568542.88888</v>
      </c>
      <c r="G410">
        <v>1709568542.88902</v>
      </c>
      <c r="H410">
        <v>1709568542.8908801</v>
      </c>
      <c r="I410">
        <v>1709568542.8914199</v>
      </c>
      <c r="J410">
        <v>1709568542.8916299</v>
      </c>
      <c r="K410">
        <v>1709568542.9082999</v>
      </c>
      <c r="L410">
        <v>1709568543.12642</v>
      </c>
      <c r="M410" s="10">
        <f t="shared" si="108"/>
        <v>1.6999244689941406E-4</v>
      </c>
      <c r="N410" s="10">
        <f t="shared" si="109"/>
        <v>6.8369865417480469E-2</v>
      </c>
      <c r="O410" s="10">
        <f t="shared" si="110"/>
        <v>1.4500617980957031E-3</v>
      </c>
      <c r="P410" s="10">
        <f t="shared" si="111"/>
        <v>1.3995170593261719E-4</v>
      </c>
      <c r="Q410" s="10">
        <f t="shared" si="112"/>
        <v>1.8601417541503906E-3</v>
      </c>
      <c r="R410" s="10">
        <f t="shared" si="113"/>
        <v>5.397796630859375E-4</v>
      </c>
      <c r="S410" s="10">
        <f t="shared" si="114"/>
        <v>2.1004676818847656E-4</v>
      </c>
      <c r="T410" s="10">
        <f t="shared" si="115"/>
        <v>1.6669988632202148E-2</v>
      </c>
      <c r="U410" s="10">
        <f t="shared" si="116"/>
        <v>0.21812009811401367</v>
      </c>
      <c r="V410" s="10">
        <f>SUM(Table2[[#This Row],[filter kmers2]:[identify kmers B10]])</f>
        <v>0.30752992630004883</v>
      </c>
      <c r="W410" s="5">
        <f t="shared" si="117"/>
        <v>5.5276716950647896E-4</v>
      </c>
      <c r="X410" s="5">
        <f t="shared" si="118"/>
        <v>0.22231938933570256</v>
      </c>
      <c r="Y410" s="5">
        <f t="shared" si="119"/>
        <v>4.715189235537735E-3</v>
      </c>
      <c r="Z410" s="5">
        <f t="shared" si="120"/>
        <v>4.5508320967784448E-4</v>
      </c>
      <c r="AA410" s="5">
        <f t="shared" si="121"/>
        <v>6.0486528141508395E-3</v>
      </c>
      <c r="AB410" s="5">
        <f t="shared" si="122"/>
        <v>1.7552101988256217E-3</v>
      </c>
      <c r="AC410" s="5">
        <f t="shared" si="123"/>
        <v>6.8301244927799153E-4</v>
      </c>
      <c r="AD410" s="5">
        <f t="shared" si="124"/>
        <v>5.4206069740145163E-2</v>
      </c>
      <c r="AE410" s="5">
        <f t="shared" si="125"/>
        <v>0.70926462584717576</v>
      </c>
      <c r="AF410" s="20">
        <f>Table2[[#This Row],[filter kmers2]]/Table2[[#This Row],[bp]]*1000000</f>
        <v>1.5455263833022462E-2</v>
      </c>
      <c r="AG410" s="20">
        <f>Table2[[#This Row],[collapse kmers3]]/Table2[[#This Row],[bp]]*1000000</f>
        <v>6.2160074022620666</v>
      </c>
      <c r="AH410" s="20">
        <f>Table2[[#This Row],[calculate distances4]]/Table2[[#This Row],[bp]]*1000000</f>
        <v>0.1318357848982365</v>
      </c>
      <c r="AI410" s="20">
        <f>Table2[[#This Row],[Find N A5]]/Table2[[#This Row],[bp]]*1000000</f>
        <v>1.2724039088336865E-2</v>
      </c>
      <c r="AJ410" s="20">
        <f>Table2[[#This Row],[Find N B6]]/Table2[[#This Row],[bp]]*1000000</f>
        <v>0.16911917030188114</v>
      </c>
      <c r="AK410" s="20">
        <f>Table2[[#This Row],[Find N C7]]/Table2[[#This Row],[bp]]*1000000</f>
        <v>4.9075339856890401E-2</v>
      </c>
      <c r="AL410" s="20">
        <f>Table2[[#This Row],[Find N D8]]/Table2[[#This Row],[bp]]*1000000</f>
        <v>1.9096896825936592E-2</v>
      </c>
      <c r="AM410" s="20">
        <f>Table2[[#This Row],[identify kmers A9]]/Table2[[#This Row],[bp]]*1000000</f>
        <v>1.5155912930450175</v>
      </c>
      <c r="AN410" s="20">
        <f>Table2[[#This Row],[identify kmers B10]]/Table2[[#This Row],[bp]]*1000000</f>
        <v>19.830902637877415</v>
      </c>
    </row>
    <row r="411" spans="1:40" x14ac:dyDescent="0.25">
      <c r="A411" s="1" t="s">
        <v>144</v>
      </c>
      <c r="B411">
        <v>10999</v>
      </c>
      <c r="C411">
        <v>1709568606.56288</v>
      </c>
      <c r="D411">
        <v>1709568606.5631101</v>
      </c>
      <c r="E411">
        <v>1709568606.63289</v>
      </c>
      <c r="F411">
        <v>1709568606.63465</v>
      </c>
      <c r="G411">
        <v>1709568606.6347899</v>
      </c>
      <c r="H411">
        <v>1709568606.6391499</v>
      </c>
      <c r="I411">
        <v>1709568606.63974</v>
      </c>
      <c r="J411">
        <v>1709568606.64009</v>
      </c>
      <c r="K411">
        <v>1709568606.6596301</v>
      </c>
      <c r="L411">
        <v>1709568606.8676</v>
      </c>
      <c r="M411" s="10">
        <f t="shared" si="108"/>
        <v>2.3007392883300781E-4</v>
      </c>
      <c r="N411" s="10">
        <f t="shared" si="109"/>
        <v>6.9779872894287109E-2</v>
      </c>
      <c r="O411" s="10">
        <f t="shared" si="110"/>
        <v>1.7600059509277344E-3</v>
      </c>
      <c r="P411" s="10">
        <f t="shared" si="111"/>
        <v>1.3995170593261719E-4</v>
      </c>
      <c r="Q411" s="10">
        <f t="shared" si="112"/>
        <v>4.3599605560302734E-3</v>
      </c>
      <c r="R411" s="10">
        <f t="shared" si="113"/>
        <v>5.9008598327636719E-4</v>
      </c>
      <c r="S411" s="10">
        <f t="shared" si="114"/>
        <v>3.4999847412109375E-4</v>
      </c>
      <c r="T411" s="10">
        <f t="shared" si="115"/>
        <v>1.9540071487426758E-2</v>
      </c>
      <c r="U411" s="10">
        <f t="shared" si="116"/>
        <v>0.20796990394592285</v>
      </c>
      <c r="V411" s="10">
        <f>SUM(Table2[[#This Row],[filter kmers2]:[identify kmers B10]])</f>
        <v>0.30471992492675781</v>
      </c>
      <c r="W411" s="5">
        <f t="shared" si="117"/>
        <v>7.5503408216022689E-4</v>
      </c>
      <c r="X411" s="5">
        <f t="shared" si="118"/>
        <v>0.22899675139739986</v>
      </c>
      <c r="Y411" s="5">
        <f t="shared" si="119"/>
        <v>5.7758151238412377E-3</v>
      </c>
      <c r="Z411" s="5">
        <f t="shared" si="120"/>
        <v>4.5927979920005508E-4</v>
      </c>
      <c r="AA411" s="5">
        <f t="shared" si="121"/>
        <v>1.4308091461620796E-2</v>
      </c>
      <c r="AB411" s="5">
        <f t="shared" si="122"/>
        <v>1.9364863765249341E-3</v>
      </c>
      <c r="AC411" s="5">
        <f t="shared" si="123"/>
        <v>1.1485907073691326E-3</v>
      </c>
      <c r="AD411" s="5">
        <f t="shared" si="124"/>
        <v>6.4124692509435977E-2</v>
      </c>
      <c r="AE411" s="5">
        <f t="shared" si="125"/>
        <v>0.68249525854244775</v>
      </c>
      <c r="AF411" s="20">
        <f>Table2[[#This Row],[filter kmers2]]/Table2[[#This Row],[bp]]*1000000</f>
        <v>2.0917713322393654E-2</v>
      </c>
      <c r="AG411" s="20">
        <f>Table2[[#This Row],[collapse kmers3]]/Table2[[#This Row],[bp]]*1000000</f>
        <v>6.3442015541673884</v>
      </c>
      <c r="AH411" s="20">
        <f>Table2[[#This Row],[calculate distances4]]/Table2[[#This Row],[bp]]*1000000</f>
        <v>0.16001508781959581</v>
      </c>
      <c r="AI411" s="20">
        <f>Table2[[#This Row],[Find N A5]]/Table2[[#This Row],[bp]]*1000000</f>
        <v>1.2724039088336865E-2</v>
      </c>
      <c r="AJ411" s="20">
        <f>Table2[[#This Row],[Find N B6]]/Table2[[#This Row],[bp]]*1000000</f>
        <v>0.39639608655607539</v>
      </c>
      <c r="AK411" s="20">
        <f>Table2[[#This Row],[Find N C7]]/Table2[[#This Row],[bp]]*1000000</f>
        <v>5.3649057484895644E-2</v>
      </c>
      <c r="AL411" s="20">
        <f>Table2[[#This Row],[Find N D8]]/Table2[[#This Row],[bp]]*1000000</f>
        <v>3.182093591427345E-2</v>
      </c>
      <c r="AM411" s="20">
        <f>Table2[[#This Row],[identify kmers A9]]/Table2[[#This Row],[bp]]*1000000</f>
        <v>1.7765316380968048</v>
      </c>
      <c r="AN411" s="20">
        <f>Table2[[#This Row],[identify kmers B10]]/Table2[[#This Row],[bp]]*1000000</f>
        <v>18.908073819976622</v>
      </c>
    </row>
    <row r="412" spans="1:40" x14ac:dyDescent="0.25">
      <c r="A412" s="1" t="s">
        <v>144</v>
      </c>
      <c r="B412">
        <v>10149</v>
      </c>
      <c r="C412">
        <v>1709568582.50527</v>
      </c>
      <c r="D412">
        <v>1709568582.50543</v>
      </c>
      <c r="E412">
        <v>1709568582.56916</v>
      </c>
      <c r="F412">
        <v>1709568582.57111</v>
      </c>
      <c r="G412">
        <v>1709568582.57125</v>
      </c>
      <c r="H412">
        <v>1709568582.57585</v>
      </c>
      <c r="I412">
        <v>1709568582.57658</v>
      </c>
      <c r="J412">
        <v>1709568582.5767701</v>
      </c>
      <c r="K412">
        <v>1709568582.5929999</v>
      </c>
      <c r="L412">
        <v>1709568582.8097799</v>
      </c>
      <c r="M412" s="10">
        <f t="shared" si="108"/>
        <v>1.5997886657714844E-4</v>
      </c>
      <c r="N412" s="10">
        <f t="shared" si="109"/>
        <v>6.3730001449584961E-2</v>
      </c>
      <c r="O412" s="10">
        <f t="shared" si="110"/>
        <v>1.9500255584716797E-3</v>
      </c>
      <c r="P412" s="10">
        <f t="shared" si="111"/>
        <v>1.3995170593261719E-4</v>
      </c>
      <c r="Q412" s="10">
        <f t="shared" si="112"/>
        <v>4.6000480651855469E-3</v>
      </c>
      <c r="R412" s="10">
        <f t="shared" si="113"/>
        <v>7.3003768920898438E-4</v>
      </c>
      <c r="S412" s="10">
        <f t="shared" si="114"/>
        <v>1.9001960754394531E-4</v>
      </c>
      <c r="T412" s="10">
        <f t="shared" si="115"/>
        <v>1.6229867935180664E-2</v>
      </c>
      <c r="U412" s="10">
        <f t="shared" si="116"/>
        <v>0.21677994728088379</v>
      </c>
      <c r="V412" s="10">
        <f>SUM(Table2[[#This Row],[filter kmers2]:[identify kmers B10]])</f>
        <v>0.30450987815856934</v>
      </c>
      <c r="W412" s="5">
        <f t="shared" si="117"/>
        <v>5.2536511309443179E-4</v>
      </c>
      <c r="X412" s="5">
        <f t="shared" si="118"/>
        <v>0.20928713982933073</v>
      </c>
      <c r="Y412" s="5">
        <f t="shared" si="119"/>
        <v>6.4038170789856306E-3</v>
      </c>
      <c r="Z412" s="5">
        <f t="shared" si="120"/>
        <v>4.5959660415265498E-4</v>
      </c>
      <c r="AA412" s="5">
        <f t="shared" si="121"/>
        <v>1.510640013717432E-2</v>
      </c>
      <c r="AB412" s="5">
        <f t="shared" si="122"/>
        <v>2.3974187426157234E-3</v>
      </c>
      <c r="AC412" s="5">
        <f t="shared" si="123"/>
        <v>6.2401787650709709E-4</v>
      </c>
      <c r="AD412" s="5">
        <f t="shared" si="124"/>
        <v>5.32983298713521E-2</v>
      </c>
      <c r="AE412" s="5">
        <f t="shared" si="125"/>
        <v>0.71189791474678732</v>
      </c>
      <c r="AF412" s="20">
        <f>Table2[[#This Row],[filter kmers2]]/Table2[[#This Row],[bp]]*1000000</f>
        <v>1.5763017694073154E-2</v>
      </c>
      <c r="AG412" s="20">
        <f>Table2[[#This Row],[collapse kmers3]]/Table2[[#This Row],[bp]]*1000000</f>
        <v>6.2794365405049719</v>
      </c>
      <c r="AH412" s="20">
        <f>Table2[[#This Row],[calculate distances4]]/Table2[[#This Row],[bp]]*1000000</f>
        <v>0.19213967469422402</v>
      </c>
      <c r="AI412" s="20">
        <f>Table2[[#This Row],[Find N A5]]/Table2[[#This Row],[bp]]*1000000</f>
        <v>1.3789704003607959E-2</v>
      </c>
      <c r="AJ412" s="20">
        <f>Table2[[#This Row],[Find N B6]]/Table2[[#This Row],[bp]]*1000000</f>
        <v>0.45325136123613624</v>
      </c>
      <c r="AK412" s="20">
        <f>Table2[[#This Row],[Find N C7]]/Table2[[#This Row],[bp]]*1000000</f>
        <v>7.1931982383385981E-2</v>
      </c>
      <c r="AL412" s="20">
        <f>Table2[[#This Row],[Find N D8]]/Table2[[#This Row],[bp]]*1000000</f>
        <v>1.8722988229770941E-2</v>
      </c>
      <c r="AM412" s="20">
        <f>Table2[[#This Row],[identify kmers A9]]/Table2[[#This Row],[bp]]*1000000</f>
        <v>1.5991593196552039</v>
      </c>
      <c r="AN412" s="20">
        <f>Table2[[#This Row],[identify kmers B10]]/Table2[[#This Row],[bp]]*1000000</f>
        <v>21.359734681336466</v>
      </c>
    </row>
    <row r="413" spans="1:40" x14ac:dyDescent="0.25">
      <c r="A413" s="1" t="s">
        <v>144</v>
      </c>
      <c r="B413">
        <v>10999</v>
      </c>
      <c r="C413">
        <v>1709568521.6192601</v>
      </c>
      <c r="D413">
        <v>1709568521.6195099</v>
      </c>
      <c r="E413">
        <v>1709568521.6642399</v>
      </c>
      <c r="F413">
        <v>1709568521.66504</v>
      </c>
      <c r="G413">
        <v>1709568521.6651599</v>
      </c>
      <c r="H413">
        <v>1709568521.6772001</v>
      </c>
      <c r="I413">
        <v>1709568521.6779599</v>
      </c>
      <c r="J413">
        <v>1709568521.67835</v>
      </c>
      <c r="K413">
        <v>1709568521.6932001</v>
      </c>
      <c r="L413">
        <v>1709568521.9231701</v>
      </c>
      <c r="M413" s="10">
        <f t="shared" si="108"/>
        <v>2.498626708984375E-4</v>
      </c>
      <c r="N413" s="10">
        <f t="shared" si="109"/>
        <v>4.4729948043823242E-2</v>
      </c>
      <c r="O413" s="10">
        <f t="shared" si="110"/>
        <v>8.0013275146484375E-4</v>
      </c>
      <c r="P413" s="10">
        <f t="shared" si="111"/>
        <v>1.1992454528808594E-4</v>
      </c>
      <c r="Q413" s="10">
        <f t="shared" si="112"/>
        <v>1.2040138244628906E-2</v>
      </c>
      <c r="R413" s="10">
        <f t="shared" si="113"/>
        <v>7.5984001159667969E-4</v>
      </c>
      <c r="S413" s="10">
        <f t="shared" si="114"/>
        <v>3.9005279541015625E-4</v>
      </c>
      <c r="T413" s="10">
        <f t="shared" si="115"/>
        <v>1.4850139617919922E-2</v>
      </c>
      <c r="U413" s="10">
        <f t="shared" si="116"/>
        <v>0.22996997833251953</v>
      </c>
      <c r="V413" s="10">
        <f>SUM(Table2[[#This Row],[filter kmers2]:[identify kmers B10]])</f>
        <v>0.3039100170135498</v>
      </c>
      <c r="W413" s="5">
        <f t="shared" si="117"/>
        <v>8.2216003721686279E-4</v>
      </c>
      <c r="X413" s="5">
        <f t="shared" si="118"/>
        <v>0.14718155223501225</v>
      </c>
      <c r="Y413" s="5">
        <f t="shared" si="119"/>
        <v>2.6327949283394955E-3</v>
      </c>
      <c r="Z413" s="5">
        <f t="shared" si="120"/>
        <v>3.9460543771000189E-4</v>
      </c>
      <c r="AA413" s="5">
        <f t="shared" si="121"/>
        <v>3.9617444541461419E-2</v>
      </c>
      <c r="AB413" s="5">
        <f t="shared" si="122"/>
        <v>2.5002137772997535E-3</v>
      </c>
      <c r="AC413" s="5">
        <f t="shared" si="123"/>
        <v>1.2834483023728888E-3</v>
      </c>
      <c r="AD413" s="5">
        <f t="shared" si="124"/>
        <v>4.88636069447419E-2</v>
      </c>
      <c r="AE413" s="5">
        <f t="shared" si="125"/>
        <v>0.75670417379584543</v>
      </c>
      <c r="AF413" s="20">
        <f>Table2[[#This Row],[filter kmers2]]/Table2[[#This Row],[bp]]*1000000</f>
        <v>2.2716853431988138E-2</v>
      </c>
      <c r="AG413" s="20">
        <f>Table2[[#This Row],[collapse kmers3]]/Table2[[#This Row],[bp]]*1000000</f>
        <v>4.0667286156762659</v>
      </c>
      <c r="AH413" s="20">
        <f>Table2[[#This Row],[calculate distances4]]/Table2[[#This Row],[bp]]*1000000</f>
        <v>7.2745954310832237E-2</v>
      </c>
      <c r="AI413" s="20">
        <f>Table2[[#This Row],[Find N A5]]/Table2[[#This Row],[bp]]*1000000</f>
        <v>1.0903222591879801E-2</v>
      </c>
      <c r="AJ413" s="20">
        <f>Table2[[#This Row],[Find N B6]]/Table2[[#This Row],[bp]]*1000000</f>
        <v>1.0946575365604969</v>
      </c>
      <c r="AK413" s="20">
        <f>Table2[[#This Row],[Find N C7]]/Table2[[#This Row],[bp]]*1000000</f>
        <v>6.9082644931055523E-2</v>
      </c>
      <c r="AL413" s="20">
        <f>Table2[[#This Row],[Find N D8]]/Table2[[#This Row],[bp]]*1000000</f>
        <v>3.5462568907187582E-2</v>
      </c>
      <c r="AM413" s="20">
        <f>Table2[[#This Row],[identify kmers A9]]/Table2[[#This Row],[bp]]*1000000</f>
        <v>1.3501354321229131</v>
      </c>
      <c r="AN413" s="20">
        <f>Table2[[#This Row],[identify kmers B10]]/Table2[[#This Row],[bp]]*1000000</f>
        <v>20.90826241772157</v>
      </c>
    </row>
    <row r="414" spans="1:40" x14ac:dyDescent="0.25">
      <c r="A414" s="1" t="s">
        <v>144</v>
      </c>
      <c r="B414">
        <v>10299</v>
      </c>
      <c r="C414">
        <v>1709568570.5425799</v>
      </c>
      <c r="D414">
        <v>1709568570.54281</v>
      </c>
      <c r="E414">
        <v>1709568570.61625</v>
      </c>
      <c r="F414">
        <v>1709568570.61781</v>
      </c>
      <c r="G414">
        <v>1709568570.61795</v>
      </c>
      <c r="H414">
        <v>1709568570.6198699</v>
      </c>
      <c r="I414">
        <v>1709568570.62041</v>
      </c>
      <c r="J414">
        <v>1709568570.6207299</v>
      </c>
      <c r="K414">
        <v>1709568570.64974</v>
      </c>
      <c r="L414">
        <v>1709568570.8454101</v>
      </c>
      <c r="M414" s="10">
        <f t="shared" si="108"/>
        <v>2.3007392883300781E-4</v>
      </c>
      <c r="N414" s="10">
        <f t="shared" si="109"/>
        <v>7.3440074920654297E-2</v>
      </c>
      <c r="O414" s="10">
        <f t="shared" si="110"/>
        <v>1.5599727630615234E-3</v>
      </c>
      <c r="P414" s="10">
        <f t="shared" si="111"/>
        <v>1.3995170593261719E-4</v>
      </c>
      <c r="Q414" s="10">
        <f t="shared" si="112"/>
        <v>1.9199848175048828E-3</v>
      </c>
      <c r="R414" s="10">
        <f t="shared" si="113"/>
        <v>5.4001808166503906E-4</v>
      </c>
      <c r="S414" s="10">
        <f t="shared" si="114"/>
        <v>3.1995773315429688E-4</v>
      </c>
      <c r="T414" s="10">
        <f t="shared" si="115"/>
        <v>2.901005744934082E-2</v>
      </c>
      <c r="U414" s="10">
        <f t="shared" si="116"/>
        <v>0.19567012786865234</v>
      </c>
      <c r="V414" s="10">
        <f>SUM(Table2[[#This Row],[filter kmers2]:[identify kmers B10]])</f>
        <v>0.30283021926879883</v>
      </c>
      <c r="W414" s="5">
        <f t="shared" si="117"/>
        <v>7.5974560725324805E-4</v>
      </c>
      <c r="X414" s="5">
        <f t="shared" si="118"/>
        <v>0.2425123724375316</v>
      </c>
      <c r="Y414" s="5">
        <f t="shared" si="119"/>
        <v>5.1513114075212455E-3</v>
      </c>
      <c r="Z414" s="5">
        <f t="shared" si="120"/>
        <v>4.6214577353125035E-4</v>
      </c>
      <c r="AA414" s="5">
        <f t="shared" si="121"/>
        <v>6.3401361401144102E-3</v>
      </c>
      <c r="AB414" s="5">
        <f t="shared" si="122"/>
        <v>1.783237098889748E-3</v>
      </c>
      <c r="AC414" s="5">
        <f t="shared" si="123"/>
        <v>1.0565581398278329E-3</v>
      </c>
      <c r="AD414" s="5">
        <f t="shared" si="124"/>
        <v>9.5796441713734151E-2</v>
      </c>
      <c r="AE414" s="5">
        <f t="shared" si="125"/>
        <v>0.64613805168159655</v>
      </c>
      <c r="AF414" s="20">
        <f>Table2[[#This Row],[filter kmers2]]/Table2[[#This Row],[bp]]*1000000</f>
        <v>2.2339443521993185E-2</v>
      </c>
      <c r="AG414" s="20">
        <f>Table2[[#This Row],[collapse kmers3]]/Table2[[#This Row],[bp]]*1000000</f>
        <v>7.1307966715850375</v>
      </c>
      <c r="AH414" s="20">
        <f>Table2[[#This Row],[calculate distances4]]/Table2[[#This Row],[bp]]*1000000</f>
        <v>0.15146837198383567</v>
      </c>
      <c r="AI414" s="20">
        <f>Table2[[#This Row],[Find N A5]]/Table2[[#This Row],[bp]]*1000000</f>
        <v>1.3588863572445596E-2</v>
      </c>
      <c r="AJ414" s="20">
        <f>Table2[[#This Row],[Find N B6]]/Table2[[#This Row],[bp]]*1000000</f>
        <v>0.18642439241721359</v>
      </c>
      <c r="AK414" s="20">
        <f>Table2[[#This Row],[Find N C7]]/Table2[[#This Row],[bp]]*1000000</f>
        <v>5.2434030650066903E-2</v>
      </c>
      <c r="AL414" s="20">
        <f>Table2[[#This Row],[Find N D8]]/Table2[[#This Row],[bp]]*1000000</f>
        <v>3.1066873789134565E-2</v>
      </c>
      <c r="AM414" s="20">
        <f>Table2[[#This Row],[identify kmers A9]]/Table2[[#This Row],[bp]]*1000000</f>
        <v>2.8167839061404818</v>
      </c>
      <c r="AN414" s="20">
        <f>Table2[[#This Row],[identify kmers B10]]/Table2[[#This Row],[bp]]*1000000</f>
        <v>18.998944350777002</v>
      </c>
    </row>
    <row r="415" spans="1:40" x14ac:dyDescent="0.25">
      <c r="A415" s="1" t="s">
        <v>144</v>
      </c>
      <c r="B415">
        <v>10999</v>
      </c>
      <c r="C415">
        <v>1709568518.7232001</v>
      </c>
      <c r="D415">
        <v>1709568518.7234499</v>
      </c>
      <c r="E415">
        <v>1709568518.78688</v>
      </c>
      <c r="F415">
        <v>1709568518.7885499</v>
      </c>
      <c r="G415">
        <v>1709568518.7886801</v>
      </c>
      <c r="H415">
        <v>1709568518.79245</v>
      </c>
      <c r="I415">
        <v>1709568518.7931001</v>
      </c>
      <c r="J415">
        <v>1709568518.7934401</v>
      </c>
      <c r="K415">
        <v>1709568518.8101699</v>
      </c>
      <c r="L415">
        <v>1709568519.02542</v>
      </c>
      <c r="M415" s="10">
        <f t="shared" si="108"/>
        <v>2.498626708984375E-4</v>
      </c>
      <c r="N415" s="10">
        <f t="shared" si="109"/>
        <v>6.3430070877075195E-2</v>
      </c>
      <c r="O415" s="10">
        <f t="shared" si="110"/>
        <v>1.6698837280273438E-3</v>
      </c>
      <c r="P415" s="10">
        <f t="shared" si="111"/>
        <v>1.3017654418945313E-4</v>
      </c>
      <c r="Q415" s="10">
        <f t="shared" si="112"/>
        <v>3.7698745727539063E-3</v>
      </c>
      <c r="R415" s="10">
        <f t="shared" si="113"/>
        <v>6.5016746520996094E-4</v>
      </c>
      <c r="S415" s="10">
        <f t="shared" si="114"/>
        <v>3.3998489379882813E-4</v>
      </c>
      <c r="T415" s="10">
        <f t="shared" si="115"/>
        <v>1.6729831695556641E-2</v>
      </c>
      <c r="U415" s="10">
        <f t="shared" si="116"/>
        <v>0.21525001525878906</v>
      </c>
      <c r="V415" s="10">
        <f>SUM(Table2[[#This Row],[filter kmers2]:[identify kmers B10]])</f>
        <v>0.30221986770629883</v>
      </c>
      <c r="W415" s="5">
        <f t="shared" si="117"/>
        <v>8.2675792559494228E-4</v>
      </c>
      <c r="X415" s="5">
        <f t="shared" si="118"/>
        <v>0.20988054610200993</v>
      </c>
      <c r="Y415" s="5">
        <f t="shared" si="119"/>
        <v>5.5253936172394809E-3</v>
      </c>
      <c r="Z415" s="5">
        <f t="shared" si="120"/>
        <v>4.3073456810576192E-4</v>
      </c>
      <c r="AA415" s="5">
        <f t="shared" si="121"/>
        <v>1.2473946869758805E-2</v>
      </c>
      <c r="AB415" s="5">
        <f t="shared" si="122"/>
        <v>2.1513061670776789E-3</v>
      </c>
      <c r="AC415" s="5">
        <f t="shared" si="123"/>
        <v>1.1249587804373928E-3</v>
      </c>
      <c r="AD415" s="5">
        <f t="shared" si="124"/>
        <v>5.5356492021943794E-2</v>
      </c>
      <c r="AE415" s="5">
        <f t="shared" si="125"/>
        <v>0.71222986394783216</v>
      </c>
      <c r="AF415" s="20">
        <f>Table2[[#This Row],[filter kmers2]]/Table2[[#This Row],[bp]]*1000000</f>
        <v>2.2716853431988138E-2</v>
      </c>
      <c r="AG415" s="20">
        <f>Table2[[#This Row],[collapse kmers3]]/Table2[[#This Row],[bp]]*1000000</f>
        <v>5.7668943428561867</v>
      </c>
      <c r="AH415" s="20">
        <f>Table2[[#This Row],[calculate distances4]]/Table2[[#This Row],[bp]]*1000000</f>
        <v>0.15182141358553902</v>
      </c>
      <c r="AI415" s="20">
        <f>Table2[[#This Row],[Find N A5]]/Table2[[#This Row],[bp]]*1000000</f>
        <v>1.1835307226970918E-2</v>
      </c>
      <c r="AJ415" s="20">
        <f>Table2[[#This Row],[Find N B6]]/Table2[[#This Row],[bp]]*1000000</f>
        <v>0.34274702907117977</v>
      </c>
      <c r="AK415" s="20">
        <f>Table2[[#This Row],[Find N C7]]/Table2[[#This Row],[bp]]*1000000</f>
        <v>5.9111506974266842E-2</v>
      </c>
      <c r="AL415" s="20">
        <f>Table2[[#This Row],[Find N D8]]/Table2[[#This Row],[bp]]*1000000</f>
        <v>3.0910527666044924E-2</v>
      </c>
      <c r="AM415" s="20">
        <f>Table2[[#This Row],[identify kmers A9]]/Table2[[#This Row],[bp]]*1000000</f>
        <v>1.5210320661475263</v>
      </c>
      <c r="AN415" s="20">
        <f>Table2[[#This Row],[identify kmers B10]]/Table2[[#This Row],[bp]]*1000000</f>
        <v>19.569962292825625</v>
      </c>
    </row>
    <row r="416" spans="1:40" x14ac:dyDescent="0.25">
      <c r="A416" s="1" t="s">
        <v>144</v>
      </c>
      <c r="B416">
        <v>10999</v>
      </c>
      <c r="C416">
        <v>1709568597.19295</v>
      </c>
      <c r="D416">
        <v>1709568597.1931701</v>
      </c>
      <c r="E416">
        <v>1709568597.25489</v>
      </c>
      <c r="F416">
        <v>1709568597.25599</v>
      </c>
      <c r="G416">
        <v>1709568597.2560899</v>
      </c>
      <c r="H416">
        <v>1709568597.2623501</v>
      </c>
      <c r="I416">
        <v>1709568597.2630701</v>
      </c>
      <c r="J416">
        <v>1709568597.2634001</v>
      </c>
      <c r="K416">
        <v>1709568597.29935</v>
      </c>
      <c r="L416">
        <v>1709568597.4951501</v>
      </c>
      <c r="M416" s="10">
        <f t="shared" si="108"/>
        <v>2.2006034851074219E-4</v>
      </c>
      <c r="N416" s="10">
        <f t="shared" si="109"/>
        <v>6.1719894409179688E-2</v>
      </c>
      <c r="O416" s="10">
        <f t="shared" si="110"/>
        <v>1.1000633239746094E-3</v>
      </c>
      <c r="P416" s="10">
        <f t="shared" si="111"/>
        <v>9.9897384643554688E-5</v>
      </c>
      <c r="Q416" s="10">
        <f t="shared" si="112"/>
        <v>6.2601566314697266E-3</v>
      </c>
      <c r="R416" s="10">
        <f t="shared" si="113"/>
        <v>7.2002410888671875E-4</v>
      </c>
      <c r="S416" s="10">
        <f t="shared" si="114"/>
        <v>3.299713134765625E-4</v>
      </c>
      <c r="T416" s="10">
        <f t="shared" si="115"/>
        <v>3.5949945449829102E-2</v>
      </c>
      <c r="U416" s="10">
        <f t="shared" si="116"/>
        <v>0.1958000659942627</v>
      </c>
      <c r="V416" s="10">
        <f>SUM(Table2[[#This Row],[filter kmers2]:[identify kmers B10]])</f>
        <v>0.3022000789642334</v>
      </c>
      <c r="W416" s="5">
        <f t="shared" si="117"/>
        <v>7.2819421247334365E-4</v>
      </c>
      <c r="X416" s="5">
        <f t="shared" si="118"/>
        <v>0.20423520278591484</v>
      </c>
      <c r="Y416" s="5">
        <f t="shared" si="119"/>
        <v>3.6401821195579712E-3</v>
      </c>
      <c r="Z416" s="5">
        <f t="shared" si="120"/>
        <v>3.3056703686493063E-4</v>
      </c>
      <c r="AA416" s="5">
        <f t="shared" si="121"/>
        <v>2.071527132926607E-2</v>
      </c>
      <c r="AB416" s="5">
        <f t="shared" si="122"/>
        <v>2.3826072824154904E-3</v>
      </c>
      <c r="AC416" s="5">
        <f t="shared" si="123"/>
        <v>1.0918968473056421E-3</v>
      </c>
      <c r="AD416" s="5">
        <f t="shared" si="124"/>
        <v>0.11896074141689394</v>
      </c>
      <c r="AE416" s="5">
        <f t="shared" si="125"/>
        <v>0.64791533696930781</v>
      </c>
      <c r="AF416" s="20">
        <f>Table2[[#This Row],[filter kmers2]]/Table2[[#This Row],[bp]]*1000000</f>
        <v>2.0007305074165121E-2</v>
      </c>
      <c r="AG416" s="20">
        <f>Table2[[#This Row],[collapse kmers3]]/Table2[[#This Row],[bp]]*1000000</f>
        <v>5.6114096198908712</v>
      </c>
      <c r="AH416" s="20">
        <f>Table2[[#This Row],[calculate distances4]]/Table2[[#This Row],[bp]]*1000000</f>
        <v>0.10001484898396303</v>
      </c>
      <c r="AI416" s="20">
        <f>Table2[[#This Row],[Find N A5]]/Table2[[#This Row],[bp]]*1000000</f>
        <v>9.0824060954227369E-3</v>
      </c>
      <c r="AJ416" s="20">
        <f>Table2[[#This Row],[Find N B6]]/Table2[[#This Row],[bp]]*1000000</f>
        <v>0.56915688985087065</v>
      </c>
      <c r="AK416" s="20">
        <f>Table2[[#This Row],[Find N C7]]/Table2[[#This Row],[bp]]*1000000</f>
        <v>6.5462688325003973E-2</v>
      </c>
      <c r="AL416" s="20">
        <f>Table2[[#This Row],[Find N D8]]/Table2[[#This Row],[bp]]*1000000</f>
        <v>3.0000119417816391E-2</v>
      </c>
      <c r="AM416" s="20">
        <f>Table2[[#This Row],[identify kmers A9]]/Table2[[#This Row],[bp]]*1000000</f>
        <v>3.2684739930747431</v>
      </c>
      <c r="AN416" s="20">
        <f>Table2[[#This Row],[identify kmers B10]]/Table2[[#This Row],[bp]]*1000000</f>
        <v>17.801624328962877</v>
      </c>
    </row>
    <row r="417" spans="1:40" x14ac:dyDescent="0.25">
      <c r="A417" s="1" t="s">
        <v>144</v>
      </c>
      <c r="B417">
        <v>10999</v>
      </c>
      <c r="C417">
        <v>1709568538.61672</v>
      </c>
      <c r="D417">
        <v>1709568538.6168699</v>
      </c>
      <c r="E417">
        <v>1709568538.68591</v>
      </c>
      <c r="F417">
        <v>1709568538.68751</v>
      </c>
      <c r="G417">
        <v>1709568538.68765</v>
      </c>
      <c r="H417">
        <v>1709568538.6906199</v>
      </c>
      <c r="I417">
        <v>1709568538.6911099</v>
      </c>
      <c r="J417">
        <v>1709568538.6914599</v>
      </c>
      <c r="K417">
        <v>1709568538.70699</v>
      </c>
      <c r="L417">
        <v>1709568538.91874</v>
      </c>
      <c r="M417" s="10">
        <f t="shared" si="108"/>
        <v>1.4996528625488281E-4</v>
      </c>
      <c r="N417" s="10">
        <f t="shared" si="109"/>
        <v>6.9040060043334961E-2</v>
      </c>
      <c r="O417" s="10">
        <f t="shared" si="110"/>
        <v>1.6000270843505859E-3</v>
      </c>
      <c r="P417" s="10">
        <f t="shared" si="111"/>
        <v>1.3995170593261719E-4</v>
      </c>
      <c r="Q417" s="10">
        <f t="shared" si="112"/>
        <v>2.9699802398681641E-3</v>
      </c>
      <c r="R417" s="10">
        <f t="shared" si="113"/>
        <v>4.8995018005371094E-4</v>
      </c>
      <c r="S417" s="10">
        <f t="shared" si="114"/>
        <v>3.4999847412109375E-4</v>
      </c>
      <c r="T417" s="10">
        <f t="shared" si="115"/>
        <v>1.5530109405517578E-2</v>
      </c>
      <c r="U417" s="10">
        <f t="shared" si="116"/>
        <v>0.21175003051757813</v>
      </c>
      <c r="V417" s="10">
        <f>SUM(Table2[[#This Row],[filter kmers2]:[identify kmers B10]])</f>
        <v>0.30202007293701172</v>
      </c>
      <c r="W417" s="5">
        <f t="shared" si="117"/>
        <v>4.9654079212860486E-4</v>
      </c>
      <c r="X417" s="5">
        <f t="shared" si="118"/>
        <v>0.22859427643981042</v>
      </c>
      <c r="Y417" s="5">
        <f t="shared" si="119"/>
        <v>5.2977508044118717E-3</v>
      </c>
      <c r="Z417" s="5">
        <f t="shared" si="120"/>
        <v>4.6338544511842776E-4</v>
      </c>
      <c r="AA417" s="5">
        <f t="shared" si="121"/>
        <v>9.8337180406137207E-3</v>
      </c>
      <c r="AB417" s="5">
        <f t="shared" si="122"/>
        <v>1.6222437644265229E-3</v>
      </c>
      <c r="AC417" s="5">
        <f t="shared" si="123"/>
        <v>1.1588583193080952E-3</v>
      </c>
      <c r="AD417" s="5">
        <f t="shared" si="124"/>
        <v>5.1420785560688492E-2</v>
      </c>
      <c r="AE417" s="5">
        <f t="shared" si="125"/>
        <v>0.70111244083349389</v>
      </c>
      <c r="AF417" s="20">
        <f>Table2[[#This Row],[filter kmers2]]/Table2[[#This Row],[bp]]*1000000</f>
        <v>1.3634447336565398E-2</v>
      </c>
      <c r="AG417" s="20">
        <f>Table2[[#This Row],[collapse kmers3]]/Table2[[#This Row],[bp]]*1000000</f>
        <v>6.2769397257327899</v>
      </c>
      <c r="AH417" s="20">
        <f>Table2[[#This Row],[calculate distances4]]/Table2[[#This Row],[bp]]*1000000</f>
        <v>0.14547023223480188</v>
      </c>
      <c r="AI417" s="20">
        <f>Table2[[#This Row],[Find N A5]]/Table2[[#This Row],[bp]]*1000000</f>
        <v>1.2724039088336865E-2</v>
      </c>
      <c r="AJ417" s="20">
        <f>Table2[[#This Row],[Find N B6]]/Table2[[#This Row],[bp]]*1000000</f>
        <v>0.27002275114721008</v>
      </c>
      <c r="AK417" s="20">
        <f>Table2[[#This Row],[Find N C7]]/Table2[[#This Row],[bp]]*1000000</f>
        <v>4.4544975002610322E-2</v>
      </c>
      <c r="AL417" s="20">
        <f>Table2[[#This Row],[Find N D8]]/Table2[[#This Row],[bp]]*1000000</f>
        <v>3.182093591427345E-2</v>
      </c>
      <c r="AM417" s="20">
        <f>Table2[[#This Row],[identify kmers A9]]/Table2[[#This Row],[bp]]*1000000</f>
        <v>1.411956487455003</v>
      </c>
      <c r="AN417" s="20">
        <f>Table2[[#This Row],[identify kmers B10]]/Table2[[#This Row],[bp]]*1000000</f>
        <v>19.251752933682894</v>
      </c>
    </row>
    <row r="418" spans="1:40" x14ac:dyDescent="0.25">
      <c r="A418" s="1" t="s">
        <v>144</v>
      </c>
      <c r="B418">
        <v>10999</v>
      </c>
      <c r="C418">
        <v>1709568596.17485</v>
      </c>
      <c r="D418">
        <v>1709568596.1751001</v>
      </c>
      <c r="E418">
        <v>1709568596.25103</v>
      </c>
      <c r="F418">
        <v>1709568596.2521</v>
      </c>
      <c r="G418">
        <v>1709568596.2521901</v>
      </c>
      <c r="H418">
        <v>1709568596.2542601</v>
      </c>
      <c r="I418">
        <v>1709568596.25474</v>
      </c>
      <c r="J418">
        <v>1709568596.2548499</v>
      </c>
      <c r="K418">
        <v>1709568596.27016</v>
      </c>
      <c r="L418">
        <v>1709568596.4753301</v>
      </c>
      <c r="M418" s="10">
        <f t="shared" si="108"/>
        <v>2.5010108947753906E-4</v>
      </c>
      <c r="N418" s="10">
        <f t="shared" si="109"/>
        <v>7.5929880142211914E-2</v>
      </c>
      <c r="O418" s="10">
        <f t="shared" si="110"/>
        <v>1.0700225830078125E-3</v>
      </c>
      <c r="P418" s="10">
        <f t="shared" si="111"/>
        <v>9.0122222900390625E-5</v>
      </c>
      <c r="Q418" s="10">
        <f t="shared" si="112"/>
        <v>2.0699501037597656E-3</v>
      </c>
      <c r="R418" s="10">
        <f t="shared" si="113"/>
        <v>4.7993659973144531E-4</v>
      </c>
      <c r="S418" s="10">
        <f t="shared" si="114"/>
        <v>1.0991096496582031E-4</v>
      </c>
      <c r="T418" s="10">
        <f t="shared" si="115"/>
        <v>1.5310049057006836E-2</v>
      </c>
      <c r="U418" s="10">
        <f t="shared" si="116"/>
        <v>0.2051701545715332</v>
      </c>
      <c r="V418" s="10">
        <f>SUM(Table2[[#This Row],[filter kmers2]:[identify kmers B10]])</f>
        <v>0.30048012733459473</v>
      </c>
      <c r="W418" s="5">
        <f t="shared" si="117"/>
        <v>8.3233820384748139E-4</v>
      </c>
      <c r="X418" s="5">
        <f t="shared" si="118"/>
        <v>0.25269518092842608</v>
      </c>
      <c r="Y418" s="5">
        <f t="shared" si="119"/>
        <v>3.5610427634580519E-3</v>
      </c>
      <c r="Z418" s="5">
        <f t="shared" si="120"/>
        <v>2.9992739852654712E-4</v>
      </c>
      <c r="AA418" s="5">
        <f t="shared" si="121"/>
        <v>6.8888086613954555E-3</v>
      </c>
      <c r="AB418" s="5">
        <f t="shared" si="122"/>
        <v>1.5972324159628027E-3</v>
      </c>
      <c r="AC418" s="5">
        <f t="shared" si="123"/>
        <v>3.6578447280618582E-4</v>
      </c>
      <c r="AD418" s="5">
        <f t="shared" si="124"/>
        <v>5.0951952106831282E-2</v>
      </c>
      <c r="AE418" s="5">
        <f t="shared" si="125"/>
        <v>0.68280773304874609</v>
      </c>
      <c r="AF418" s="20">
        <f>Table2[[#This Row],[filter kmers2]]/Table2[[#This Row],[bp]]*1000000</f>
        <v>2.273852981885072E-2</v>
      </c>
      <c r="AG418" s="20">
        <f>Table2[[#This Row],[collapse kmers3]]/Table2[[#This Row],[bp]]*1000000</f>
        <v>6.9033439532877461</v>
      </c>
      <c r="AH418" s="20">
        <f>Table2[[#This Row],[calculate distances4]]/Table2[[#This Row],[bp]]*1000000</f>
        <v>9.728362423927743E-2</v>
      </c>
      <c r="AI418" s="20">
        <f>Table2[[#This Row],[Find N A5]]/Table2[[#This Row],[bp]]*1000000</f>
        <v>8.1936742340567893E-3</v>
      </c>
      <c r="AJ418" s="20">
        <f>Table2[[#This Row],[Find N B6]]/Table2[[#This Row],[bp]]*1000000</f>
        <v>0.18819439074095515</v>
      </c>
      <c r="AK418" s="20">
        <f>Table2[[#This Row],[Find N C7]]/Table2[[#This Row],[bp]]*1000000</f>
        <v>4.3634566754381793E-2</v>
      </c>
      <c r="AL418" s="20">
        <f>Table2[[#This Row],[Find N D8]]/Table2[[#This Row],[bp]]*1000000</f>
        <v>9.9928143436512698E-3</v>
      </c>
      <c r="AM418" s="20">
        <f>Table2[[#This Row],[identify kmers A9]]/Table2[[#This Row],[bp]]*1000000</f>
        <v>1.3919491823808379</v>
      </c>
      <c r="AN418" s="20">
        <f>Table2[[#This Row],[identify kmers B10]]/Table2[[#This Row],[bp]]*1000000</f>
        <v>18.653528009049296</v>
      </c>
    </row>
    <row r="419" spans="1:40" x14ac:dyDescent="0.25">
      <c r="A419" s="1" t="s">
        <v>144</v>
      </c>
      <c r="B419">
        <v>10999</v>
      </c>
      <c r="C419">
        <v>1709568525.8854699</v>
      </c>
      <c r="D419">
        <v>1709568525.88571</v>
      </c>
      <c r="E419">
        <v>1709568525.94084</v>
      </c>
      <c r="F419">
        <v>1709568525.9423599</v>
      </c>
      <c r="G419">
        <v>1709568525.9424901</v>
      </c>
      <c r="H419">
        <v>1709568525.95608</v>
      </c>
      <c r="I419">
        <v>1709568525.9569099</v>
      </c>
      <c r="J419">
        <v>1709568525.9574299</v>
      </c>
      <c r="K419">
        <v>1709568525.97455</v>
      </c>
      <c r="L419">
        <v>1709568526.18556</v>
      </c>
      <c r="M419" s="10">
        <f t="shared" si="108"/>
        <v>2.4008750915527344E-4</v>
      </c>
      <c r="N419" s="10">
        <f t="shared" si="109"/>
        <v>5.51300048828125E-2</v>
      </c>
      <c r="O419" s="10">
        <f t="shared" si="110"/>
        <v>1.5199184417724609E-3</v>
      </c>
      <c r="P419" s="10">
        <f t="shared" si="111"/>
        <v>1.3017654418945313E-4</v>
      </c>
      <c r="Q419" s="10">
        <f t="shared" si="112"/>
        <v>1.3589859008789063E-2</v>
      </c>
      <c r="R419" s="10">
        <f t="shared" si="113"/>
        <v>8.2993507385253906E-4</v>
      </c>
      <c r="S419" s="10">
        <f t="shared" si="114"/>
        <v>5.1999092102050781E-4</v>
      </c>
      <c r="T419" s="10">
        <f t="shared" si="115"/>
        <v>1.7120122909545898E-2</v>
      </c>
      <c r="U419" s="10">
        <f t="shared" si="116"/>
        <v>0.21100997924804688</v>
      </c>
      <c r="V419" s="10">
        <f>SUM(Table2[[#This Row],[filter kmers2]:[identify kmers B10]])</f>
        <v>0.30009007453918457</v>
      </c>
      <c r="W419" s="5">
        <f t="shared" si="117"/>
        <v>8.0005148295540763E-4</v>
      </c>
      <c r="X419" s="5">
        <f t="shared" si="118"/>
        <v>0.18371152383986578</v>
      </c>
      <c r="Y419" s="5">
        <f t="shared" si="119"/>
        <v>5.0648740852440154E-3</v>
      </c>
      <c r="Z419" s="5">
        <f t="shared" si="120"/>
        <v>4.3379156871266392E-4</v>
      </c>
      <c r="AA419" s="5">
        <f t="shared" si="121"/>
        <v>4.5285932997475908E-2</v>
      </c>
      <c r="AB419" s="5">
        <f t="shared" si="122"/>
        <v>2.7656198730563793E-3</v>
      </c>
      <c r="AC419" s="5">
        <f t="shared" si="123"/>
        <v>1.7327828046928939E-3</v>
      </c>
      <c r="AD419" s="5">
        <f t="shared" si="124"/>
        <v>5.7049947206136008E-2</v>
      </c>
      <c r="AE419" s="5">
        <f t="shared" si="125"/>
        <v>0.70315547614186091</v>
      </c>
      <c r="AF419" s="20">
        <f>Table2[[#This Row],[filter kmers2]]/Table2[[#This Row],[bp]]*1000000</f>
        <v>2.1828121570622187E-2</v>
      </c>
      <c r="AG419" s="20">
        <f>Table2[[#This Row],[collapse kmers3]]/Table2[[#This Row],[bp]]*1000000</f>
        <v>5.0122742870090464</v>
      </c>
      <c r="AH419" s="20">
        <f>Table2[[#This Row],[calculate distances4]]/Table2[[#This Row],[bp]]*1000000</f>
        <v>0.13818696624897364</v>
      </c>
      <c r="AI419" s="20">
        <f>Table2[[#This Row],[Find N A5]]/Table2[[#This Row],[bp]]*1000000</f>
        <v>1.1835307226970918E-2</v>
      </c>
      <c r="AJ419" s="20">
        <f>Table2[[#This Row],[Find N B6]]/Table2[[#This Row],[bp]]*1000000</f>
        <v>1.2355540511672936</v>
      </c>
      <c r="AK419" s="20">
        <f>Table2[[#This Row],[Find N C7]]/Table2[[#This Row],[bp]]*1000000</f>
        <v>7.545550266865525E-2</v>
      </c>
      <c r="AL419" s="20">
        <f>Table2[[#This Row],[Find N D8]]/Table2[[#This Row],[bp]]*1000000</f>
        <v>4.7276199747295918E-2</v>
      </c>
      <c r="AM419" s="20">
        <f>Table2[[#This Row],[identify kmers A9]]/Table2[[#This Row],[bp]]*1000000</f>
        <v>1.5565163114415763</v>
      </c>
      <c r="AN419" s="20">
        <f>Table2[[#This Row],[identify kmers B10]]/Table2[[#This Row],[bp]]*1000000</f>
        <v>19.184469428861433</v>
      </c>
    </row>
    <row r="420" spans="1:40" x14ac:dyDescent="0.25">
      <c r="A420" s="1" t="s">
        <v>144</v>
      </c>
      <c r="B420">
        <v>10999</v>
      </c>
      <c r="C420">
        <v>1709568509.16852</v>
      </c>
      <c r="D420">
        <v>1709568509.16871</v>
      </c>
      <c r="E420">
        <v>1709568509.2253799</v>
      </c>
      <c r="F420">
        <v>1709568509.22702</v>
      </c>
      <c r="G420">
        <v>1709568509.22716</v>
      </c>
      <c r="H420">
        <v>1709568509.23124</v>
      </c>
      <c r="I420">
        <v>1709568509.2319</v>
      </c>
      <c r="J420">
        <v>1709568509.23224</v>
      </c>
      <c r="K420">
        <v>1709568509.24856</v>
      </c>
      <c r="L420">
        <v>1709568509.46838</v>
      </c>
      <c r="M420" s="10">
        <f t="shared" si="108"/>
        <v>1.9001960754394531E-4</v>
      </c>
      <c r="N420" s="10">
        <f t="shared" si="109"/>
        <v>5.6669950485229492E-2</v>
      </c>
      <c r="O420" s="10">
        <f t="shared" si="110"/>
        <v>1.6400814056396484E-3</v>
      </c>
      <c r="P420" s="10">
        <f t="shared" si="111"/>
        <v>1.3995170593261719E-4</v>
      </c>
      <c r="Q420" s="10">
        <f t="shared" si="112"/>
        <v>4.0800571441650391E-3</v>
      </c>
      <c r="R420" s="10">
        <f t="shared" si="113"/>
        <v>6.59942626953125E-4</v>
      </c>
      <c r="S420" s="10">
        <f t="shared" si="114"/>
        <v>3.3998489379882813E-4</v>
      </c>
      <c r="T420" s="10">
        <f t="shared" si="115"/>
        <v>1.6319990158081055E-2</v>
      </c>
      <c r="U420" s="10">
        <f t="shared" si="116"/>
        <v>0.21982002258300781</v>
      </c>
      <c r="V420" s="10">
        <f>SUM(Table2[[#This Row],[filter kmers2]:[identify kmers B10]])</f>
        <v>0.29986000061035156</v>
      </c>
      <c r="W420" s="5">
        <f t="shared" si="117"/>
        <v>6.3369441458403569E-4</v>
      </c>
      <c r="X420" s="5">
        <f t="shared" si="118"/>
        <v>0.18898802897979175</v>
      </c>
      <c r="Y420" s="5">
        <f t="shared" si="119"/>
        <v>5.4694904365415074E-3</v>
      </c>
      <c r="Z420" s="5">
        <f t="shared" si="120"/>
        <v>4.667234897877402E-4</v>
      </c>
      <c r="AA420" s="5">
        <f t="shared" si="121"/>
        <v>1.3606540171614306E-2</v>
      </c>
      <c r="AB420" s="5">
        <f t="shared" si="122"/>
        <v>2.2008358087435517E-3</v>
      </c>
      <c r="AC420" s="5">
        <f t="shared" si="123"/>
        <v>1.1338120893310349E-3</v>
      </c>
      <c r="AD420" s="5">
        <f t="shared" si="124"/>
        <v>5.4425365586815343E-2</v>
      </c>
      <c r="AE420" s="5">
        <f t="shared" si="125"/>
        <v>0.73307550902279073</v>
      </c>
      <c r="AF420" s="20">
        <f>Table2[[#This Row],[filter kmers2]]/Table2[[#This Row],[bp]]*1000000</f>
        <v>1.7276080329479526E-2</v>
      </c>
      <c r="AG420" s="20">
        <f>Table2[[#This Row],[collapse kmers3]]/Table2[[#This Row],[bp]]*1000000</f>
        <v>5.1522820697544764</v>
      </c>
      <c r="AH420" s="20">
        <f>Table2[[#This Row],[calculate distances4]]/Table2[[#This Row],[bp]]*1000000</f>
        <v>0.14911186522771602</v>
      </c>
      <c r="AI420" s="20">
        <f>Table2[[#This Row],[Find N A5]]/Table2[[#This Row],[bp]]*1000000</f>
        <v>1.2724039088336865E-2</v>
      </c>
      <c r="AJ420" s="20">
        <f>Table2[[#This Row],[Find N B6]]/Table2[[#This Row],[bp]]*1000000</f>
        <v>0.37094800837940167</v>
      </c>
      <c r="AK420" s="20">
        <f>Table2[[#This Row],[Find N C7]]/Table2[[#This Row],[bp]]*1000000</f>
        <v>6.0000238835632783E-2</v>
      </c>
      <c r="AL420" s="20">
        <f>Table2[[#This Row],[Find N D8]]/Table2[[#This Row],[bp]]*1000000</f>
        <v>3.0910527666044924E-2</v>
      </c>
      <c r="AM420" s="20">
        <f>Table2[[#This Row],[identify kmers A9]]/Table2[[#This Row],[bp]]*1000000</f>
        <v>1.4837703571307441</v>
      </c>
      <c r="AN420" s="20">
        <f>Table2[[#This Row],[identify kmers B10]]/Table2[[#This Row],[bp]]*1000000</f>
        <v>19.985455276207638</v>
      </c>
    </row>
    <row r="421" spans="1:40" x14ac:dyDescent="0.25">
      <c r="A421" s="1" t="s">
        <v>144</v>
      </c>
      <c r="B421">
        <v>10999</v>
      </c>
      <c r="C421">
        <v>1709568572.8875799</v>
      </c>
      <c r="D421">
        <v>1709568572.8878</v>
      </c>
      <c r="E421">
        <v>1709568572.9260299</v>
      </c>
      <c r="F421">
        <v>1709568572.9271901</v>
      </c>
      <c r="G421">
        <v>1709568572.92731</v>
      </c>
      <c r="H421">
        <v>1709568572.9293101</v>
      </c>
      <c r="I421">
        <v>1709568572.9298</v>
      </c>
      <c r="J421">
        <v>1709568572.9300699</v>
      </c>
      <c r="K421">
        <v>1709568572.94104</v>
      </c>
      <c r="L421">
        <v>1709568573.18643</v>
      </c>
      <c r="M421" s="10">
        <f t="shared" si="108"/>
        <v>2.2006034851074219E-4</v>
      </c>
      <c r="N421" s="10">
        <f t="shared" si="109"/>
        <v>3.8229942321777344E-2</v>
      </c>
      <c r="O421" s="10">
        <f t="shared" si="110"/>
        <v>1.1601448059082031E-3</v>
      </c>
      <c r="P421" s="10">
        <f t="shared" si="111"/>
        <v>1.1992454528808594E-4</v>
      </c>
      <c r="Q421" s="10">
        <f t="shared" si="112"/>
        <v>2.0000934600830078E-3</v>
      </c>
      <c r="R421" s="10">
        <f t="shared" si="113"/>
        <v>4.8995018005371094E-4</v>
      </c>
      <c r="S421" s="10">
        <f t="shared" si="114"/>
        <v>2.6988983154296875E-4</v>
      </c>
      <c r="T421" s="10">
        <f t="shared" si="115"/>
        <v>1.0970115661621094E-2</v>
      </c>
      <c r="U421" s="10">
        <f t="shared" si="116"/>
        <v>0.24538993835449219</v>
      </c>
      <c r="V421" s="10">
        <f>SUM(Table2[[#This Row],[filter kmers2]:[identify kmers B10]])</f>
        <v>0.29885005950927734</v>
      </c>
      <c r="W421" s="5">
        <f t="shared" si="117"/>
        <v>7.363570509977119E-4</v>
      </c>
      <c r="X421" s="5">
        <f t="shared" si="118"/>
        <v>0.12792348907191886</v>
      </c>
      <c r="Y421" s="5">
        <f t="shared" si="119"/>
        <v>3.8820296968091728E-3</v>
      </c>
      <c r="Z421" s="5">
        <f t="shared" si="120"/>
        <v>4.0128667026202502E-4</v>
      </c>
      <c r="AA421" s="5">
        <f t="shared" si="121"/>
        <v>6.6926319618849468E-3</v>
      </c>
      <c r="AB421" s="5">
        <f t="shared" si="122"/>
        <v>1.6394515057424682E-3</v>
      </c>
      <c r="AC421" s="5">
        <f t="shared" si="123"/>
        <v>9.0309445474475618E-4</v>
      </c>
      <c r="AD421" s="5">
        <f t="shared" si="124"/>
        <v>3.6707757996215298E-2</v>
      </c>
      <c r="AE421" s="5">
        <f t="shared" si="125"/>
        <v>0.82111390159142472</v>
      </c>
      <c r="AF421" s="20">
        <f>Table2[[#This Row],[filter kmers2]]/Table2[[#This Row],[bp]]*1000000</f>
        <v>2.0007305074165121E-2</v>
      </c>
      <c r="AG421" s="20">
        <f>Table2[[#This Row],[collapse kmers3]]/Table2[[#This Row],[bp]]*1000000</f>
        <v>3.4757652806416353</v>
      </c>
      <c r="AH421" s="20">
        <f>Table2[[#This Row],[calculate distances4]]/Table2[[#This Row],[bp]]*1000000</f>
        <v>0.10547729847333422</v>
      </c>
      <c r="AI421" s="20">
        <f>Table2[[#This Row],[Find N A5]]/Table2[[#This Row],[bp]]*1000000</f>
        <v>1.0903222591879801E-2</v>
      </c>
      <c r="AJ421" s="20">
        <f>Table2[[#This Row],[Find N B6]]/Table2[[#This Row],[bp]]*1000000</f>
        <v>0.181843209390218</v>
      </c>
      <c r="AK421" s="20">
        <f>Table2[[#This Row],[Find N C7]]/Table2[[#This Row],[bp]]*1000000</f>
        <v>4.4544975002610322E-2</v>
      </c>
      <c r="AL421" s="20">
        <f>Table2[[#This Row],[Find N D8]]/Table2[[#This Row],[bp]]*1000000</f>
        <v>2.4537669928445201E-2</v>
      </c>
      <c r="AM421" s="20">
        <f>Table2[[#This Row],[identify kmers A9]]/Table2[[#This Row],[bp]]*1000000</f>
        <v>0.99737391232121941</v>
      </c>
      <c r="AN421" s="20">
        <f>Table2[[#This Row],[identify kmers B10]]/Table2[[#This Row],[bp]]*1000000</f>
        <v>22.310204414446059</v>
      </c>
    </row>
    <row r="422" spans="1:40" x14ac:dyDescent="0.25">
      <c r="A422" s="1" t="s">
        <v>144</v>
      </c>
      <c r="B422">
        <v>10549</v>
      </c>
      <c r="C422">
        <v>1709568571.23984</v>
      </c>
      <c r="D422">
        <v>1709568571.24001</v>
      </c>
      <c r="E422">
        <v>1709568571.2841001</v>
      </c>
      <c r="F422">
        <v>1709568571.29914</v>
      </c>
      <c r="G422">
        <v>1709568571.2992599</v>
      </c>
      <c r="H422">
        <v>1709568571.3032601</v>
      </c>
      <c r="I422">
        <v>1709568571.3039501</v>
      </c>
      <c r="J422">
        <v>1709568571.30427</v>
      </c>
      <c r="K422">
        <v>1709568571.31897</v>
      </c>
      <c r="L422">
        <v>1709568571.5371799</v>
      </c>
      <c r="M422" s="10">
        <f t="shared" si="108"/>
        <v>1.6999244689941406E-4</v>
      </c>
      <c r="N422" s="10">
        <f t="shared" si="109"/>
        <v>4.4090032577514648E-2</v>
      </c>
      <c r="O422" s="10">
        <f t="shared" si="110"/>
        <v>1.5039920806884766E-2</v>
      </c>
      <c r="P422" s="10">
        <f t="shared" si="111"/>
        <v>1.1992454528808594E-4</v>
      </c>
      <c r="Q422" s="10">
        <f t="shared" si="112"/>
        <v>4.0001869201660156E-3</v>
      </c>
      <c r="R422" s="10">
        <f t="shared" si="113"/>
        <v>6.8998336791992188E-4</v>
      </c>
      <c r="S422" s="10">
        <f t="shared" si="114"/>
        <v>3.1995773315429688E-4</v>
      </c>
      <c r="T422" s="10">
        <f t="shared" si="115"/>
        <v>1.4699935913085938E-2</v>
      </c>
      <c r="U422" s="10">
        <f t="shared" si="116"/>
        <v>0.21820998191833496</v>
      </c>
      <c r="V422" s="10">
        <f>SUM(Table2[[#This Row],[filter kmers2]:[identify kmers B10]])</f>
        <v>0.29733991622924805</v>
      </c>
      <c r="W422" s="5">
        <f t="shared" si="117"/>
        <v>5.7171081856480536E-4</v>
      </c>
      <c r="X422" s="5">
        <f t="shared" si="118"/>
        <v>0.14828158000663921</v>
      </c>
      <c r="Y422" s="5">
        <f t="shared" si="119"/>
        <v>5.0581573431563887E-2</v>
      </c>
      <c r="Z422" s="5">
        <f t="shared" si="120"/>
        <v>4.0332474297068318E-4</v>
      </c>
      <c r="AA422" s="5">
        <f t="shared" si="121"/>
        <v>1.3453245601515154E-2</v>
      </c>
      <c r="AB422" s="5">
        <f t="shared" si="122"/>
        <v>2.3205204893780459E-3</v>
      </c>
      <c r="AC422" s="5">
        <f t="shared" si="123"/>
        <v>1.0760672068919619E-3</v>
      </c>
      <c r="AD422" s="5">
        <f t="shared" si="124"/>
        <v>4.9438151794434282E-2</v>
      </c>
      <c r="AE422" s="5">
        <f t="shared" si="125"/>
        <v>0.73387382590804195</v>
      </c>
      <c r="AF422" s="20">
        <f>Table2[[#This Row],[filter kmers2]]/Table2[[#This Row],[bp]]*1000000</f>
        <v>1.6114555588151867E-2</v>
      </c>
      <c r="AG422" s="20">
        <f>Table2[[#This Row],[collapse kmers3]]/Table2[[#This Row],[bp]]*1000000</f>
        <v>4.1795461728613752</v>
      </c>
      <c r="AH422" s="20">
        <f>Table2[[#This Row],[calculate distances4]]/Table2[[#This Row],[bp]]*1000000</f>
        <v>1.4257200499464182</v>
      </c>
      <c r="AI422" s="20">
        <f>Table2[[#This Row],[Find N A5]]/Table2[[#This Row],[bp]]*1000000</f>
        <v>1.1368333044656929E-2</v>
      </c>
      <c r="AJ422" s="20">
        <f>Table2[[#This Row],[Find N B6]]/Table2[[#This Row],[bp]]*1000000</f>
        <v>0.37920058016551478</v>
      </c>
      <c r="AK422" s="20">
        <f>Table2[[#This Row],[Find N C7]]/Table2[[#This Row],[bp]]*1000000</f>
        <v>6.5407466861306468E-2</v>
      </c>
      <c r="AL422" s="20">
        <f>Table2[[#This Row],[Find N D8]]/Table2[[#This Row],[bp]]*1000000</f>
        <v>3.0330622158905765E-2</v>
      </c>
      <c r="AM422" s="20">
        <f>Table2[[#This Row],[identify kmers A9]]/Table2[[#This Row],[bp]]*1000000</f>
        <v>1.3934909387701147</v>
      </c>
      <c r="AN422" s="20">
        <f>Table2[[#This Row],[identify kmers B10]]/Table2[[#This Row],[bp]]*1000000</f>
        <v>20.685371307075076</v>
      </c>
    </row>
    <row r="423" spans="1:40" x14ac:dyDescent="0.25">
      <c r="A423" s="1" t="s">
        <v>144</v>
      </c>
      <c r="B423">
        <v>10999</v>
      </c>
      <c r="C423">
        <v>1709568575.07339</v>
      </c>
      <c r="D423">
        <v>1709568575.0736201</v>
      </c>
      <c r="E423">
        <v>1709568575.1325099</v>
      </c>
      <c r="F423">
        <v>1709568575.1340301</v>
      </c>
      <c r="G423">
        <v>1709568575.13415</v>
      </c>
      <c r="H423">
        <v>1709568575.1358399</v>
      </c>
      <c r="I423">
        <v>1709568575.1363299</v>
      </c>
      <c r="J423">
        <v>1709568575.13658</v>
      </c>
      <c r="K423">
        <v>1709568575.1537099</v>
      </c>
      <c r="L423">
        <v>1709568575.3706801</v>
      </c>
      <c r="M423" s="10">
        <f t="shared" si="108"/>
        <v>2.3007392883300781E-4</v>
      </c>
      <c r="N423" s="10">
        <f t="shared" si="109"/>
        <v>5.8889865875244141E-2</v>
      </c>
      <c r="O423" s="10">
        <f t="shared" si="110"/>
        <v>1.5201568603515625E-3</v>
      </c>
      <c r="P423" s="10">
        <f t="shared" si="111"/>
        <v>1.1992454528808594E-4</v>
      </c>
      <c r="Q423" s="10">
        <f t="shared" si="112"/>
        <v>1.689910888671875E-3</v>
      </c>
      <c r="R423" s="10">
        <f t="shared" si="113"/>
        <v>4.8995018005371094E-4</v>
      </c>
      <c r="S423" s="10">
        <f t="shared" si="114"/>
        <v>2.5010108947753906E-4</v>
      </c>
      <c r="T423" s="10">
        <f t="shared" si="115"/>
        <v>1.7129898071289063E-2</v>
      </c>
      <c r="U423" s="10">
        <f t="shared" si="116"/>
        <v>0.21697020530700684</v>
      </c>
      <c r="V423" s="10">
        <f>SUM(Table2[[#This Row],[filter kmers2]:[identify kmers B10]])</f>
        <v>0.29729008674621582</v>
      </c>
      <c r="W423" s="5">
        <f t="shared" si="117"/>
        <v>7.7390380335625635E-4</v>
      </c>
      <c r="X423" s="5">
        <f t="shared" si="118"/>
        <v>0.19808889869077931</v>
      </c>
      <c r="Y423" s="5">
        <f t="shared" si="119"/>
        <v>5.1133789121238244E-3</v>
      </c>
      <c r="Z423" s="5">
        <f t="shared" si="120"/>
        <v>4.0339234516911603E-4</v>
      </c>
      <c r="AA423" s="5">
        <f t="shared" si="121"/>
        <v>5.6843835836156943E-3</v>
      </c>
      <c r="AB423" s="5">
        <f t="shared" si="122"/>
        <v>1.6480542133648776E-3</v>
      </c>
      <c r="AC423" s="5">
        <f t="shared" si="123"/>
        <v>8.412695230266455E-4</v>
      </c>
      <c r="AD423" s="5">
        <f t="shared" si="124"/>
        <v>5.7620145558072856E-2</v>
      </c>
      <c r="AE423" s="5">
        <f t="shared" si="125"/>
        <v>0.72982657337049139</v>
      </c>
      <c r="AF423" s="20">
        <f>Table2[[#This Row],[filter kmers2]]/Table2[[#This Row],[bp]]*1000000</f>
        <v>2.0917713322393654E-2</v>
      </c>
      <c r="AG423" s="20">
        <f>Table2[[#This Row],[collapse kmers3]]/Table2[[#This Row],[bp]]*1000000</f>
        <v>5.3541109078319975</v>
      </c>
      <c r="AH423" s="20">
        <f>Table2[[#This Row],[calculate distances4]]/Table2[[#This Row],[bp]]*1000000</f>
        <v>0.13820864263583621</v>
      </c>
      <c r="AI423" s="20">
        <f>Table2[[#This Row],[Find N A5]]/Table2[[#This Row],[bp]]*1000000</f>
        <v>1.0903222591879801E-2</v>
      </c>
      <c r="AJ423" s="20">
        <f>Table2[[#This Row],[Find N B6]]/Table2[[#This Row],[bp]]*1000000</f>
        <v>0.15364223008199607</v>
      </c>
      <c r="AK423" s="20">
        <f>Table2[[#This Row],[Find N C7]]/Table2[[#This Row],[bp]]*1000000</f>
        <v>4.4544975002610322E-2</v>
      </c>
      <c r="AL423" s="20">
        <f>Table2[[#This Row],[Find N D8]]/Table2[[#This Row],[bp]]*1000000</f>
        <v>2.273852981885072E-2</v>
      </c>
      <c r="AM423" s="20">
        <f>Table2[[#This Row],[identify kmers A9]]/Table2[[#This Row],[bp]]*1000000</f>
        <v>1.5574050433029423</v>
      </c>
      <c r="AN423" s="20">
        <f>Table2[[#This Row],[identify kmers B10]]/Table2[[#This Row],[bp]]*1000000</f>
        <v>19.726357424039172</v>
      </c>
    </row>
    <row r="424" spans="1:40" x14ac:dyDescent="0.25">
      <c r="A424" s="1" t="s">
        <v>144</v>
      </c>
      <c r="B424">
        <v>10999</v>
      </c>
      <c r="C424">
        <v>1709568615.43713</v>
      </c>
      <c r="D424">
        <v>1709568615.4373801</v>
      </c>
      <c r="E424">
        <v>1709568615.49579</v>
      </c>
      <c r="F424">
        <v>1709568615.4972999</v>
      </c>
      <c r="G424">
        <v>1709568615.4974301</v>
      </c>
      <c r="H424">
        <v>1709568615.49985</v>
      </c>
      <c r="I424">
        <v>1709568615.50038</v>
      </c>
      <c r="J424">
        <v>1709568615.50072</v>
      </c>
      <c r="K424">
        <v>1709568615.51793</v>
      </c>
      <c r="L424">
        <v>1709568615.7335501</v>
      </c>
      <c r="M424" s="10">
        <f t="shared" si="108"/>
        <v>2.5010108947753906E-4</v>
      </c>
      <c r="N424" s="10">
        <f t="shared" si="109"/>
        <v>5.8409929275512695E-2</v>
      </c>
      <c r="O424" s="10">
        <f t="shared" si="110"/>
        <v>1.5099048614501953E-3</v>
      </c>
      <c r="P424" s="10">
        <f t="shared" si="111"/>
        <v>1.3017654418945313E-4</v>
      </c>
      <c r="Q424" s="10">
        <f t="shared" si="112"/>
        <v>2.4199485778808594E-3</v>
      </c>
      <c r="R424" s="10">
        <f t="shared" si="113"/>
        <v>5.3000450134277344E-4</v>
      </c>
      <c r="S424" s="10">
        <f t="shared" si="114"/>
        <v>3.3998489379882813E-4</v>
      </c>
      <c r="T424" s="10">
        <f t="shared" si="115"/>
        <v>1.7210006713867188E-2</v>
      </c>
      <c r="U424" s="10">
        <f t="shared" si="116"/>
        <v>0.21562004089355469</v>
      </c>
      <c r="V424" s="10">
        <f>SUM(Table2[[#This Row],[filter kmers2]:[identify kmers B10]])</f>
        <v>0.29642009735107422</v>
      </c>
      <c r="W424" s="5">
        <f t="shared" si="117"/>
        <v>8.4373863888629718E-4</v>
      </c>
      <c r="X424" s="5">
        <f t="shared" si="118"/>
        <v>0.19705117769505726</v>
      </c>
      <c r="Y424" s="5">
        <f t="shared" si="119"/>
        <v>5.0938005720371016E-3</v>
      </c>
      <c r="Z424" s="5">
        <f t="shared" si="120"/>
        <v>4.3916234207046543E-4</v>
      </c>
      <c r="AA424" s="5">
        <f t="shared" si="121"/>
        <v>8.1639153333612161E-3</v>
      </c>
      <c r="AB424" s="5">
        <f t="shared" si="122"/>
        <v>1.7880181070011806E-3</v>
      </c>
      <c r="AC424" s="5">
        <f t="shared" si="123"/>
        <v>1.1469697798397137E-3</v>
      </c>
      <c r="AD424" s="5">
        <f t="shared" si="124"/>
        <v>5.8059513736290251E-2</v>
      </c>
      <c r="AE424" s="5">
        <f t="shared" si="125"/>
        <v>0.72741370379545656</v>
      </c>
      <c r="AF424" s="20">
        <f>Table2[[#This Row],[filter kmers2]]/Table2[[#This Row],[bp]]*1000000</f>
        <v>2.273852981885072E-2</v>
      </c>
      <c r="AG424" s="20">
        <f>Table2[[#This Row],[collapse kmers3]]/Table2[[#This Row],[bp]]*1000000</f>
        <v>5.3104763410776163</v>
      </c>
      <c r="AH424" s="20">
        <f>Table2[[#This Row],[calculate distances4]]/Table2[[#This Row],[bp]]*1000000</f>
        <v>0.13727655800074509</v>
      </c>
      <c r="AI424" s="20">
        <f>Table2[[#This Row],[Find N A5]]/Table2[[#This Row],[bp]]*1000000</f>
        <v>1.1835307226970918E-2</v>
      </c>
      <c r="AJ424" s="20">
        <f>Table2[[#This Row],[Find N B6]]/Table2[[#This Row],[bp]]*1000000</f>
        <v>0.2200153266552286</v>
      </c>
      <c r="AK424" s="20">
        <f>Table2[[#This Row],[Find N C7]]/Table2[[#This Row],[bp]]*1000000</f>
        <v>4.8186607995524454E-2</v>
      </c>
      <c r="AL424" s="20">
        <f>Table2[[#This Row],[Find N D8]]/Table2[[#This Row],[bp]]*1000000</f>
        <v>3.0910527666044924E-2</v>
      </c>
      <c r="AM424" s="20">
        <f>Table2[[#This Row],[identify kmers A9]]/Table2[[#This Row],[bp]]*1000000</f>
        <v>1.5646883092887705</v>
      </c>
      <c r="AN424" s="20">
        <f>Table2[[#This Row],[identify kmers B10]]/Table2[[#This Row],[bp]]*1000000</f>
        <v>19.603604045236359</v>
      </c>
    </row>
    <row r="425" spans="1:40" x14ac:dyDescent="0.25">
      <c r="A425" s="1" t="s">
        <v>144</v>
      </c>
      <c r="B425">
        <v>10999</v>
      </c>
      <c r="C425">
        <v>1709568577.3262601</v>
      </c>
      <c r="D425">
        <v>1709568577.3264101</v>
      </c>
      <c r="E425">
        <v>1709568577.38202</v>
      </c>
      <c r="F425">
        <v>1709568577.3833799</v>
      </c>
      <c r="G425">
        <v>1709568577.3835199</v>
      </c>
      <c r="H425">
        <v>1709568577.3854301</v>
      </c>
      <c r="I425">
        <v>1709568577.38604</v>
      </c>
      <c r="J425">
        <v>1709568577.3863001</v>
      </c>
      <c r="K425">
        <v>1709568577.4028299</v>
      </c>
      <c r="L425">
        <v>1709568577.6215301</v>
      </c>
      <c r="M425" s="10">
        <f t="shared" si="108"/>
        <v>1.4996528625488281E-4</v>
      </c>
      <c r="N425" s="10">
        <f t="shared" si="109"/>
        <v>5.5609941482543945E-2</v>
      </c>
      <c r="O425" s="10">
        <f t="shared" si="110"/>
        <v>1.3599395751953125E-3</v>
      </c>
      <c r="P425" s="10">
        <f t="shared" si="111"/>
        <v>1.3995170593261719E-4</v>
      </c>
      <c r="Q425" s="10">
        <f t="shared" si="112"/>
        <v>1.9102096557617188E-3</v>
      </c>
      <c r="R425" s="10">
        <f t="shared" si="113"/>
        <v>6.0987472534179688E-4</v>
      </c>
      <c r="S425" s="10">
        <f t="shared" si="114"/>
        <v>2.6011466979980469E-4</v>
      </c>
      <c r="T425" s="10">
        <f t="shared" si="115"/>
        <v>1.652979850769043E-2</v>
      </c>
      <c r="U425" s="10">
        <f t="shared" si="116"/>
        <v>0.21870017051696777</v>
      </c>
      <c r="V425" s="10">
        <f>SUM(Table2[[#This Row],[filter kmers2]:[identify kmers B10]])</f>
        <v>0.29526996612548828</v>
      </c>
      <c r="W425" s="5">
        <f t="shared" si="117"/>
        <v>5.0789211047339749E-4</v>
      </c>
      <c r="X425" s="5">
        <f t="shared" si="118"/>
        <v>0.18833592258722986</v>
      </c>
      <c r="Y425" s="5">
        <f t="shared" si="119"/>
        <v>4.6057497585695693E-3</v>
      </c>
      <c r="Z425" s="5">
        <f t="shared" si="120"/>
        <v>4.739788057994981E-4</v>
      </c>
      <c r="AA425" s="5">
        <f t="shared" si="121"/>
        <v>6.4693665963638479E-3</v>
      </c>
      <c r="AB425" s="5">
        <f t="shared" si="122"/>
        <v>2.0654817465674889E-3</v>
      </c>
      <c r="AC425" s="5">
        <f t="shared" si="123"/>
        <v>8.8093846188629034E-4</v>
      </c>
      <c r="AD425" s="5">
        <f t="shared" si="124"/>
        <v>5.598198396062181E-2</v>
      </c>
      <c r="AE425" s="5">
        <f t="shared" si="125"/>
        <v>0.7406786859724882</v>
      </c>
      <c r="AF425" s="20">
        <f>Table2[[#This Row],[filter kmers2]]/Table2[[#This Row],[bp]]*1000000</f>
        <v>1.3634447336565398E-2</v>
      </c>
      <c r="AG425" s="20">
        <f>Table2[[#This Row],[collapse kmers3]]/Table2[[#This Row],[bp]]*1000000</f>
        <v>5.0559088537634285</v>
      </c>
      <c r="AH425" s="20">
        <f>Table2[[#This Row],[calculate distances4]]/Table2[[#This Row],[bp]]*1000000</f>
        <v>0.1236421106641797</v>
      </c>
      <c r="AI425" s="20">
        <f>Table2[[#This Row],[Find N A5]]/Table2[[#This Row],[bp]]*1000000</f>
        <v>1.2724039088336865E-2</v>
      </c>
      <c r="AJ425" s="20">
        <f>Table2[[#This Row],[Find N B6]]/Table2[[#This Row],[bp]]*1000000</f>
        <v>0.17367121154302378</v>
      </c>
      <c r="AK425" s="20">
        <f>Table2[[#This Row],[Find N C7]]/Table2[[#This Row],[bp]]*1000000</f>
        <v>5.5448197594490121E-2</v>
      </c>
      <c r="AL425" s="20">
        <f>Table2[[#This Row],[Find N D8]]/Table2[[#This Row],[bp]]*1000000</f>
        <v>2.364893806707925E-2</v>
      </c>
      <c r="AM425" s="20">
        <f>Table2[[#This Row],[identify kmers A9]]/Table2[[#This Row],[bp]]*1000000</f>
        <v>1.5028455775698182</v>
      </c>
      <c r="AN425" s="20">
        <f>Table2[[#This Row],[identify kmers B10]]/Table2[[#This Row],[bp]]*1000000</f>
        <v>19.883641287114081</v>
      </c>
    </row>
    <row r="426" spans="1:40" x14ac:dyDescent="0.25">
      <c r="A426" s="1" t="s">
        <v>144</v>
      </c>
      <c r="B426">
        <v>14299</v>
      </c>
      <c r="C426">
        <v>1709568593.13466</v>
      </c>
      <c r="D426">
        <v>1709568593.1349599</v>
      </c>
      <c r="E426">
        <v>1709568593.1947</v>
      </c>
      <c r="F426">
        <v>1709568593.1957901</v>
      </c>
      <c r="G426">
        <v>1709568593.19593</v>
      </c>
      <c r="H426">
        <v>1709568593.19839</v>
      </c>
      <c r="I426">
        <v>1709568593.1990399</v>
      </c>
      <c r="J426">
        <v>1709568593.19925</v>
      </c>
      <c r="K426">
        <v>1709568593.21262</v>
      </c>
      <c r="L426">
        <v>1709568593.4298601</v>
      </c>
      <c r="M426" s="10">
        <f t="shared" si="108"/>
        <v>2.9993057250976563E-4</v>
      </c>
      <c r="N426" s="10">
        <f t="shared" si="109"/>
        <v>5.9740066528320313E-2</v>
      </c>
      <c r="O426" s="10">
        <f t="shared" si="110"/>
        <v>1.0900497436523438E-3</v>
      </c>
      <c r="P426" s="10">
        <f t="shared" si="111"/>
        <v>1.3995170593261719E-4</v>
      </c>
      <c r="Q426" s="10">
        <f t="shared" si="112"/>
        <v>2.4600028991699219E-3</v>
      </c>
      <c r="R426" s="10">
        <f t="shared" si="113"/>
        <v>6.4992904663085938E-4</v>
      </c>
      <c r="S426" s="10">
        <f t="shared" si="114"/>
        <v>2.1004676818847656E-4</v>
      </c>
      <c r="T426" s="10">
        <f t="shared" si="115"/>
        <v>1.3370037078857422E-2</v>
      </c>
      <c r="U426" s="10">
        <f t="shared" si="116"/>
        <v>0.2172400951385498</v>
      </c>
      <c r="V426" s="10">
        <f>SUM(Table2[[#This Row],[filter kmers2]:[identify kmers B10]])</f>
        <v>0.29520010948181152</v>
      </c>
      <c r="W426" s="5">
        <f t="shared" si="117"/>
        <v>1.0160245978101359E-3</v>
      </c>
      <c r="X426" s="5">
        <f t="shared" si="118"/>
        <v>0.20237142402550884</v>
      </c>
      <c r="Y426" s="5">
        <f t="shared" si="119"/>
        <v>3.6925790629474889E-3</v>
      </c>
      <c r="Z426" s="5">
        <f t="shared" si="120"/>
        <v>4.7409096893048471E-4</v>
      </c>
      <c r="AA426" s="5">
        <f t="shared" si="121"/>
        <v>8.3333400637559465E-3</v>
      </c>
      <c r="AB426" s="5">
        <f t="shared" si="122"/>
        <v>2.2016558454931879E-3</v>
      </c>
      <c r="AC426" s="5">
        <f t="shared" si="123"/>
        <v>7.1154027875256734E-4</v>
      </c>
      <c r="AD426" s="5">
        <f t="shared" si="124"/>
        <v>4.5291436721778058E-2</v>
      </c>
      <c r="AE426" s="5">
        <f t="shared" si="125"/>
        <v>0.73590790843502329</v>
      </c>
      <c r="AF426" s="20">
        <f>Table2[[#This Row],[filter kmers2]]/Table2[[#This Row],[bp]]*1000000</f>
        <v>2.0975632737237963E-2</v>
      </c>
      <c r="AG426" s="20">
        <f>Table2[[#This Row],[collapse kmers3]]/Table2[[#This Row],[bp]]*1000000</f>
        <v>4.1779191921337375</v>
      </c>
      <c r="AH426" s="20">
        <f>Table2[[#This Row],[calculate distances4]]/Table2[[#This Row],[bp]]*1000000</f>
        <v>7.623258575091571E-2</v>
      </c>
      <c r="AI426" s="20">
        <f>Table2[[#This Row],[Find N A5]]/Table2[[#This Row],[bp]]*1000000</f>
        <v>9.787517024450465E-3</v>
      </c>
      <c r="AJ426" s="20">
        <f>Table2[[#This Row],[Find N B6]]/Table2[[#This Row],[bp]]*1000000</f>
        <v>0.17204020555073235</v>
      </c>
      <c r="AK426" s="20">
        <f>Table2[[#This Row],[Find N C7]]/Table2[[#This Row],[bp]]*1000000</f>
        <v>4.5452762195318512E-2</v>
      </c>
      <c r="AL426" s="20">
        <f>Table2[[#This Row],[Find N D8]]/Table2[[#This Row],[bp]]*1000000</f>
        <v>1.4689612433630083E-2</v>
      </c>
      <c r="AM426" s="20">
        <f>Table2[[#This Row],[identify kmers A9]]/Table2[[#This Row],[bp]]*1000000</f>
        <v>0.93503301481624035</v>
      </c>
      <c r="AN426" s="20">
        <f>Table2[[#This Row],[identify kmers B10]]/Table2[[#This Row],[bp]]*1000000</f>
        <v>15.192677469651711</v>
      </c>
    </row>
    <row r="427" spans="1:40" x14ac:dyDescent="0.25">
      <c r="A427" s="1" t="s">
        <v>144</v>
      </c>
      <c r="B427">
        <v>10999</v>
      </c>
      <c r="C427">
        <v>1709568570.8887701</v>
      </c>
      <c r="D427">
        <v>1709568570.88901</v>
      </c>
      <c r="E427">
        <v>1709568570.9459701</v>
      </c>
      <c r="F427">
        <v>1709568570.9470401</v>
      </c>
      <c r="G427">
        <v>1709568570.94715</v>
      </c>
      <c r="H427">
        <v>1709568570.9484799</v>
      </c>
      <c r="I427">
        <v>1709568570.9489701</v>
      </c>
      <c r="J427">
        <v>1709568570.94926</v>
      </c>
      <c r="K427">
        <v>1709568570.9627399</v>
      </c>
      <c r="L427">
        <v>1709568571.1837399</v>
      </c>
      <c r="M427" s="10">
        <f t="shared" si="108"/>
        <v>2.3984909057617188E-4</v>
      </c>
      <c r="N427" s="10">
        <f t="shared" si="109"/>
        <v>5.6960105895996094E-2</v>
      </c>
      <c r="O427" s="10">
        <f t="shared" si="110"/>
        <v>1.0700225830078125E-3</v>
      </c>
      <c r="P427" s="10">
        <f t="shared" si="111"/>
        <v>1.0991096496582031E-4</v>
      </c>
      <c r="Q427" s="10">
        <f t="shared" si="112"/>
        <v>1.3298988342285156E-3</v>
      </c>
      <c r="R427" s="10">
        <f t="shared" si="113"/>
        <v>4.901885986328125E-4</v>
      </c>
      <c r="S427" s="10">
        <f t="shared" si="114"/>
        <v>2.899169921875E-4</v>
      </c>
      <c r="T427" s="10">
        <f t="shared" si="115"/>
        <v>1.3479948043823242E-2</v>
      </c>
      <c r="U427" s="10">
        <f t="shared" si="116"/>
        <v>0.22099995613098145</v>
      </c>
      <c r="V427" s="10">
        <f>SUM(Table2[[#This Row],[filter kmers2]:[identify kmers B10]])</f>
        <v>0.29496979713439941</v>
      </c>
      <c r="W427" s="5">
        <f t="shared" si="117"/>
        <v>8.1313101512860164E-4</v>
      </c>
      <c r="X427" s="5">
        <f t="shared" si="118"/>
        <v>0.19310487531048107</v>
      </c>
      <c r="Y427" s="5">
        <f t="shared" si="119"/>
        <v>3.6275665963192484E-3</v>
      </c>
      <c r="Z427" s="5">
        <f t="shared" si="120"/>
        <v>3.7261769182334525E-4</v>
      </c>
      <c r="AA427" s="5">
        <f t="shared" si="121"/>
        <v>4.5085932429297614E-3</v>
      </c>
      <c r="AB427" s="5">
        <f t="shared" si="122"/>
        <v>1.66182640865249E-3</v>
      </c>
      <c r="AC427" s="5">
        <f t="shared" si="123"/>
        <v>9.8287009383337927E-4</v>
      </c>
      <c r="AD427" s="5">
        <f t="shared" si="124"/>
        <v>4.5699417956616306E-2</v>
      </c>
      <c r="AE427" s="5">
        <f t="shared" si="125"/>
        <v>0.74922910168421575</v>
      </c>
      <c r="AF427" s="20">
        <f>Table2[[#This Row],[filter kmers2]]/Table2[[#This Row],[bp]]*1000000</f>
        <v>2.1806445183759602E-2</v>
      </c>
      <c r="AG427" s="20">
        <f>Table2[[#This Row],[collapse kmers3]]/Table2[[#This Row],[bp]]*1000000</f>
        <v>5.1786622325662419</v>
      </c>
      <c r="AH427" s="20">
        <f>Table2[[#This Row],[calculate distances4]]/Table2[[#This Row],[bp]]*1000000</f>
        <v>9.728362423927743E-2</v>
      </c>
      <c r="AI427" s="20">
        <f>Table2[[#This Row],[Find N A5]]/Table2[[#This Row],[bp]]*1000000</f>
        <v>9.9928143436512698E-3</v>
      </c>
      <c r="AJ427" s="20">
        <f>Table2[[#This Row],[Find N B6]]/Table2[[#This Row],[bp]]*1000000</f>
        <v>0.1209108859194941</v>
      </c>
      <c r="AK427" s="20">
        <f>Table2[[#This Row],[Find N C7]]/Table2[[#This Row],[bp]]*1000000</f>
        <v>4.4566651389472904E-2</v>
      </c>
      <c r="AL427" s="20">
        <f>Table2[[#This Row],[Find N D8]]/Table2[[#This Row],[bp]]*1000000</f>
        <v>2.6358486424902267E-2</v>
      </c>
      <c r="AM427" s="20">
        <f>Table2[[#This Row],[identify kmers A9]]/Table2[[#This Row],[bp]]*1000000</f>
        <v>1.2255612368236424</v>
      </c>
      <c r="AN427" s="20">
        <f>Table2[[#This Row],[identify kmers B10]]/Table2[[#This Row],[bp]]*1000000</f>
        <v>20.092731714790567</v>
      </c>
    </row>
    <row r="428" spans="1:40" x14ac:dyDescent="0.25">
      <c r="A428" s="1" t="s">
        <v>144</v>
      </c>
      <c r="B428">
        <v>10999</v>
      </c>
      <c r="C428">
        <v>1709568533.73435</v>
      </c>
      <c r="D428">
        <v>1709568533.7346001</v>
      </c>
      <c r="E428">
        <v>1709568533.78037</v>
      </c>
      <c r="F428">
        <v>1709568533.7817099</v>
      </c>
      <c r="G428">
        <v>1709568533.7818201</v>
      </c>
      <c r="H428">
        <v>1709568533.78615</v>
      </c>
      <c r="I428">
        <v>1709568533.7868299</v>
      </c>
      <c r="J428">
        <v>1709568533.7871301</v>
      </c>
      <c r="K428">
        <v>1709568533.8043799</v>
      </c>
      <c r="L428">
        <v>1709568534.02918</v>
      </c>
      <c r="M428" s="10">
        <f t="shared" si="108"/>
        <v>2.5010108947753906E-4</v>
      </c>
      <c r="N428" s="10">
        <f t="shared" si="109"/>
        <v>4.5769929885864258E-2</v>
      </c>
      <c r="O428" s="10">
        <f t="shared" si="110"/>
        <v>1.3399124145507813E-3</v>
      </c>
      <c r="P428" s="10">
        <f t="shared" si="111"/>
        <v>1.1014938354492188E-4</v>
      </c>
      <c r="Q428" s="10">
        <f t="shared" si="112"/>
        <v>4.3299198150634766E-3</v>
      </c>
      <c r="R428" s="10">
        <f t="shared" si="113"/>
        <v>6.7996978759765625E-4</v>
      </c>
      <c r="S428" s="10">
        <f t="shared" si="114"/>
        <v>3.0016899108886719E-4</v>
      </c>
      <c r="T428" s="10">
        <f t="shared" si="115"/>
        <v>1.7249822616577148E-2</v>
      </c>
      <c r="U428" s="10">
        <f t="shared" si="116"/>
        <v>0.22480010986328125</v>
      </c>
      <c r="V428" s="10">
        <f>SUM(Table2[[#This Row],[filter kmers2]:[identify kmers B10]])</f>
        <v>0.2948300838470459</v>
      </c>
      <c r="W428" s="5">
        <f t="shared" si="117"/>
        <v>8.4828890666153436E-4</v>
      </c>
      <c r="X428" s="5">
        <f t="shared" si="118"/>
        <v>0.15524172190518087</v>
      </c>
      <c r="Y428" s="5">
        <f t="shared" si="119"/>
        <v>4.544693665812987E-3</v>
      </c>
      <c r="Z428" s="5">
        <f t="shared" si="120"/>
        <v>3.7360293124654803E-4</v>
      </c>
      <c r="AA428" s="5">
        <f t="shared" si="121"/>
        <v>1.4686153321144067E-2</v>
      </c>
      <c r="AB428" s="5">
        <f t="shared" si="122"/>
        <v>2.3063107357470885E-3</v>
      </c>
      <c r="AC428" s="5">
        <f t="shared" si="123"/>
        <v>1.0181084208645108E-3</v>
      </c>
      <c r="AD428" s="5">
        <f t="shared" si="124"/>
        <v>5.8507674629045443E-2</v>
      </c>
      <c r="AE428" s="5">
        <f t="shared" si="125"/>
        <v>0.76247344548429696</v>
      </c>
      <c r="AF428" s="20">
        <f>Table2[[#This Row],[filter kmers2]]/Table2[[#This Row],[bp]]*1000000</f>
        <v>2.273852981885072E-2</v>
      </c>
      <c r="AG428" s="20">
        <f>Table2[[#This Row],[collapse kmers3]]/Table2[[#This Row],[bp]]*1000000</f>
        <v>4.1612810151708572</v>
      </c>
      <c r="AH428" s="20">
        <f>Table2[[#This Row],[calculate distances4]]/Table2[[#This Row],[bp]]*1000000</f>
        <v>0.12182129416772264</v>
      </c>
      <c r="AI428" s="20">
        <f>Table2[[#This Row],[Find N A5]]/Table2[[#This Row],[bp]]*1000000</f>
        <v>1.0014490730513853E-2</v>
      </c>
      <c r="AJ428" s="20">
        <f>Table2[[#This Row],[Find N B6]]/Table2[[#This Row],[bp]]*1000000</f>
        <v>0.39366486181138982</v>
      </c>
      <c r="AK428" s="20">
        <f>Table2[[#This Row],[Find N C7]]/Table2[[#This Row],[bp]]*1000000</f>
        <v>6.1821055332089848E-2</v>
      </c>
      <c r="AL428" s="20">
        <f>Table2[[#This Row],[Find N D8]]/Table2[[#This Row],[bp]]*1000000</f>
        <v>2.7290571059993381E-2</v>
      </c>
      <c r="AM428" s="20">
        <f>Table2[[#This Row],[identify kmers A9]]/Table2[[#This Row],[bp]]*1000000</f>
        <v>1.568308265894822</v>
      </c>
      <c r="AN428" s="20">
        <f>Table2[[#This Row],[identify kmers B10]]/Table2[[#This Row],[bp]]*1000000</f>
        <v>20.438231644993294</v>
      </c>
    </row>
    <row r="429" spans="1:40" x14ac:dyDescent="0.25">
      <c r="A429" s="1" t="s">
        <v>144</v>
      </c>
      <c r="B429">
        <v>10149</v>
      </c>
      <c r="C429">
        <v>1709568597.57654</v>
      </c>
      <c r="D429">
        <v>1709568597.57674</v>
      </c>
      <c r="E429">
        <v>1709568597.6415999</v>
      </c>
      <c r="F429">
        <v>1709568597.6429801</v>
      </c>
      <c r="G429">
        <v>1709568597.6431301</v>
      </c>
      <c r="H429">
        <v>1709568597.6493299</v>
      </c>
      <c r="I429">
        <v>1709568597.65011</v>
      </c>
      <c r="J429">
        <v>1709568597.65043</v>
      </c>
      <c r="K429">
        <v>1709568597.6665699</v>
      </c>
      <c r="L429">
        <v>1709568597.8708999</v>
      </c>
      <c r="M429" s="10">
        <f t="shared" si="108"/>
        <v>2.0003318786621094E-4</v>
      </c>
      <c r="N429" s="10">
        <f t="shared" si="109"/>
        <v>6.4859867095947266E-2</v>
      </c>
      <c r="O429" s="10">
        <f t="shared" si="110"/>
        <v>1.3802051544189453E-3</v>
      </c>
      <c r="P429" s="10">
        <f t="shared" si="111"/>
        <v>1.4996528625488281E-4</v>
      </c>
      <c r="Q429" s="10">
        <f t="shared" si="112"/>
        <v>6.1998367309570313E-3</v>
      </c>
      <c r="R429" s="10">
        <f t="shared" si="113"/>
        <v>7.801055908203125E-4</v>
      </c>
      <c r="S429" s="10">
        <f t="shared" si="114"/>
        <v>3.1995773315429688E-4</v>
      </c>
      <c r="T429" s="10">
        <f t="shared" si="115"/>
        <v>1.6139984130859375E-2</v>
      </c>
      <c r="U429" s="10">
        <f t="shared" si="116"/>
        <v>0.2043299674987793</v>
      </c>
      <c r="V429" s="10">
        <f>SUM(Table2[[#This Row],[filter kmers2]:[identify kmers B10]])</f>
        <v>0.29435992240905762</v>
      </c>
      <c r="W429" s="5">
        <f t="shared" si="117"/>
        <v>6.7955306629084711E-4</v>
      </c>
      <c r="X429" s="5">
        <f t="shared" si="118"/>
        <v>0.22034204440988633</v>
      </c>
      <c r="Y429" s="5">
        <f t="shared" si="119"/>
        <v>4.6888351618089557E-3</v>
      </c>
      <c r="Z429" s="5">
        <f t="shared" si="120"/>
        <v>5.0946231072341219E-4</v>
      </c>
      <c r="AA429" s="5">
        <f t="shared" si="121"/>
        <v>2.1062095275121796E-2</v>
      </c>
      <c r="AB429" s="5">
        <f t="shared" si="122"/>
        <v>2.6501759629364145E-3</v>
      </c>
      <c r="AC429" s="5">
        <f t="shared" si="123"/>
        <v>1.0869609236737984E-3</v>
      </c>
      <c r="AD429" s="5">
        <f t="shared" si="124"/>
        <v>5.4830779947109873E-2</v>
      </c>
      <c r="AE429" s="5">
        <f t="shared" si="125"/>
        <v>0.69415009294244856</v>
      </c>
      <c r="AF429" s="20">
        <f>Table2[[#This Row],[filter kmers2]]/Table2[[#This Row],[bp]]*1000000</f>
        <v>1.9709645075003543E-2</v>
      </c>
      <c r="AG429" s="20">
        <f>Table2[[#This Row],[collapse kmers3]]/Table2[[#This Row],[bp]]*1000000</f>
        <v>6.3907643212087173</v>
      </c>
      <c r="AH429" s="20">
        <f>Table2[[#This Row],[calculate distances4]]/Table2[[#This Row],[bp]]*1000000</f>
        <v>0.1359942018345596</v>
      </c>
      <c r="AI429" s="20">
        <f>Table2[[#This Row],[Find N A5]]/Table2[[#This Row],[bp]]*1000000</f>
        <v>1.4776360848840557E-2</v>
      </c>
      <c r="AJ429" s="20">
        <f>Table2[[#This Row],[Find N B6]]/Table2[[#This Row],[bp]]*1000000</f>
        <v>0.61088153817686774</v>
      </c>
      <c r="AK429" s="20">
        <f>Table2[[#This Row],[Find N C7]]/Table2[[#This Row],[bp]]*1000000</f>
        <v>7.6865266609548982E-2</v>
      </c>
      <c r="AL429" s="20">
        <f>Table2[[#This Row],[Find N D8]]/Table2[[#This Row],[bp]]*1000000</f>
        <v>3.1526035388146308E-2</v>
      </c>
      <c r="AM429" s="20">
        <f>Table2[[#This Row],[identify kmers A9]]/Table2[[#This Row],[bp]]*1000000</f>
        <v>1.5903028998777589</v>
      </c>
      <c r="AN429" s="20">
        <f>Table2[[#This Row],[identify kmers B10]]/Table2[[#This Row],[bp]]*1000000</f>
        <v>20.133014828926921</v>
      </c>
    </row>
    <row r="430" spans="1:40" x14ac:dyDescent="0.25">
      <c r="A430" s="1" t="s">
        <v>144</v>
      </c>
      <c r="B430">
        <v>10999</v>
      </c>
      <c r="C430">
        <v>1709568605.81077</v>
      </c>
      <c r="D430">
        <v>1709568605.8110001</v>
      </c>
      <c r="E430">
        <v>1709568605.8629301</v>
      </c>
      <c r="F430">
        <v>1709568605.86444</v>
      </c>
      <c r="G430">
        <v>1709568605.8645599</v>
      </c>
      <c r="H430">
        <v>1709568605.86712</v>
      </c>
      <c r="I430">
        <v>1709568605.86761</v>
      </c>
      <c r="J430">
        <v>1709568605.8678701</v>
      </c>
      <c r="K430">
        <v>1709568605.89904</v>
      </c>
      <c r="L430">
        <v>1709568606.1041</v>
      </c>
      <c r="M430" s="10">
        <f t="shared" si="108"/>
        <v>2.3007392883300781E-4</v>
      </c>
      <c r="N430" s="10">
        <f t="shared" si="109"/>
        <v>5.1929950714111328E-2</v>
      </c>
      <c r="O430" s="10">
        <f t="shared" si="110"/>
        <v>1.5099048614501953E-3</v>
      </c>
      <c r="P430" s="10">
        <f t="shared" si="111"/>
        <v>1.1992454528808594E-4</v>
      </c>
      <c r="Q430" s="10">
        <f t="shared" si="112"/>
        <v>2.5601387023925781E-3</v>
      </c>
      <c r="R430" s="10">
        <f t="shared" si="113"/>
        <v>4.8995018005371094E-4</v>
      </c>
      <c r="S430" s="10">
        <f t="shared" si="114"/>
        <v>2.6011466979980469E-4</v>
      </c>
      <c r="T430" s="10">
        <f t="shared" si="115"/>
        <v>3.1169891357421875E-2</v>
      </c>
      <c r="U430" s="10">
        <f t="shared" si="116"/>
        <v>0.20506000518798828</v>
      </c>
      <c r="V430" s="10">
        <f>SUM(Table2[[#This Row],[filter kmers2]:[identify kmers B10]])</f>
        <v>0.29332995414733887</v>
      </c>
      <c r="W430" s="5">
        <f t="shared" si="117"/>
        <v>7.8435197490073682E-4</v>
      </c>
      <c r="X430" s="5">
        <f t="shared" si="118"/>
        <v>0.1770359623348492</v>
      </c>
      <c r="Y430" s="5">
        <f t="shared" si="119"/>
        <v>5.1474622352812088E-3</v>
      </c>
      <c r="Z430" s="5">
        <f t="shared" si="120"/>
        <v>4.0883838691717161E-4</v>
      </c>
      <c r="AA430" s="5">
        <f t="shared" si="121"/>
        <v>8.7278461207089247E-3</v>
      </c>
      <c r="AB430" s="5">
        <f t="shared" si="122"/>
        <v>1.6703039465502736E-3</v>
      </c>
      <c r="AC430" s="5">
        <f t="shared" si="123"/>
        <v>8.8676477162352729E-4</v>
      </c>
      <c r="AD430" s="5">
        <f t="shared" si="124"/>
        <v>0.10626221739960905</v>
      </c>
      <c r="AE430" s="5">
        <f t="shared" si="125"/>
        <v>0.69907625282955987</v>
      </c>
      <c r="AF430" s="20">
        <f>Table2[[#This Row],[filter kmers2]]/Table2[[#This Row],[bp]]*1000000</f>
        <v>2.0917713322393654E-2</v>
      </c>
      <c r="AG430" s="20">
        <f>Table2[[#This Row],[collapse kmers3]]/Table2[[#This Row],[bp]]*1000000</f>
        <v>4.7213338225394423</v>
      </c>
      <c r="AH430" s="20">
        <f>Table2[[#This Row],[calculate distances4]]/Table2[[#This Row],[bp]]*1000000</f>
        <v>0.13727655800074509</v>
      </c>
      <c r="AI430" s="20">
        <f>Table2[[#This Row],[Find N A5]]/Table2[[#This Row],[bp]]*1000000</f>
        <v>1.0903222591879801E-2</v>
      </c>
      <c r="AJ430" s="20">
        <f>Table2[[#This Row],[Find N B6]]/Table2[[#This Row],[bp]]*1000000</f>
        <v>0.23276104213042806</v>
      </c>
      <c r="AK430" s="20">
        <f>Table2[[#This Row],[Find N C7]]/Table2[[#This Row],[bp]]*1000000</f>
        <v>4.4544975002610322E-2</v>
      </c>
      <c r="AL430" s="20">
        <f>Table2[[#This Row],[Find N D8]]/Table2[[#This Row],[bp]]*1000000</f>
        <v>2.364893806707925E-2</v>
      </c>
      <c r="AM430" s="20">
        <f>Table2[[#This Row],[identify kmers A9]]/Table2[[#This Row],[bp]]*1000000</f>
        <v>2.8338841128667949</v>
      </c>
      <c r="AN430" s="20">
        <f>Table2[[#This Row],[identify kmers B10]]/Table2[[#This Row],[bp]]*1000000</f>
        <v>18.64351351831878</v>
      </c>
    </row>
    <row r="431" spans="1:40" x14ac:dyDescent="0.25">
      <c r="A431" s="1" t="s">
        <v>144</v>
      </c>
      <c r="B431">
        <v>10999</v>
      </c>
      <c r="C431">
        <v>1709568507.90837</v>
      </c>
      <c r="D431">
        <v>1709568507.9086201</v>
      </c>
      <c r="E431">
        <v>1709568507.97417</v>
      </c>
      <c r="F431">
        <v>1709568507.9754601</v>
      </c>
      <c r="G431">
        <v>1709568507.9756</v>
      </c>
      <c r="H431">
        <v>1709568507.98032</v>
      </c>
      <c r="I431">
        <v>1709568507.98084</v>
      </c>
      <c r="J431">
        <v>1709568507.9811499</v>
      </c>
      <c r="K431">
        <v>1709568507.99733</v>
      </c>
      <c r="L431">
        <v>1709568508.20082</v>
      </c>
      <c r="M431" s="10">
        <f t="shared" si="108"/>
        <v>2.5010108947753906E-4</v>
      </c>
      <c r="N431" s="10">
        <f t="shared" si="109"/>
        <v>6.5549850463867188E-2</v>
      </c>
      <c r="O431" s="10">
        <f t="shared" si="110"/>
        <v>1.2900829315185547E-3</v>
      </c>
      <c r="P431" s="10">
        <f t="shared" si="111"/>
        <v>1.3995170593261719E-4</v>
      </c>
      <c r="Q431" s="10">
        <f t="shared" si="112"/>
        <v>4.7199726104736328E-3</v>
      </c>
      <c r="R431" s="10">
        <f t="shared" si="113"/>
        <v>5.1999092102050781E-4</v>
      </c>
      <c r="S431" s="10">
        <f t="shared" si="114"/>
        <v>3.0994415283203125E-4</v>
      </c>
      <c r="T431" s="10">
        <f t="shared" si="115"/>
        <v>1.6180038452148438E-2</v>
      </c>
      <c r="U431" s="10">
        <f t="shared" si="116"/>
        <v>0.20349001884460449</v>
      </c>
      <c r="V431" s="10">
        <f>SUM(Table2[[#This Row],[filter kmers2]:[identify kmers B10]])</f>
        <v>0.292449951171875</v>
      </c>
      <c r="W431" s="5">
        <f t="shared" si="117"/>
        <v>8.5519278931441099E-4</v>
      </c>
      <c r="X431" s="5">
        <f t="shared" si="118"/>
        <v>0.22414040488364811</v>
      </c>
      <c r="Y431" s="5">
        <f t="shared" si="119"/>
        <v>4.4112947406866323E-3</v>
      </c>
      <c r="Z431" s="5">
        <f t="shared" si="120"/>
        <v>4.7854925388709173E-4</v>
      </c>
      <c r="AA431" s="5">
        <f t="shared" si="121"/>
        <v>1.6139420066784933E-2</v>
      </c>
      <c r="AB431" s="5">
        <f t="shared" si="122"/>
        <v>1.7780509756861109E-3</v>
      </c>
      <c r="AC431" s="5">
        <f t="shared" si="123"/>
        <v>1.0598194719816342E-3</v>
      </c>
      <c r="AD431" s="5">
        <f t="shared" si="124"/>
        <v>5.5325837420432018E-2</v>
      </c>
      <c r="AE431" s="5">
        <f t="shared" si="125"/>
        <v>0.69581143039757909</v>
      </c>
      <c r="AF431" s="20">
        <f>Table2[[#This Row],[filter kmers2]]/Table2[[#This Row],[bp]]*1000000</f>
        <v>2.273852981885072E-2</v>
      </c>
      <c r="AG431" s="20">
        <f>Table2[[#This Row],[collapse kmers3]]/Table2[[#This Row],[bp]]*1000000</f>
        <v>5.9596190984514221</v>
      </c>
      <c r="AH431" s="20">
        <f>Table2[[#This Row],[calculate distances4]]/Table2[[#This Row],[bp]]*1000000</f>
        <v>0.11729092931344255</v>
      </c>
      <c r="AI431" s="20">
        <f>Table2[[#This Row],[Find N A5]]/Table2[[#This Row],[bp]]*1000000</f>
        <v>1.2724039088336865E-2</v>
      </c>
      <c r="AJ431" s="20">
        <f>Table2[[#This Row],[Find N B6]]/Table2[[#This Row],[bp]]*1000000</f>
        <v>0.4291274307185774</v>
      </c>
      <c r="AK431" s="20">
        <f>Table2[[#This Row],[Find N C7]]/Table2[[#This Row],[bp]]*1000000</f>
        <v>4.7276199747295918E-2</v>
      </c>
      <c r="AL431" s="20">
        <f>Table2[[#This Row],[Find N D8]]/Table2[[#This Row],[bp]]*1000000</f>
        <v>2.8179302921359329E-2</v>
      </c>
      <c r="AM431" s="20">
        <f>Table2[[#This Row],[identify kmers A9]]/Table2[[#This Row],[bp]]*1000000</f>
        <v>1.4710463180424072</v>
      </c>
      <c r="AN431" s="20">
        <f>Table2[[#This Row],[identify kmers B10]]/Table2[[#This Row],[bp]]*1000000</f>
        <v>18.500774510828666</v>
      </c>
    </row>
    <row r="432" spans="1:40" x14ac:dyDescent="0.25">
      <c r="A432" s="1" t="s">
        <v>144</v>
      </c>
      <c r="B432">
        <v>10999</v>
      </c>
      <c r="C432">
        <v>1709568506.2765</v>
      </c>
      <c r="D432">
        <v>1709568506.2767301</v>
      </c>
      <c r="E432">
        <v>1709568506.3257799</v>
      </c>
      <c r="F432">
        <v>1709568506.3270299</v>
      </c>
      <c r="G432">
        <v>1709568506.3271501</v>
      </c>
      <c r="H432">
        <v>1709568506.33358</v>
      </c>
      <c r="I432">
        <v>1709568506.3343101</v>
      </c>
      <c r="J432">
        <v>1709568506.33462</v>
      </c>
      <c r="K432">
        <v>1709568506.3584499</v>
      </c>
      <c r="L432">
        <v>1709568506.56849</v>
      </c>
      <c r="M432" s="10">
        <f t="shared" si="108"/>
        <v>2.3007392883300781E-4</v>
      </c>
      <c r="N432" s="10">
        <f t="shared" si="109"/>
        <v>4.9049854278564453E-2</v>
      </c>
      <c r="O432" s="10">
        <f t="shared" si="110"/>
        <v>1.2500286102294922E-3</v>
      </c>
      <c r="P432" s="10">
        <f t="shared" si="111"/>
        <v>1.201629638671875E-4</v>
      </c>
      <c r="Q432" s="10">
        <f t="shared" si="112"/>
        <v>6.4299106597900391E-3</v>
      </c>
      <c r="R432" s="10">
        <f t="shared" si="113"/>
        <v>7.3003768920898438E-4</v>
      </c>
      <c r="S432" s="10">
        <f t="shared" si="114"/>
        <v>3.0994415283203125E-4</v>
      </c>
      <c r="T432" s="10">
        <f t="shared" si="115"/>
        <v>2.3829936981201172E-2</v>
      </c>
      <c r="U432" s="10">
        <f t="shared" si="116"/>
        <v>0.21004009246826172</v>
      </c>
      <c r="V432" s="10">
        <f>SUM(Table2[[#This Row],[filter kmers2]:[identify kmers B10]])</f>
        <v>0.29199004173278809</v>
      </c>
      <c r="W432" s="5">
        <f t="shared" si="117"/>
        <v>7.8795128583034957E-4</v>
      </c>
      <c r="X432" s="5">
        <f t="shared" si="118"/>
        <v>0.16798468190039154</v>
      </c>
      <c r="Y432" s="5">
        <f t="shared" si="119"/>
        <v>4.2810658980399199E-3</v>
      </c>
      <c r="Z432" s="5">
        <f t="shared" si="120"/>
        <v>4.1153103425750902E-4</v>
      </c>
      <c r="AA432" s="5">
        <f t="shared" si="121"/>
        <v>2.2020992981926113E-2</v>
      </c>
      <c r="AB432" s="5">
        <f t="shared" si="122"/>
        <v>2.5002143390803425E-3</v>
      </c>
      <c r="AC432" s="5">
        <f t="shared" si="123"/>
        <v>1.0614887788388129E-3</v>
      </c>
      <c r="AD432" s="5">
        <f t="shared" si="124"/>
        <v>8.1612156496107188E-2</v>
      </c>
      <c r="AE432" s="5">
        <f t="shared" si="125"/>
        <v>0.71933991728552826</v>
      </c>
      <c r="AF432" s="20">
        <f>Table2[[#This Row],[filter kmers2]]/Table2[[#This Row],[bp]]*1000000</f>
        <v>2.0917713322393654E-2</v>
      </c>
      <c r="AG432" s="20">
        <f>Table2[[#This Row],[collapse kmers3]]/Table2[[#This Row],[bp]]*1000000</f>
        <v>4.4594830692394263</v>
      </c>
      <c r="AH432" s="20">
        <f>Table2[[#This Row],[calculate distances4]]/Table2[[#This Row],[bp]]*1000000</f>
        <v>0.11364929632052842</v>
      </c>
      <c r="AI432" s="20">
        <f>Table2[[#This Row],[Find N A5]]/Table2[[#This Row],[bp]]*1000000</f>
        <v>1.0924898978742386E-2</v>
      </c>
      <c r="AJ432" s="20">
        <f>Table2[[#This Row],[Find N B6]]/Table2[[#This Row],[bp]]*1000000</f>
        <v>0.58459047729703062</v>
      </c>
      <c r="AK432" s="20">
        <f>Table2[[#This Row],[Find N C7]]/Table2[[#This Row],[bp]]*1000000</f>
        <v>6.637309657323251E-2</v>
      </c>
      <c r="AL432" s="20">
        <f>Table2[[#This Row],[Find N D8]]/Table2[[#This Row],[bp]]*1000000</f>
        <v>2.8179302921359329E-2</v>
      </c>
      <c r="AM432" s="20">
        <f>Table2[[#This Row],[identify kmers A9]]/Table2[[#This Row],[bp]]*1000000</f>
        <v>2.1665548669152805</v>
      </c>
      <c r="AN432" s="20">
        <f>Table2[[#This Row],[identify kmers B10]]/Table2[[#This Row],[bp]]*1000000</f>
        <v>19.096289887104437</v>
      </c>
    </row>
    <row r="433" spans="1:40" x14ac:dyDescent="0.25">
      <c r="A433" s="1" t="s">
        <v>144</v>
      </c>
      <c r="B433">
        <v>10999</v>
      </c>
      <c r="C433">
        <v>1709568511.48543</v>
      </c>
      <c r="D433">
        <v>1709568511.4856801</v>
      </c>
      <c r="E433">
        <v>1709568511.54371</v>
      </c>
      <c r="F433">
        <v>1709568511.54479</v>
      </c>
      <c r="G433">
        <v>1709568511.54493</v>
      </c>
      <c r="H433">
        <v>1709568511.5466599</v>
      </c>
      <c r="I433">
        <v>1709568511.54723</v>
      </c>
      <c r="J433">
        <v>1709568511.5474899</v>
      </c>
      <c r="K433">
        <v>1709568511.56054</v>
      </c>
      <c r="L433">
        <v>1709568511.7771101</v>
      </c>
      <c r="M433" s="10">
        <f t="shared" si="108"/>
        <v>2.5010108947753906E-4</v>
      </c>
      <c r="N433" s="10">
        <f t="shared" si="109"/>
        <v>5.8029890060424805E-2</v>
      </c>
      <c r="O433" s="10">
        <f t="shared" si="110"/>
        <v>1.0800361633300781E-3</v>
      </c>
      <c r="P433" s="10">
        <f t="shared" si="111"/>
        <v>1.3995170593261719E-4</v>
      </c>
      <c r="Q433" s="10">
        <f t="shared" si="112"/>
        <v>1.7299652099609375E-3</v>
      </c>
      <c r="R433" s="10">
        <f t="shared" si="113"/>
        <v>5.7005882263183594E-4</v>
      </c>
      <c r="S433" s="10">
        <f t="shared" si="114"/>
        <v>2.5987625122070313E-4</v>
      </c>
      <c r="T433" s="10">
        <f t="shared" si="115"/>
        <v>1.3050079345703125E-2</v>
      </c>
      <c r="U433" s="10">
        <f t="shared" si="116"/>
        <v>0.21657013893127441</v>
      </c>
      <c r="V433" s="10">
        <f>SUM(Table2[[#This Row],[filter kmers2]:[identify kmers B10]])</f>
        <v>0.29168009757995605</v>
      </c>
      <c r="W433" s="5">
        <f t="shared" si="117"/>
        <v>8.5744996505625738E-4</v>
      </c>
      <c r="X433" s="5">
        <f t="shared" si="118"/>
        <v>0.19895046162523142</v>
      </c>
      <c r="Y433" s="5">
        <f t="shared" si="119"/>
        <v>3.7028106212629607E-3</v>
      </c>
      <c r="Z433" s="5">
        <f t="shared" si="120"/>
        <v>4.7981232553672364E-4</v>
      </c>
      <c r="AA433" s="5">
        <f t="shared" si="121"/>
        <v>5.9310361739258379E-3</v>
      </c>
      <c r="AB433" s="5">
        <f t="shared" si="122"/>
        <v>1.9543973941368079E-3</v>
      </c>
      <c r="AC433" s="5">
        <f t="shared" si="123"/>
        <v>8.9096326206989567E-4</v>
      </c>
      <c r="AD433" s="5">
        <f t="shared" si="124"/>
        <v>4.4741068910695236E-2</v>
      </c>
      <c r="AE433" s="5">
        <f t="shared" si="125"/>
        <v>0.74249199972208491</v>
      </c>
      <c r="AF433" s="20">
        <f>Table2[[#This Row],[filter kmers2]]/Table2[[#This Row],[bp]]*1000000</f>
        <v>2.273852981885072E-2</v>
      </c>
      <c r="AG433" s="20">
        <f>Table2[[#This Row],[collapse kmers3]]/Table2[[#This Row],[bp]]*1000000</f>
        <v>5.2759241804186567</v>
      </c>
      <c r="AH433" s="20">
        <f>Table2[[#This Row],[calculate distances4]]/Table2[[#This Row],[bp]]*1000000</f>
        <v>9.8194032487505967E-2</v>
      </c>
      <c r="AI433" s="20">
        <f>Table2[[#This Row],[Find N A5]]/Table2[[#This Row],[bp]]*1000000</f>
        <v>1.2724039088336865E-2</v>
      </c>
      <c r="AJ433" s="20">
        <f>Table2[[#This Row],[Find N B6]]/Table2[[#This Row],[bp]]*1000000</f>
        <v>0.15728386307491021</v>
      </c>
      <c r="AK433" s="20">
        <f>Table2[[#This Row],[Find N C7]]/Table2[[#This Row],[bp]]*1000000</f>
        <v>5.1828240988438586E-2</v>
      </c>
      <c r="AL433" s="20">
        <f>Table2[[#This Row],[Find N D8]]/Table2[[#This Row],[bp]]*1000000</f>
        <v>2.3627261680216668E-2</v>
      </c>
      <c r="AM433" s="20">
        <f>Table2[[#This Row],[identify kmers A9]]/Table2[[#This Row],[bp]]*1000000</f>
        <v>1.1864787113104032</v>
      </c>
      <c r="AN433" s="20">
        <f>Table2[[#This Row],[identify kmers B10]]/Table2[[#This Row],[bp]]*1000000</f>
        <v>19.689984446883752</v>
      </c>
    </row>
    <row r="434" spans="1:40" x14ac:dyDescent="0.25">
      <c r="A434" s="1" t="s">
        <v>144</v>
      </c>
      <c r="B434">
        <v>10999</v>
      </c>
      <c r="C434">
        <v>1709568588.76827</v>
      </c>
      <c r="D434">
        <v>1709568588.7685201</v>
      </c>
      <c r="E434">
        <v>1709568588.8268199</v>
      </c>
      <c r="F434">
        <v>1709568588.8284299</v>
      </c>
      <c r="G434">
        <v>1709568588.8285601</v>
      </c>
      <c r="H434">
        <v>1709568588.83395</v>
      </c>
      <c r="I434">
        <v>1709568588.8344901</v>
      </c>
      <c r="J434">
        <v>1709568588.83481</v>
      </c>
      <c r="K434">
        <v>1709568588.8492899</v>
      </c>
      <c r="L434">
        <v>1709568589.0590701</v>
      </c>
      <c r="M434" s="10">
        <f t="shared" si="108"/>
        <v>2.5010108947753906E-4</v>
      </c>
      <c r="N434" s="10">
        <f t="shared" si="109"/>
        <v>5.8299779891967773E-2</v>
      </c>
      <c r="O434" s="10">
        <f t="shared" si="110"/>
        <v>1.6100406646728516E-3</v>
      </c>
      <c r="P434" s="10">
        <f t="shared" si="111"/>
        <v>1.3017654418945313E-4</v>
      </c>
      <c r="Q434" s="10">
        <f t="shared" si="112"/>
        <v>5.3899288177490234E-3</v>
      </c>
      <c r="R434" s="10">
        <f t="shared" si="113"/>
        <v>5.4001808166503906E-4</v>
      </c>
      <c r="S434" s="10">
        <f t="shared" si="114"/>
        <v>3.1995773315429688E-4</v>
      </c>
      <c r="T434" s="10">
        <f t="shared" si="115"/>
        <v>1.4479875564575195E-2</v>
      </c>
      <c r="U434" s="10">
        <f t="shared" si="116"/>
        <v>0.20978021621704102</v>
      </c>
      <c r="V434" s="10">
        <f>SUM(Table2[[#This Row],[filter kmers2]:[identify kmers B10]])</f>
        <v>0.29080009460449219</v>
      </c>
      <c r="W434" s="5">
        <f t="shared" si="117"/>
        <v>8.6004473216452521E-4</v>
      </c>
      <c r="X434" s="5">
        <f t="shared" si="118"/>
        <v>0.20048060840990928</v>
      </c>
      <c r="Y434" s="5">
        <f t="shared" si="119"/>
        <v>5.5365892052497987E-3</v>
      </c>
      <c r="Z434" s="5">
        <f t="shared" si="120"/>
        <v>4.4764959367190726E-4</v>
      </c>
      <c r="AA434" s="5">
        <f t="shared" si="121"/>
        <v>1.8534824842748734E-2</v>
      </c>
      <c r="AB434" s="5">
        <f t="shared" si="122"/>
        <v>1.8570079297928021E-3</v>
      </c>
      <c r="AC434" s="5">
        <f t="shared" si="123"/>
        <v>1.1002669500141018E-3</v>
      </c>
      <c r="AD434" s="5">
        <f t="shared" si="124"/>
        <v>4.9793228521018217E-2</v>
      </c>
      <c r="AE434" s="5">
        <f t="shared" si="125"/>
        <v>0.72138977981543062</v>
      </c>
      <c r="AF434" s="20">
        <f>Table2[[#This Row],[filter kmers2]]/Table2[[#This Row],[bp]]*1000000</f>
        <v>2.273852981885072E-2</v>
      </c>
      <c r="AG434" s="20">
        <f>Table2[[#This Row],[collapse kmers3]]/Table2[[#This Row],[bp]]*1000000</f>
        <v>5.3004618503471024</v>
      </c>
      <c r="AH434" s="20">
        <f>Table2[[#This Row],[calculate distances4]]/Table2[[#This Row],[bp]]*1000000</f>
        <v>0.14638064048303043</v>
      </c>
      <c r="AI434" s="20">
        <f>Table2[[#This Row],[Find N A5]]/Table2[[#This Row],[bp]]*1000000</f>
        <v>1.1835307226970918E-2</v>
      </c>
      <c r="AJ434" s="20">
        <f>Table2[[#This Row],[Find N B6]]/Table2[[#This Row],[bp]]*1000000</f>
        <v>0.49003807780243869</v>
      </c>
      <c r="AK434" s="20">
        <f>Table2[[#This Row],[Find N C7]]/Table2[[#This Row],[bp]]*1000000</f>
        <v>4.9097016243752983E-2</v>
      </c>
      <c r="AL434" s="20">
        <f>Table2[[#This Row],[Find N D8]]/Table2[[#This Row],[bp]]*1000000</f>
        <v>2.9089711169587858E-2</v>
      </c>
      <c r="AM434" s="20">
        <f>Table2[[#This Row],[identify kmers A9]]/Table2[[#This Row],[bp]]*1000000</f>
        <v>1.3164720033253201</v>
      </c>
      <c r="AN434" s="20">
        <f>Table2[[#This Row],[identify kmers B10]]/Table2[[#This Row],[bp]]*1000000</f>
        <v>19.072662625424222</v>
      </c>
    </row>
    <row r="435" spans="1:40" x14ac:dyDescent="0.25">
      <c r="A435" s="1" t="s">
        <v>144</v>
      </c>
      <c r="B435">
        <v>10999</v>
      </c>
      <c r="C435">
        <v>1709568516.3010099</v>
      </c>
      <c r="D435">
        <v>1709568516.30123</v>
      </c>
      <c r="E435">
        <v>1709568516.3511801</v>
      </c>
      <c r="F435">
        <v>1709568516.3524301</v>
      </c>
      <c r="G435">
        <v>1709568516.35255</v>
      </c>
      <c r="H435">
        <v>1709568516.3547201</v>
      </c>
      <c r="I435">
        <v>1709568516.3552401</v>
      </c>
      <c r="J435">
        <v>1709568516.35553</v>
      </c>
      <c r="K435">
        <v>1709568516.3786299</v>
      </c>
      <c r="L435">
        <v>1709568516.59074</v>
      </c>
      <c r="M435" s="10">
        <f t="shared" si="108"/>
        <v>2.2006034851074219E-4</v>
      </c>
      <c r="N435" s="10">
        <f t="shared" si="109"/>
        <v>4.9950122833251953E-2</v>
      </c>
      <c r="O435" s="10">
        <f t="shared" si="110"/>
        <v>1.2500286102294922E-3</v>
      </c>
      <c r="P435" s="10">
        <f t="shared" si="111"/>
        <v>1.1992454528808594E-4</v>
      </c>
      <c r="Q435" s="10">
        <f t="shared" si="112"/>
        <v>2.1700859069824219E-3</v>
      </c>
      <c r="R435" s="10">
        <f t="shared" si="113"/>
        <v>5.1999092102050781E-4</v>
      </c>
      <c r="S435" s="10">
        <f t="shared" si="114"/>
        <v>2.899169921875E-4</v>
      </c>
      <c r="T435" s="10">
        <f t="shared" si="115"/>
        <v>2.3099899291992188E-2</v>
      </c>
      <c r="U435" s="10">
        <f t="shared" si="116"/>
        <v>0.21211004257202148</v>
      </c>
      <c r="V435" s="10">
        <f>SUM(Table2[[#This Row],[filter kmers2]:[identify kmers B10]])</f>
        <v>0.28973007202148438</v>
      </c>
      <c r="W435" s="5">
        <f t="shared" si="117"/>
        <v>7.5953575331463711E-4</v>
      </c>
      <c r="X435" s="5">
        <f t="shared" si="118"/>
        <v>0.17240227251780754</v>
      </c>
      <c r="Y435" s="5">
        <f t="shared" si="119"/>
        <v>4.3144593224579003E-3</v>
      </c>
      <c r="Z435" s="5">
        <f t="shared" si="120"/>
        <v>4.1391818409237534E-4</v>
      </c>
      <c r="AA435" s="5">
        <f t="shared" si="121"/>
        <v>7.4900264644310148E-3</v>
      </c>
      <c r="AB435" s="5">
        <f t="shared" si="122"/>
        <v>1.7947426630327448E-3</v>
      </c>
      <c r="AC435" s="5">
        <f t="shared" si="123"/>
        <v>1.0006451527958815E-3</v>
      </c>
      <c r="AD435" s="5">
        <f t="shared" si="124"/>
        <v>7.9729035825729752E-2</v>
      </c>
      <c r="AE435" s="5">
        <f t="shared" si="125"/>
        <v>0.73209536411633813</v>
      </c>
      <c r="AF435" s="20">
        <f>Table2[[#This Row],[filter kmers2]]/Table2[[#This Row],[bp]]*1000000</f>
        <v>2.0007305074165121E-2</v>
      </c>
      <c r="AG435" s="20">
        <f>Table2[[#This Row],[collapse kmers3]]/Table2[[#This Row],[bp]]*1000000</f>
        <v>4.5413331060325444</v>
      </c>
      <c r="AH435" s="20">
        <f>Table2[[#This Row],[calculate distances4]]/Table2[[#This Row],[bp]]*1000000</f>
        <v>0.11364929632052842</v>
      </c>
      <c r="AI435" s="20">
        <f>Table2[[#This Row],[Find N A5]]/Table2[[#This Row],[bp]]*1000000</f>
        <v>1.0903222591879801E-2</v>
      </c>
      <c r="AJ435" s="20">
        <f>Table2[[#This Row],[Find N B6]]/Table2[[#This Row],[bp]]*1000000</f>
        <v>0.19729847322324048</v>
      </c>
      <c r="AK435" s="20">
        <f>Table2[[#This Row],[Find N C7]]/Table2[[#This Row],[bp]]*1000000</f>
        <v>4.7276199747295918E-2</v>
      </c>
      <c r="AL435" s="20">
        <f>Table2[[#This Row],[Find N D8]]/Table2[[#This Row],[bp]]*1000000</f>
        <v>2.6358486424902267E-2</v>
      </c>
      <c r="AM435" s="20">
        <f>Table2[[#This Row],[identify kmers A9]]/Table2[[#This Row],[bp]]*1000000</f>
        <v>2.100181770342048</v>
      </c>
      <c r="AN435" s="20">
        <f>Table2[[#This Row],[identify kmers B10]]/Table2[[#This Row],[bp]]*1000000</f>
        <v>19.284484277845394</v>
      </c>
    </row>
    <row r="436" spans="1:40" x14ac:dyDescent="0.25">
      <c r="A436" s="1" t="s">
        <v>144</v>
      </c>
      <c r="B436">
        <v>10399</v>
      </c>
      <c r="C436">
        <v>1709568507.3278501</v>
      </c>
      <c r="D436">
        <v>1709568507.3279901</v>
      </c>
      <c r="E436">
        <v>1709568507.3839099</v>
      </c>
      <c r="F436">
        <v>1709568507.3852701</v>
      </c>
      <c r="G436">
        <v>1709568507.3854301</v>
      </c>
      <c r="H436">
        <v>1709568507.38815</v>
      </c>
      <c r="I436">
        <v>1709568507.38869</v>
      </c>
      <c r="J436">
        <v>1709568507.38904</v>
      </c>
      <c r="K436">
        <v>1709568507.40538</v>
      </c>
      <c r="L436">
        <v>1709568507.6163499</v>
      </c>
      <c r="M436" s="10">
        <f t="shared" si="108"/>
        <v>1.3995170593261719E-4</v>
      </c>
      <c r="N436" s="10">
        <f t="shared" si="109"/>
        <v>5.5919885635375977E-2</v>
      </c>
      <c r="O436" s="10">
        <f t="shared" si="110"/>
        <v>1.3601779937744141E-3</v>
      </c>
      <c r="P436" s="10">
        <f t="shared" si="111"/>
        <v>1.5997886657714844E-4</v>
      </c>
      <c r="Q436" s="10">
        <f t="shared" si="112"/>
        <v>2.719879150390625E-3</v>
      </c>
      <c r="R436" s="10">
        <f t="shared" si="113"/>
        <v>5.4001808166503906E-4</v>
      </c>
      <c r="S436" s="10">
        <f t="shared" si="114"/>
        <v>3.4999847412109375E-4</v>
      </c>
      <c r="T436" s="10">
        <f t="shared" si="115"/>
        <v>1.6340017318725586E-2</v>
      </c>
      <c r="U436" s="10">
        <f t="shared" si="116"/>
        <v>0.21096992492675781</v>
      </c>
      <c r="V436" s="10">
        <f>SUM(Table2[[#This Row],[filter kmers2]:[identify kmers B10]])</f>
        <v>0.28849983215332031</v>
      </c>
      <c r="W436" s="5">
        <f t="shared" si="117"/>
        <v>4.8510151596289756E-4</v>
      </c>
      <c r="X436" s="5">
        <f t="shared" si="118"/>
        <v>0.19382987233648691</v>
      </c>
      <c r="Y436" s="5">
        <f t="shared" si="119"/>
        <v>4.7146578340175995E-3</v>
      </c>
      <c r="Z436" s="5">
        <f t="shared" si="120"/>
        <v>5.5451979081959845E-4</v>
      </c>
      <c r="AA436" s="5">
        <f t="shared" si="121"/>
        <v>9.4276628519671824E-3</v>
      </c>
      <c r="AB436" s="5">
        <f t="shared" si="122"/>
        <v>1.8718141970288978E-3</v>
      </c>
      <c r="AC436" s="5">
        <f t="shared" si="123"/>
        <v>1.2131669939242481E-3</v>
      </c>
      <c r="AD436" s="5">
        <f t="shared" si="124"/>
        <v>5.6637874610761814E-2</v>
      </c>
      <c r="AE436" s="5">
        <f t="shared" si="125"/>
        <v>0.73126532986903081</v>
      </c>
      <c r="AF436" s="20">
        <f>Table2[[#This Row],[filter kmers2]]/Table2[[#This Row],[bp]]*1000000</f>
        <v>1.3458188857834136E-2</v>
      </c>
      <c r="AG436" s="20">
        <f>Table2[[#This Row],[collapse kmers3]]/Table2[[#This Row],[bp]]*1000000</f>
        <v>5.3774291408189221</v>
      </c>
      <c r="AH436" s="20">
        <f>Table2[[#This Row],[calculate distances4]]/Table2[[#This Row],[bp]]*1000000</f>
        <v>0.13079892237469123</v>
      </c>
      <c r="AI436" s="20">
        <f>Table2[[#This Row],[Find N A5]]/Table2[[#This Row],[bp]]*1000000</f>
        <v>1.5384062561510573E-2</v>
      </c>
      <c r="AJ436" s="20">
        <f>Table2[[#This Row],[Find N B6]]/Table2[[#This Row],[bp]]*1000000</f>
        <v>0.26155199061358064</v>
      </c>
      <c r="AK436" s="20">
        <f>Table2[[#This Row],[Find N C7]]/Table2[[#This Row],[bp]]*1000000</f>
        <v>5.1929808795561021E-2</v>
      </c>
      <c r="AL436" s="20">
        <f>Table2[[#This Row],[Find N D8]]/Table2[[#This Row],[bp]]*1000000</f>
        <v>3.3656935678535796E-2</v>
      </c>
      <c r="AM436" s="20">
        <f>Table2[[#This Row],[identify kmers A9]]/Table2[[#This Row],[bp]]*1000000</f>
        <v>1.571306598588863</v>
      </c>
      <c r="AN436" s="20">
        <f>Table2[[#This Row],[identify kmers B10]]/Table2[[#This Row],[bp]]*1000000</f>
        <v>20.28752042761398</v>
      </c>
    </row>
    <row r="437" spans="1:40" x14ac:dyDescent="0.25">
      <c r="A437" s="1" t="s">
        <v>144</v>
      </c>
      <c r="B437">
        <v>10149</v>
      </c>
      <c r="C437">
        <v>1709568632.22312</v>
      </c>
      <c r="D437">
        <v>1709568632.22334</v>
      </c>
      <c r="E437">
        <v>1709568632.2790599</v>
      </c>
      <c r="F437">
        <v>1709568632.2804201</v>
      </c>
      <c r="G437">
        <v>1709568632.28054</v>
      </c>
      <c r="H437">
        <v>1709568632.2825699</v>
      </c>
      <c r="I437">
        <v>1709568632.2830501</v>
      </c>
      <c r="J437">
        <v>1709568632.28334</v>
      </c>
      <c r="K437">
        <v>1709568632.31409</v>
      </c>
      <c r="L437">
        <v>1709568632.5100999</v>
      </c>
      <c r="M437" s="10">
        <f t="shared" si="108"/>
        <v>2.2006034851074219E-4</v>
      </c>
      <c r="N437" s="10">
        <f t="shared" si="109"/>
        <v>5.5719852447509766E-2</v>
      </c>
      <c r="O437" s="10">
        <f t="shared" si="110"/>
        <v>1.3601779937744141E-3</v>
      </c>
      <c r="P437" s="10">
        <f t="shared" si="111"/>
        <v>1.1992454528808594E-4</v>
      </c>
      <c r="Q437" s="10">
        <f t="shared" si="112"/>
        <v>2.0298957824707031E-3</v>
      </c>
      <c r="R437" s="10">
        <f t="shared" si="113"/>
        <v>4.8017501831054688E-4</v>
      </c>
      <c r="S437" s="10">
        <f t="shared" si="114"/>
        <v>2.899169921875E-4</v>
      </c>
      <c r="T437" s="10">
        <f t="shared" si="115"/>
        <v>3.0750036239624023E-2</v>
      </c>
      <c r="U437" s="10">
        <f t="shared" si="116"/>
        <v>0.19600987434387207</v>
      </c>
      <c r="V437" s="10">
        <f>SUM(Table2[[#This Row],[filter kmers2]:[identify kmers B10]])</f>
        <v>0.28697991371154785</v>
      </c>
      <c r="W437" s="5">
        <f t="shared" si="117"/>
        <v>7.6681446330049237E-4</v>
      </c>
      <c r="X437" s="5">
        <f t="shared" si="118"/>
        <v>0.19415941599144623</v>
      </c>
      <c r="Y437" s="5">
        <f t="shared" si="119"/>
        <v>4.7396278582116022E-3</v>
      </c>
      <c r="Z437" s="5">
        <f t="shared" si="120"/>
        <v>4.1788480502724559E-4</v>
      </c>
      <c r="AA437" s="5">
        <f t="shared" si="121"/>
        <v>7.0733026441391032E-3</v>
      </c>
      <c r="AB437" s="5">
        <f t="shared" si="122"/>
        <v>1.6732007899102836E-3</v>
      </c>
      <c r="AC437" s="5">
        <f t="shared" si="123"/>
        <v>1.0102344391911145E-3</v>
      </c>
      <c r="AD437" s="5">
        <f t="shared" si="124"/>
        <v>0.10715048256140955</v>
      </c>
      <c r="AE437" s="5">
        <f t="shared" si="125"/>
        <v>0.68300903644736433</v>
      </c>
      <c r="AF437" s="20">
        <f>Table2[[#This Row],[filter kmers2]]/Table2[[#This Row],[bp]]*1000000</f>
        <v>2.1682958765468732E-2</v>
      </c>
      <c r="AG437" s="20">
        <f>Table2[[#This Row],[collapse kmers3]]/Table2[[#This Row],[bp]]*1000000</f>
        <v>5.4901815398078391</v>
      </c>
      <c r="AH437" s="20">
        <f>Table2[[#This Row],[calculate distances4]]/Table2[[#This Row],[bp]]*1000000</f>
        <v>0.13402088814409441</v>
      </c>
      <c r="AI437" s="20">
        <f>Table2[[#This Row],[Find N A5]]/Table2[[#This Row],[bp]]*1000000</f>
        <v>1.1816390313142766E-2</v>
      </c>
      <c r="AJ437" s="20">
        <f>Table2[[#This Row],[Find N B6]]/Table2[[#This Row],[bp]]*1000000</f>
        <v>0.20000943762643641</v>
      </c>
      <c r="AK437" s="20">
        <f>Table2[[#This Row],[Find N C7]]/Table2[[#This Row],[bp]]*1000000</f>
        <v>4.7312544911867857E-2</v>
      </c>
      <c r="AL437" s="20">
        <f>Table2[[#This Row],[Find N D8]]/Table2[[#This Row],[bp]]*1000000</f>
        <v>2.8566064852448517E-2</v>
      </c>
      <c r="AM437" s="20">
        <f>Table2[[#This Row],[identify kmers A9]]/Table2[[#This Row],[bp]]*1000000</f>
        <v>3.029858728901766</v>
      </c>
      <c r="AN437" s="20">
        <f>Table2[[#This Row],[identify kmers B10]]/Table2[[#This Row],[bp]]*1000000</f>
        <v>19.313220449686874</v>
      </c>
    </row>
    <row r="438" spans="1:40" x14ac:dyDescent="0.25">
      <c r="A438" s="1" t="s">
        <v>144</v>
      </c>
      <c r="B438">
        <v>10999</v>
      </c>
      <c r="C438">
        <v>1709568606.58584</v>
      </c>
      <c r="D438">
        <v>1709568606.5860701</v>
      </c>
      <c r="E438">
        <v>1709568606.64428</v>
      </c>
      <c r="F438">
        <v>1709568606.6458299</v>
      </c>
      <c r="G438">
        <v>1709568606.6459701</v>
      </c>
      <c r="H438">
        <v>1709568606.6498301</v>
      </c>
      <c r="I438">
        <v>1709568606.65061</v>
      </c>
      <c r="J438">
        <v>1709568606.65098</v>
      </c>
      <c r="K438">
        <v>1709568606.67893</v>
      </c>
      <c r="L438">
        <v>1709568606.87181</v>
      </c>
      <c r="M438" s="10">
        <f t="shared" si="108"/>
        <v>2.3007392883300781E-4</v>
      </c>
      <c r="N438" s="10">
        <f t="shared" si="109"/>
        <v>5.8209896087646484E-2</v>
      </c>
      <c r="O438" s="10">
        <f t="shared" si="110"/>
        <v>1.5499591827392578E-3</v>
      </c>
      <c r="P438" s="10">
        <f t="shared" si="111"/>
        <v>1.4019012451171875E-4</v>
      </c>
      <c r="Q438" s="10">
        <f t="shared" si="112"/>
        <v>3.8599967956542969E-3</v>
      </c>
      <c r="R438" s="10">
        <f t="shared" si="113"/>
        <v>7.7986717224121094E-4</v>
      </c>
      <c r="S438" s="10">
        <f t="shared" si="114"/>
        <v>3.70025634765625E-4</v>
      </c>
      <c r="T438" s="10">
        <f t="shared" si="115"/>
        <v>2.7950048446655273E-2</v>
      </c>
      <c r="U438" s="10">
        <f t="shared" si="116"/>
        <v>0.19287991523742676</v>
      </c>
      <c r="V438" s="10">
        <f>SUM(Table2[[#This Row],[filter kmers2]:[identify kmers B10]])</f>
        <v>0.28596997261047363</v>
      </c>
      <c r="W438" s="5">
        <f t="shared" si="117"/>
        <v>8.0453876584587038E-4</v>
      </c>
      <c r="X438" s="5">
        <f t="shared" si="118"/>
        <v>0.2035524763536469</v>
      </c>
      <c r="Y438" s="5">
        <f t="shared" si="119"/>
        <v>5.4200067531233196E-3</v>
      </c>
      <c r="Z438" s="5">
        <f t="shared" si="120"/>
        <v>4.9022672986256141E-4</v>
      </c>
      <c r="AA438" s="5">
        <f t="shared" si="121"/>
        <v>1.3497909449787193E-2</v>
      </c>
      <c r="AB438" s="5">
        <f t="shared" si="122"/>
        <v>2.7270946145925823E-3</v>
      </c>
      <c r="AC438" s="5">
        <f t="shared" si="123"/>
        <v>1.2939317767800941E-3</v>
      </c>
      <c r="AD438" s="5">
        <f t="shared" si="124"/>
        <v>9.7737703687955674E-2</v>
      </c>
      <c r="AE438" s="5">
        <f t="shared" si="125"/>
        <v>0.67447611186840584</v>
      </c>
      <c r="AF438" s="20">
        <f>Table2[[#This Row],[filter kmers2]]/Table2[[#This Row],[bp]]*1000000</f>
        <v>2.0917713322393654E-2</v>
      </c>
      <c r="AG438" s="20">
        <f>Table2[[#This Row],[collapse kmers3]]/Table2[[#This Row],[bp]]*1000000</f>
        <v>5.2922898524999082</v>
      </c>
      <c r="AH438" s="20">
        <f>Table2[[#This Row],[calculate distances4]]/Table2[[#This Row],[bp]]*1000000</f>
        <v>0.14091819099365921</v>
      </c>
      <c r="AI438" s="20">
        <f>Table2[[#This Row],[Find N A5]]/Table2[[#This Row],[bp]]*1000000</f>
        <v>1.274571547519945E-2</v>
      </c>
      <c r="AJ438" s="20">
        <f>Table2[[#This Row],[Find N B6]]/Table2[[#This Row],[bp]]*1000000</f>
        <v>0.35094070330523658</v>
      </c>
      <c r="AK438" s="20">
        <f>Table2[[#This Row],[Find N C7]]/Table2[[#This Row],[bp]]*1000000</f>
        <v>7.0903461427512596E-2</v>
      </c>
      <c r="AL438" s="20">
        <f>Table2[[#This Row],[Find N D8]]/Table2[[#This Row],[bp]]*1000000</f>
        <v>3.3641752410730523E-2</v>
      </c>
      <c r="AM438" s="20">
        <f>Table2[[#This Row],[identify kmers A9]]/Table2[[#This Row],[bp]]*1000000</f>
        <v>2.5411445082875961</v>
      </c>
      <c r="AN438" s="20">
        <f>Table2[[#This Row],[identify kmers B10]]/Table2[[#This Row],[bp]]*1000000</f>
        <v>17.536131942669947</v>
      </c>
    </row>
    <row r="439" spans="1:40" x14ac:dyDescent="0.25">
      <c r="A439" s="1" t="s">
        <v>144</v>
      </c>
      <c r="B439">
        <v>12099</v>
      </c>
      <c r="C439">
        <v>1709568595.36132</v>
      </c>
      <c r="D439">
        <v>1709568595.3615699</v>
      </c>
      <c r="E439">
        <v>1709568595.4107001</v>
      </c>
      <c r="F439">
        <v>1709568595.4117801</v>
      </c>
      <c r="G439">
        <v>1709568595.41188</v>
      </c>
      <c r="H439">
        <v>1709568595.41307</v>
      </c>
      <c r="I439">
        <v>1709568595.41348</v>
      </c>
      <c r="J439">
        <v>1709568595.4137299</v>
      </c>
      <c r="K439">
        <v>1709568595.42609</v>
      </c>
      <c r="L439">
        <v>1709568595.64661</v>
      </c>
      <c r="M439" s="10">
        <f t="shared" si="108"/>
        <v>2.498626708984375E-4</v>
      </c>
      <c r="N439" s="10">
        <f t="shared" si="109"/>
        <v>4.913020133972168E-2</v>
      </c>
      <c r="O439" s="10">
        <f t="shared" si="110"/>
        <v>1.0800361633300781E-3</v>
      </c>
      <c r="P439" s="10">
        <f t="shared" si="111"/>
        <v>9.9897384643554688E-5</v>
      </c>
      <c r="Q439" s="10">
        <f t="shared" si="112"/>
        <v>1.1899471282958984E-3</v>
      </c>
      <c r="R439" s="10">
        <f t="shared" si="113"/>
        <v>4.100799560546875E-4</v>
      </c>
      <c r="S439" s="10">
        <f t="shared" si="114"/>
        <v>2.498626708984375E-4</v>
      </c>
      <c r="T439" s="10">
        <f t="shared" si="115"/>
        <v>1.2360095977783203E-2</v>
      </c>
      <c r="U439" s="10">
        <f t="shared" si="116"/>
        <v>0.22052001953125</v>
      </c>
      <c r="V439" s="10">
        <f>SUM(Table2[[#This Row],[filter kmers2]:[identify kmers B10]])</f>
        <v>0.28529000282287598</v>
      </c>
      <c r="W439" s="5">
        <f t="shared" si="117"/>
        <v>8.7581993209052706E-4</v>
      </c>
      <c r="X439" s="5">
        <f t="shared" si="118"/>
        <v>0.17221143697146815</v>
      </c>
      <c r="Y439" s="5">
        <f t="shared" si="119"/>
        <v>3.7857483705821446E-3</v>
      </c>
      <c r="Z439" s="5">
        <f t="shared" si="120"/>
        <v>3.501608316277966E-4</v>
      </c>
      <c r="AA439" s="5">
        <f t="shared" si="121"/>
        <v>4.1710088559769277E-3</v>
      </c>
      <c r="AB439" s="5">
        <f t="shared" si="122"/>
        <v>1.4374143923623153E-3</v>
      </c>
      <c r="AC439" s="5">
        <f t="shared" si="123"/>
        <v>8.7581993209052706E-4</v>
      </c>
      <c r="AD439" s="5">
        <f t="shared" si="124"/>
        <v>4.3324672633050669E-2</v>
      </c>
      <c r="AE439" s="5">
        <f t="shared" si="125"/>
        <v>0.77296791808075094</v>
      </c>
      <c r="AF439" s="20">
        <f>Table2[[#This Row],[filter kmers2]]/Table2[[#This Row],[bp]]*1000000</f>
        <v>2.0651514248982351E-2</v>
      </c>
      <c r="AG439" s="20">
        <f>Table2[[#This Row],[collapse kmers3]]/Table2[[#This Row],[bp]]*1000000</f>
        <v>4.0606828117796248</v>
      </c>
      <c r="AH439" s="20">
        <f>Table2[[#This Row],[calculate distances4]]/Table2[[#This Row],[bp]]*1000000</f>
        <v>8.9266564454093575E-2</v>
      </c>
      <c r="AI439" s="20">
        <f>Table2[[#This Row],[Find N A5]]/Table2[[#This Row],[bp]]*1000000</f>
        <v>8.2566645709194718E-3</v>
      </c>
      <c r="AJ439" s="20">
        <f>Table2[[#This Row],[Find N B6]]/Table2[[#This Row],[bp]]*1000000</f>
        <v>9.8350866046441721E-2</v>
      </c>
      <c r="AK439" s="20">
        <f>Table2[[#This Row],[Find N C7]]/Table2[[#This Row],[bp]]*1000000</f>
        <v>3.3893706591841266E-2</v>
      </c>
      <c r="AL439" s="20">
        <f>Table2[[#This Row],[Find N D8]]/Table2[[#This Row],[bp]]*1000000</f>
        <v>2.0651514248982351E-2</v>
      </c>
      <c r="AM439" s="20">
        <f>Table2[[#This Row],[identify kmers A9]]/Table2[[#This Row],[bp]]*1000000</f>
        <v>1.0215799634501366</v>
      </c>
      <c r="AN439" s="20">
        <f>Table2[[#This Row],[identify kmers B10]]/Table2[[#This Row],[bp]]*1000000</f>
        <v>18.226301308475907</v>
      </c>
    </row>
    <row r="440" spans="1:40" x14ac:dyDescent="0.25">
      <c r="A440" s="1" t="s">
        <v>144</v>
      </c>
      <c r="B440">
        <v>10999</v>
      </c>
      <c r="C440">
        <v>1709568596.86198</v>
      </c>
      <c r="D440">
        <v>1709568596.86222</v>
      </c>
      <c r="E440">
        <v>1709568596.9215701</v>
      </c>
      <c r="F440">
        <v>1709568596.9224501</v>
      </c>
      <c r="G440">
        <v>1709568596.92259</v>
      </c>
      <c r="H440">
        <v>1709568596.92454</v>
      </c>
      <c r="I440">
        <v>1709568596.92523</v>
      </c>
      <c r="J440">
        <v>1709568596.9254999</v>
      </c>
      <c r="K440">
        <v>1709568596.93871</v>
      </c>
      <c r="L440">
        <v>1709568597.1469901</v>
      </c>
      <c r="M440" s="10">
        <f t="shared" si="108"/>
        <v>2.4008750915527344E-4</v>
      </c>
      <c r="N440" s="10">
        <f t="shared" si="109"/>
        <v>5.9350013732910156E-2</v>
      </c>
      <c r="O440" s="10">
        <f t="shared" si="110"/>
        <v>8.8000297546386719E-4</v>
      </c>
      <c r="P440" s="10">
        <f t="shared" si="111"/>
        <v>1.3995170593261719E-4</v>
      </c>
      <c r="Q440" s="10">
        <f t="shared" si="112"/>
        <v>1.9500255584716797E-3</v>
      </c>
      <c r="R440" s="10">
        <f t="shared" si="113"/>
        <v>6.8998336791992188E-4</v>
      </c>
      <c r="S440" s="10">
        <f t="shared" si="114"/>
        <v>2.6988983154296875E-4</v>
      </c>
      <c r="T440" s="10">
        <f t="shared" si="115"/>
        <v>1.3210058212280273E-2</v>
      </c>
      <c r="U440" s="10">
        <f t="shared" si="116"/>
        <v>0.20828008651733398</v>
      </c>
      <c r="V440" s="10">
        <f>SUM(Table2[[#This Row],[filter kmers2]:[identify kmers B10]])</f>
        <v>0.28501009941101074</v>
      </c>
      <c r="W440" s="5">
        <f t="shared" si="117"/>
        <v>8.4238246171426082E-4</v>
      </c>
      <c r="X440" s="5">
        <f t="shared" si="118"/>
        <v>0.20823828297860417</v>
      </c>
      <c r="Y440" s="5">
        <f t="shared" si="119"/>
        <v>3.0876203239198975E-3</v>
      </c>
      <c r="Z440" s="5">
        <f t="shared" si="120"/>
        <v>4.910412165106962E-4</v>
      </c>
      <c r="AA440" s="5">
        <f t="shared" si="121"/>
        <v>6.8419524869522737E-3</v>
      </c>
      <c r="AB440" s="5">
        <f t="shared" si="122"/>
        <v>2.4209084848074189E-3</v>
      </c>
      <c r="AC440" s="5">
        <f t="shared" si="123"/>
        <v>9.46948308501036E-4</v>
      </c>
      <c r="AD440" s="5">
        <f t="shared" si="124"/>
        <v>4.6349438983318822E-2</v>
      </c>
      <c r="AE440" s="5">
        <f t="shared" si="125"/>
        <v>0.73078142475567143</v>
      </c>
      <c r="AF440" s="20">
        <f>Table2[[#This Row],[filter kmers2]]/Table2[[#This Row],[bp]]*1000000</f>
        <v>2.1828121570622187E-2</v>
      </c>
      <c r="AG440" s="20">
        <f>Table2[[#This Row],[collapse kmers3]]/Table2[[#This Row],[bp]]*1000000</f>
        <v>5.3959463344767844</v>
      </c>
      <c r="AH440" s="20">
        <f>Table2[[#This Row],[calculate distances4]]/Table2[[#This Row],[bp]]*1000000</f>
        <v>8.0007543909797904E-2</v>
      </c>
      <c r="AI440" s="20">
        <f>Table2[[#This Row],[Find N A5]]/Table2[[#This Row],[bp]]*1000000</f>
        <v>1.2724039088336865E-2</v>
      </c>
      <c r="AJ440" s="20">
        <f>Table2[[#This Row],[Find N B6]]/Table2[[#This Row],[bp]]*1000000</f>
        <v>0.17729116814907533</v>
      </c>
      <c r="AK440" s="20">
        <f>Table2[[#This Row],[Find N C7]]/Table2[[#This Row],[bp]]*1000000</f>
        <v>6.2731463580318392E-2</v>
      </c>
      <c r="AL440" s="20">
        <f>Table2[[#This Row],[Find N D8]]/Table2[[#This Row],[bp]]*1000000</f>
        <v>2.4537669928445201E-2</v>
      </c>
      <c r="AM440" s="20">
        <f>Table2[[#This Row],[identify kmers A9]]/Table2[[#This Row],[bp]]*1000000</f>
        <v>1.2010235668951972</v>
      </c>
      <c r="AN440" s="20">
        <f>Table2[[#This Row],[identify kmers B10]]/Table2[[#This Row],[bp]]*1000000</f>
        <v>18.936274799284842</v>
      </c>
    </row>
    <row r="441" spans="1:40" x14ac:dyDescent="0.25">
      <c r="A441" s="1" t="s">
        <v>144</v>
      </c>
      <c r="B441">
        <v>10599</v>
      </c>
      <c r="C441">
        <v>1709568597.7205999</v>
      </c>
      <c r="D441">
        <v>1709568597.7207999</v>
      </c>
      <c r="E441">
        <v>1709568597.75875</v>
      </c>
      <c r="F441">
        <v>1709568597.75982</v>
      </c>
      <c r="G441">
        <v>1709568597.7599399</v>
      </c>
      <c r="H441">
        <v>1709568597.76209</v>
      </c>
      <c r="I441">
        <v>1709568597.7625501</v>
      </c>
      <c r="J441">
        <v>1709568597.7629199</v>
      </c>
      <c r="K441">
        <v>1709568597.77527</v>
      </c>
      <c r="L441">
        <v>1709568598.0049</v>
      </c>
      <c r="M441" s="10">
        <f t="shared" si="108"/>
        <v>2.0003318786621094E-4</v>
      </c>
      <c r="N441" s="10">
        <f t="shared" si="109"/>
        <v>3.7950038909912109E-2</v>
      </c>
      <c r="O441" s="10">
        <f t="shared" si="110"/>
        <v>1.0700225830078125E-3</v>
      </c>
      <c r="P441" s="10">
        <f t="shared" si="111"/>
        <v>1.1992454528808594E-4</v>
      </c>
      <c r="Q441" s="10">
        <f t="shared" si="112"/>
        <v>2.1500587463378906E-3</v>
      </c>
      <c r="R441" s="10">
        <f t="shared" si="113"/>
        <v>4.6014785766601563E-4</v>
      </c>
      <c r="S441" s="10">
        <f t="shared" si="114"/>
        <v>3.6978721618652344E-4</v>
      </c>
      <c r="T441" s="10">
        <f t="shared" si="115"/>
        <v>1.2350082397460938E-2</v>
      </c>
      <c r="U441" s="10">
        <f t="shared" si="116"/>
        <v>0.2296299934387207</v>
      </c>
      <c r="V441" s="10">
        <f>SUM(Table2[[#This Row],[filter kmers2]:[identify kmers B10]])</f>
        <v>0.28430008888244629</v>
      </c>
      <c r="W441" s="5">
        <f t="shared" si="117"/>
        <v>7.035987524749652E-4</v>
      </c>
      <c r="X441" s="5">
        <f t="shared" si="118"/>
        <v>0.13348584961436247</v>
      </c>
      <c r="Y441" s="5">
        <f t="shared" si="119"/>
        <v>3.7637082253964768E-3</v>
      </c>
      <c r="Z441" s="5">
        <f t="shared" si="120"/>
        <v>4.2182380511907925E-4</v>
      </c>
      <c r="AA441" s="5">
        <f t="shared" si="121"/>
        <v>7.5626383192124386E-3</v>
      </c>
      <c r="AB441" s="5">
        <f t="shared" si="122"/>
        <v>1.618528715466845E-3</v>
      </c>
      <c r="AC441" s="5">
        <f t="shared" si="123"/>
        <v>1.3006932837767236E-3</v>
      </c>
      <c r="AD441" s="5">
        <f t="shared" si="124"/>
        <v>4.3440304384032416E-2</v>
      </c>
      <c r="AE441" s="5">
        <f t="shared" si="125"/>
        <v>0.80770285490015858</v>
      </c>
      <c r="AF441" s="20">
        <f>Table2[[#This Row],[filter kmers2]]/Table2[[#This Row],[bp]]*1000000</f>
        <v>1.8872835915294928E-2</v>
      </c>
      <c r="AG441" s="20">
        <f>Table2[[#This Row],[collapse kmers3]]/Table2[[#This Row],[bp]]*1000000</f>
        <v>3.5805301358535813</v>
      </c>
      <c r="AH441" s="20">
        <f>Table2[[#This Row],[calculate distances4]]/Table2[[#This Row],[bp]]*1000000</f>
        <v>0.10095505076024271</v>
      </c>
      <c r="AI441" s="20">
        <f>Table2[[#This Row],[Find N A5]]/Table2[[#This Row],[bp]]*1000000</f>
        <v>1.1314703772816863E-2</v>
      </c>
      <c r="AJ441" s="20">
        <f>Table2[[#This Row],[Find N B6]]/Table2[[#This Row],[bp]]*1000000</f>
        <v>0.20285486803829517</v>
      </c>
      <c r="AK441" s="20">
        <f>Table2[[#This Row],[Find N C7]]/Table2[[#This Row],[bp]]*1000000</f>
        <v>4.3414270937448401E-2</v>
      </c>
      <c r="AL441" s="20">
        <f>Table2[[#This Row],[Find N D8]]/Table2[[#This Row],[bp]]*1000000</f>
        <v>3.4888877836260351E-2</v>
      </c>
      <c r="AM441" s="20">
        <f>Table2[[#This Row],[identify kmers A9]]/Table2[[#This Row],[bp]]*1000000</f>
        <v>1.165212038632035</v>
      </c>
      <c r="AN441" s="20">
        <f>Table2[[#This Row],[identify kmers B10]]/Table2[[#This Row],[bp]]*1000000</f>
        <v>21.665250819767969</v>
      </c>
    </row>
    <row r="442" spans="1:40" x14ac:dyDescent="0.25">
      <c r="A442" s="1" t="s">
        <v>144</v>
      </c>
      <c r="B442">
        <v>10999</v>
      </c>
      <c r="C442">
        <v>1709568534.8466101</v>
      </c>
      <c r="D442">
        <v>1709568534.8468201</v>
      </c>
      <c r="E442">
        <v>1709568534.9079499</v>
      </c>
      <c r="F442">
        <v>1709568534.9091401</v>
      </c>
      <c r="G442">
        <v>1709568534.90925</v>
      </c>
      <c r="H442">
        <v>1709568534.91201</v>
      </c>
      <c r="I442">
        <v>1709568534.9125299</v>
      </c>
      <c r="J442">
        <v>1709568534.91289</v>
      </c>
      <c r="K442">
        <v>1709568534.9284101</v>
      </c>
      <c r="L442">
        <v>1709568535.13006</v>
      </c>
      <c r="M442" s="10">
        <f t="shared" si="108"/>
        <v>2.1004676818847656E-4</v>
      </c>
      <c r="N442" s="10">
        <f t="shared" si="109"/>
        <v>6.112980842590332E-2</v>
      </c>
      <c r="O442" s="10">
        <f t="shared" si="110"/>
        <v>1.190185546875E-3</v>
      </c>
      <c r="P442" s="10">
        <f t="shared" si="111"/>
        <v>1.0991096496582031E-4</v>
      </c>
      <c r="Q442" s="10">
        <f t="shared" si="112"/>
        <v>2.7599334716796875E-3</v>
      </c>
      <c r="R442" s="10">
        <f t="shared" si="113"/>
        <v>5.1999092102050781E-4</v>
      </c>
      <c r="S442" s="10">
        <f t="shared" si="114"/>
        <v>3.6001205444335938E-4</v>
      </c>
      <c r="T442" s="10">
        <f t="shared" si="115"/>
        <v>1.5520095825195313E-2</v>
      </c>
      <c r="U442" s="10">
        <f t="shared" si="116"/>
        <v>0.20164990425109863</v>
      </c>
      <c r="V442" s="10">
        <f>SUM(Table2[[#This Row],[filter kmers2]:[identify kmers B10]])</f>
        <v>0.28344988822937012</v>
      </c>
      <c r="W442" s="5">
        <f t="shared" si="117"/>
        <v>7.4103669435390601E-4</v>
      </c>
      <c r="X442" s="5">
        <f t="shared" si="118"/>
        <v>0.21566354747134897</v>
      </c>
      <c r="Y442" s="5">
        <f t="shared" si="119"/>
        <v>4.1989275575649247E-3</v>
      </c>
      <c r="Z442" s="5">
        <f t="shared" si="120"/>
        <v>3.8776153927031859E-4</v>
      </c>
      <c r="AA442" s="5">
        <f t="shared" si="121"/>
        <v>9.7369361791609724E-3</v>
      </c>
      <c r="AB442" s="5">
        <f t="shared" si="122"/>
        <v>1.8345074124697719E-3</v>
      </c>
      <c r="AC442" s="5">
        <f t="shared" si="123"/>
        <v>1.2701082956576596E-3</v>
      </c>
      <c r="AD442" s="5">
        <f t="shared" si="124"/>
        <v>5.4754284512669539E-2</v>
      </c>
      <c r="AE442" s="5">
        <f t="shared" si="125"/>
        <v>0.71141289033750399</v>
      </c>
      <c r="AF442" s="20">
        <f>Table2[[#This Row],[filter kmers2]]/Table2[[#This Row],[bp]]*1000000</f>
        <v>1.9096896825936592E-2</v>
      </c>
      <c r="AG442" s="20">
        <f>Table2[[#This Row],[collapse kmers3]]/Table2[[#This Row],[bp]]*1000000</f>
        <v>5.5577605624059752</v>
      </c>
      <c r="AH442" s="20">
        <f>Table2[[#This Row],[calculate distances4]]/Table2[[#This Row],[bp]]*1000000</f>
        <v>0.10820852321801983</v>
      </c>
      <c r="AI442" s="20">
        <f>Table2[[#This Row],[Find N A5]]/Table2[[#This Row],[bp]]*1000000</f>
        <v>9.9928143436512698E-3</v>
      </c>
      <c r="AJ442" s="20">
        <f>Table2[[#This Row],[Find N B6]]/Table2[[#This Row],[bp]]*1000000</f>
        <v>0.25092585432127357</v>
      </c>
      <c r="AK442" s="20">
        <f>Table2[[#This Row],[Find N C7]]/Table2[[#This Row],[bp]]*1000000</f>
        <v>4.7276199747295918E-2</v>
      </c>
      <c r="AL442" s="20">
        <f>Table2[[#This Row],[Find N D8]]/Table2[[#This Row],[bp]]*1000000</f>
        <v>3.2731344162501987E-2</v>
      </c>
      <c r="AM442" s="20">
        <f>Table2[[#This Row],[identify kmers A9]]/Table2[[#This Row],[bp]]*1000000</f>
        <v>1.4110460792067745</v>
      </c>
      <c r="AN442" s="20">
        <f>Table2[[#This Row],[identify kmers B10]]/Table2[[#This Row],[bp]]*1000000</f>
        <v>18.333476157023242</v>
      </c>
    </row>
    <row r="443" spans="1:40" x14ac:dyDescent="0.25">
      <c r="A443" s="1" t="s">
        <v>144</v>
      </c>
      <c r="B443">
        <v>10999</v>
      </c>
      <c r="C443">
        <v>1709568576.5881701</v>
      </c>
      <c r="D443">
        <v>1709568576.5884099</v>
      </c>
      <c r="E443">
        <v>1709568576.6482</v>
      </c>
      <c r="F443">
        <v>1709568576.6494901</v>
      </c>
      <c r="G443">
        <v>1709568576.6496301</v>
      </c>
      <c r="H443">
        <v>1709568576.65239</v>
      </c>
      <c r="I443">
        <v>1709568576.6530399</v>
      </c>
      <c r="J443">
        <v>1709568576.6533501</v>
      </c>
      <c r="K443">
        <v>1709568576.6726899</v>
      </c>
      <c r="L443">
        <v>1709568576.8680899</v>
      </c>
      <c r="M443" s="10">
        <f t="shared" si="108"/>
        <v>2.3984909057617188E-4</v>
      </c>
      <c r="N443" s="10">
        <f t="shared" si="109"/>
        <v>5.9790134429931641E-2</v>
      </c>
      <c r="O443" s="10">
        <f t="shared" si="110"/>
        <v>1.2900829315185547E-3</v>
      </c>
      <c r="P443" s="10">
        <f t="shared" si="111"/>
        <v>1.3995170593261719E-4</v>
      </c>
      <c r="Q443" s="10">
        <f t="shared" si="112"/>
        <v>2.7599334716796875E-3</v>
      </c>
      <c r="R443" s="10">
        <f t="shared" si="113"/>
        <v>6.4992904663085938E-4</v>
      </c>
      <c r="S443" s="10">
        <f t="shared" si="114"/>
        <v>3.1018257141113281E-4</v>
      </c>
      <c r="T443" s="10">
        <f t="shared" si="115"/>
        <v>1.9339799880981445E-2</v>
      </c>
      <c r="U443" s="10">
        <f t="shared" si="116"/>
        <v>0.19539999961853027</v>
      </c>
      <c r="V443" s="10">
        <f>SUM(Table2[[#This Row],[filter kmers2]:[identify kmers B10]])</f>
        <v>0.27991986274719238</v>
      </c>
      <c r="W443" s="5">
        <f t="shared" si="117"/>
        <v>8.5684912896942175E-4</v>
      </c>
      <c r="X443" s="5">
        <f t="shared" si="118"/>
        <v>0.21359732690327399</v>
      </c>
      <c r="Y443" s="5">
        <f t="shared" si="119"/>
        <v>4.6087580883235994E-3</v>
      </c>
      <c r="Z443" s="5">
        <f t="shared" si="120"/>
        <v>4.9997061501496081E-4</v>
      </c>
      <c r="AA443" s="5">
        <f t="shared" si="121"/>
        <v>9.8597271540258706E-3</v>
      </c>
      <c r="AB443" s="5">
        <f t="shared" si="122"/>
        <v>2.3218396874459678E-3</v>
      </c>
      <c r="AC443" s="5">
        <f t="shared" si="123"/>
        <v>1.1081120445220851E-3</v>
      </c>
      <c r="AD443" s="5">
        <f t="shared" si="124"/>
        <v>6.9090487867408137E-2</v>
      </c>
      <c r="AE443" s="5">
        <f t="shared" si="125"/>
        <v>0.69805692851101597</v>
      </c>
      <c r="AF443" s="20">
        <f>Table2[[#This Row],[filter kmers2]]/Table2[[#This Row],[bp]]*1000000</f>
        <v>2.1806445183759602E-2</v>
      </c>
      <c r="AG443" s="20">
        <f>Table2[[#This Row],[collapse kmers3]]/Table2[[#This Row],[bp]]*1000000</f>
        <v>5.4359609446251156</v>
      </c>
      <c r="AH443" s="20">
        <f>Table2[[#This Row],[calculate distances4]]/Table2[[#This Row],[bp]]*1000000</f>
        <v>0.11729092931344255</v>
      </c>
      <c r="AI443" s="20">
        <f>Table2[[#This Row],[Find N A5]]/Table2[[#This Row],[bp]]*1000000</f>
        <v>1.2724039088336865E-2</v>
      </c>
      <c r="AJ443" s="20">
        <f>Table2[[#This Row],[Find N B6]]/Table2[[#This Row],[bp]]*1000000</f>
        <v>0.25092585432127357</v>
      </c>
      <c r="AK443" s="20">
        <f>Table2[[#This Row],[Find N C7]]/Table2[[#This Row],[bp]]*1000000</f>
        <v>5.9089830587404253E-2</v>
      </c>
      <c r="AL443" s="20">
        <f>Table2[[#This Row],[Find N D8]]/Table2[[#This Row],[bp]]*1000000</f>
        <v>2.8200979308221911E-2</v>
      </c>
      <c r="AM443" s="20">
        <f>Table2[[#This Row],[identify kmers A9]]/Table2[[#This Row],[bp]]*1000000</f>
        <v>1.7583234731322344</v>
      </c>
      <c r="AN443" s="20">
        <f>Table2[[#This Row],[identify kmers B10]]/Table2[[#This Row],[bp]]*1000000</f>
        <v>17.765251351807461</v>
      </c>
    </row>
    <row r="444" spans="1:40" x14ac:dyDescent="0.25">
      <c r="A444" s="1" t="s">
        <v>144</v>
      </c>
      <c r="B444">
        <v>10649</v>
      </c>
      <c r="C444">
        <v>1709568507.79252</v>
      </c>
      <c r="D444">
        <v>1709568507.7927499</v>
      </c>
      <c r="E444">
        <v>1709568507.8390901</v>
      </c>
      <c r="F444">
        <v>1709568507.8403599</v>
      </c>
      <c r="G444">
        <v>1709568507.8404901</v>
      </c>
      <c r="H444">
        <v>1709568507.84196</v>
      </c>
      <c r="I444">
        <v>1709568507.8424101</v>
      </c>
      <c r="J444">
        <v>1709568507.8426299</v>
      </c>
      <c r="K444">
        <v>1709568507.8585601</v>
      </c>
      <c r="L444">
        <v>1709568508.07147</v>
      </c>
      <c r="M444" s="10">
        <f t="shared" si="108"/>
        <v>2.2983551025390625E-4</v>
      </c>
      <c r="N444" s="10">
        <f t="shared" si="109"/>
        <v>4.6340227127075195E-2</v>
      </c>
      <c r="O444" s="10">
        <f t="shared" si="110"/>
        <v>1.2698173522949219E-3</v>
      </c>
      <c r="P444" s="10">
        <f t="shared" si="111"/>
        <v>1.3017654418945313E-4</v>
      </c>
      <c r="Q444" s="10">
        <f t="shared" si="112"/>
        <v>1.4698505401611328E-3</v>
      </c>
      <c r="R444" s="10">
        <f t="shared" si="113"/>
        <v>4.5013427734375E-4</v>
      </c>
      <c r="S444" s="10">
        <f t="shared" si="114"/>
        <v>2.1982192993164063E-4</v>
      </c>
      <c r="T444" s="10">
        <f t="shared" si="115"/>
        <v>1.593017578125E-2</v>
      </c>
      <c r="U444" s="10">
        <f t="shared" si="116"/>
        <v>0.21290993690490723</v>
      </c>
      <c r="V444" s="10">
        <f>SUM(Table2[[#This Row],[filter kmers2]:[identify kmers B10]])</f>
        <v>0.27894997596740723</v>
      </c>
      <c r="W444" s="5">
        <f t="shared" si="117"/>
        <v>8.2393091971716262E-4</v>
      </c>
      <c r="X444" s="5">
        <f t="shared" si="118"/>
        <v>0.16612378963778662</v>
      </c>
      <c r="Y444" s="5">
        <f t="shared" si="119"/>
        <v>4.5521328614249049E-3</v>
      </c>
      <c r="Z444" s="5">
        <f t="shared" si="120"/>
        <v>4.6666626780660872E-4</v>
      </c>
      <c r="AA444" s="5">
        <f t="shared" si="121"/>
        <v>5.2692262656185767E-3</v>
      </c>
      <c r="AB444" s="5">
        <f t="shared" si="122"/>
        <v>1.6136738344668081E-3</v>
      </c>
      <c r="AC444" s="5">
        <f t="shared" si="123"/>
        <v>7.8803351450126965E-4</v>
      </c>
      <c r="AD444" s="5">
        <f t="shared" si="124"/>
        <v>5.7107643497740598E-2</v>
      </c>
      <c r="AE444" s="5">
        <f t="shared" si="125"/>
        <v>0.76325490320093747</v>
      </c>
      <c r="AF444" s="20">
        <f>Table2[[#This Row],[filter kmers2]]/Table2[[#This Row],[bp]]*1000000</f>
        <v>2.1582825641272067E-2</v>
      </c>
      <c r="AG444" s="20">
        <f>Table2[[#This Row],[collapse kmers3]]/Table2[[#This Row],[bp]]*1000000</f>
        <v>4.351603636686562</v>
      </c>
      <c r="AH444" s="20">
        <f>Table2[[#This Row],[calculate distances4]]/Table2[[#This Row],[bp]]*1000000</f>
        <v>0.11924287278570024</v>
      </c>
      <c r="AI444" s="20">
        <f>Table2[[#This Row],[Find N A5]]/Table2[[#This Row],[bp]]*1000000</f>
        <v>1.2224297510513018E-2</v>
      </c>
      <c r="AJ444" s="20">
        <f>Table2[[#This Row],[Find N B6]]/Table2[[#This Row],[bp]]*1000000</f>
        <v>0.13802709551705633</v>
      </c>
      <c r="AK444" s="20">
        <f>Table2[[#This Row],[Find N C7]]/Table2[[#This Row],[bp]]*1000000</f>
        <v>4.2270098351371022E-2</v>
      </c>
      <c r="AL444" s="20">
        <f>Table2[[#This Row],[Find N D8]]/Table2[[#This Row],[bp]]*1000000</f>
        <v>2.0642495063540298E-2</v>
      </c>
      <c r="AM444" s="20">
        <f>Table2[[#This Row],[identify kmers A9]]/Table2[[#This Row],[bp]]*1000000</f>
        <v>1.495931616231571</v>
      </c>
      <c r="AN444" s="20">
        <f>Table2[[#This Row],[identify kmers B10]]/Table2[[#This Row],[bp]]*1000000</f>
        <v>19.993420687849301</v>
      </c>
    </row>
    <row r="445" spans="1:40" x14ac:dyDescent="0.25">
      <c r="A445" s="1" t="s">
        <v>144</v>
      </c>
      <c r="B445">
        <v>10449</v>
      </c>
      <c r="C445">
        <v>1709568596.0369</v>
      </c>
      <c r="D445">
        <v>1709568596.0371399</v>
      </c>
      <c r="E445">
        <v>1709568596.0731499</v>
      </c>
      <c r="F445">
        <v>1709568596.0745201</v>
      </c>
      <c r="G445">
        <v>1709568596.0746601</v>
      </c>
      <c r="H445">
        <v>1709568596.0764799</v>
      </c>
      <c r="I445">
        <v>1709568596.07704</v>
      </c>
      <c r="J445">
        <v>1709568596.07727</v>
      </c>
      <c r="K445">
        <v>1709568596.09038</v>
      </c>
      <c r="L445">
        <v>1709568596.31498</v>
      </c>
      <c r="M445" s="10">
        <f t="shared" si="108"/>
        <v>2.3984909057617188E-4</v>
      </c>
      <c r="N445" s="10">
        <f t="shared" si="109"/>
        <v>3.6010026931762695E-2</v>
      </c>
      <c r="O445" s="10">
        <f t="shared" si="110"/>
        <v>1.3701915740966797E-3</v>
      </c>
      <c r="P445" s="10">
        <f t="shared" si="111"/>
        <v>1.3995170593261719E-4</v>
      </c>
      <c r="Q445" s="10">
        <f t="shared" si="112"/>
        <v>1.8198490142822266E-3</v>
      </c>
      <c r="R445" s="10">
        <f t="shared" si="113"/>
        <v>5.6004524230957031E-4</v>
      </c>
      <c r="S445" s="10">
        <f t="shared" si="114"/>
        <v>2.3007392883300781E-4</v>
      </c>
      <c r="T445" s="10">
        <f t="shared" si="115"/>
        <v>1.3109922409057617E-2</v>
      </c>
      <c r="U445" s="10">
        <f t="shared" si="116"/>
        <v>0.22460007667541504</v>
      </c>
      <c r="V445" s="10">
        <f>SUM(Table2[[#This Row],[filter kmers2]:[identify kmers B10]])</f>
        <v>0.27807998657226563</v>
      </c>
      <c r="W445" s="5">
        <f t="shared" si="117"/>
        <v>8.6251834780580819E-4</v>
      </c>
      <c r="X445" s="5">
        <f t="shared" si="118"/>
        <v>0.12949521242300779</v>
      </c>
      <c r="Y445" s="5">
        <f t="shared" si="119"/>
        <v>4.9273289710138959E-3</v>
      </c>
      <c r="Z445" s="5">
        <f t="shared" si="120"/>
        <v>5.0327859857058591E-4</v>
      </c>
      <c r="AA445" s="5">
        <f t="shared" si="121"/>
        <v>6.5443365296239901E-3</v>
      </c>
      <c r="AB445" s="5">
        <f t="shared" si="122"/>
        <v>2.0139717683855304E-3</v>
      </c>
      <c r="AC445" s="5">
        <f t="shared" si="123"/>
        <v>8.2736600957515399E-4</v>
      </c>
      <c r="AD445" s="5">
        <f t="shared" si="124"/>
        <v>4.7144429811926417E-2</v>
      </c>
      <c r="AE445" s="5">
        <f t="shared" si="125"/>
        <v>0.80768155754009086</v>
      </c>
      <c r="AF445" s="20">
        <f>Table2[[#This Row],[filter kmers2]]/Table2[[#This Row],[bp]]*1000000</f>
        <v>2.2954262664003432E-2</v>
      </c>
      <c r="AG445" s="20">
        <f>Table2[[#This Row],[collapse kmers3]]/Table2[[#This Row],[bp]]*1000000</f>
        <v>3.4462653777167858</v>
      </c>
      <c r="AH445" s="20">
        <f>Table2[[#This Row],[calculate distances4]]/Table2[[#This Row],[bp]]*1000000</f>
        <v>0.13113135937378501</v>
      </c>
      <c r="AI445" s="20">
        <f>Table2[[#This Row],[Find N A5]]/Table2[[#This Row],[bp]]*1000000</f>
        <v>1.3393789447087492E-2</v>
      </c>
      <c r="AJ445" s="20">
        <f>Table2[[#This Row],[Find N B6]]/Table2[[#This Row],[bp]]*1000000</f>
        <v>0.17416489752916323</v>
      </c>
      <c r="AK445" s="20">
        <f>Table2[[#This Row],[Find N C7]]/Table2[[#This Row],[bp]]*1000000</f>
        <v>5.3597975146862889E-2</v>
      </c>
      <c r="AL445" s="20">
        <f>Table2[[#This Row],[Find N D8]]/Table2[[#This Row],[bp]]*1000000</f>
        <v>2.2018750964973473E-2</v>
      </c>
      <c r="AM445" s="20">
        <f>Table2[[#This Row],[identify kmers A9]]/Table2[[#This Row],[bp]]*1000000</f>
        <v>1.2546580925502553</v>
      </c>
      <c r="AN445" s="20">
        <f>Table2[[#This Row],[identify kmers B10]]/Table2[[#This Row],[bp]]*1000000</f>
        <v>21.494887230875207</v>
      </c>
    </row>
    <row r="446" spans="1:40" x14ac:dyDescent="0.25">
      <c r="A446" s="1" t="s">
        <v>144</v>
      </c>
      <c r="B446">
        <v>10999</v>
      </c>
      <c r="C446">
        <v>1709568581.1336401</v>
      </c>
      <c r="D446">
        <v>1709568581.1338799</v>
      </c>
      <c r="E446">
        <v>1709568581.17308</v>
      </c>
      <c r="F446">
        <v>1709568581.17418</v>
      </c>
      <c r="G446">
        <v>1709568581.17432</v>
      </c>
      <c r="H446">
        <v>1709568581.19788</v>
      </c>
      <c r="I446">
        <v>1709568581.1984899</v>
      </c>
      <c r="J446">
        <v>1709568581.1988399</v>
      </c>
      <c r="K446">
        <v>1709568581.2121201</v>
      </c>
      <c r="L446">
        <v>1709568581.4070201</v>
      </c>
      <c r="M446" s="10">
        <f t="shared" si="108"/>
        <v>2.3984909057617188E-4</v>
      </c>
      <c r="N446" s="10">
        <f t="shared" si="109"/>
        <v>3.9200067520141602E-2</v>
      </c>
      <c r="O446" s="10">
        <f t="shared" si="110"/>
        <v>1.1000633239746094E-3</v>
      </c>
      <c r="P446" s="10">
        <f t="shared" si="111"/>
        <v>1.3995170593261719E-4</v>
      </c>
      <c r="Q446" s="10">
        <f t="shared" si="112"/>
        <v>2.3560047149658203E-2</v>
      </c>
      <c r="R446" s="10">
        <f t="shared" si="113"/>
        <v>6.0987472534179688E-4</v>
      </c>
      <c r="S446" s="10">
        <f t="shared" si="114"/>
        <v>3.4999847412109375E-4</v>
      </c>
      <c r="T446" s="10">
        <f t="shared" si="115"/>
        <v>1.3280153274536133E-2</v>
      </c>
      <c r="U446" s="10">
        <f t="shared" si="116"/>
        <v>0.1949000358581543</v>
      </c>
      <c r="V446" s="10">
        <f>SUM(Table2[[#This Row],[filter kmers2]:[identify kmers B10]])</f>
        <v>0.27338004112243652</v>
      </c>
      <c r="W446" s="5">
        <f t="shared" si="117"/>
        <v>8.7734674993611764E-4</v>
      </c>
      <c r="X446" s="5">
        <f t="shared" si="118"/>
        <v>0.14339037831436049</v>
      </c>
      <c r="Y446" s="5">
        <f t="shared" si="119"/>
        <v>4.023934298414758E-3</v>
      </c>
      <c r="Z446" s="5">
        <f t="shared" si="120"/>
        <v>5.1193095647365913E-4</v>
      </c>
      <c r="AA446" s="5">
        <f t="shared" si="121"/>
        <v>8.6180567728814383E-2</v>
      </c>
      <c r="AB446" s="5">
        <f t="shared" si="122"/>
        <v>2.2308677796586372E-3</v>
      </c>
      <c r="AC446" s="5">
        <f t="shared" si="123"/>
        <v>1.2802634482169191E-3</v>
      </c>
      <c r="AD446" s="5">
        <f t="shared" si="124"/>
        <v>4.857762556480287E-2</v>
      </c>
      <c r="AE446" s="5">
        <f t="shared" si="125"/>
        <v>0.71292708515932213</v>
      </c>
      <c r="AF446" s="20">
        <f>Table2[[#This Row],[filter kmers2]]/Table2[[#This Row],[bp]]*1000000</f>
        <v>2.1806445183759602E-2</v>
      </c>
      <c r="AG446" s="20">
        <f>Table2[[#This Row],[collapse kmers3]]/Table2[[#This Row],[bp]]*1000000</f>
        <v>3.5639664987854895</v>
      </c>
      <c r="AH446" s="20">
        <f>Table2[[#This Row],[calculate distances4]]/Table2[[#This Row],[bp]]*1000000</f>
        <v>0.10001484898396303</v>
      </c>
      <c r="AI446" s="20">
        <f>Table2[[#This Row],[Find N A5]]/Table2[[#This Row],[bp]]*1000000</f>
        <v>1.2724039088336865E-2</v>
      </c>
      <c r="AJ446" s="20">
        <f>Table2[[#This Row],[Find N B6]]/Table2[[#This Row],[bp]]*1000000</f>
        <v>2.1420171969868353</v>
      </c>
      <c r="AK446" s="20">
        <f>Table2[[#This Row],[Find N C7]]/Table2[[#This Row],[bp]]*1000000</f>
        <v>5.5448197594490121E-2</v>
      </c>
      <c r="AL446" s="20">
        <f>Table2[[#This Row],[Find N D8]]/Table2[[#This Row],[bp]]*1000000</f>
        <v>3.182093591427345E-2</v>
      </c>
      <c r="AM446" s="20">
        <f>Table2[[#This Row],[identify kmers A9]]/Table2[[#This Row],[bp]]*1000000</f>
        <v>1.2073964246327971</v>
      </c>
      <c r="AN446" s="20">
        <f>Table2[[#This Row],[identify kmers B10]]/Table2[[#This Row],[bp]]*1000000</f>
        <v>17.719795968556625</v>
      </c>
    </row>
    <row r="447" spans="1:40" x14ac:dyDescent="0.25">
      <c r="A447" s="1" t="s">
        <v>144</v>
      </c>
      <c r="B447">
        <v>10999</v>
      </c>
      <c r="C447">
        <v>1709568545.16222</v>
      </c>
      <c r="D447">
        <v>1709568545.16237</v>
      </c>
      <c r="E447">
        <v>1709568545.2007</v>
      </c>
      <c r="F447">
        <v>1709568545.2018001</v>
      </c>
      <c r="G447">
        <v>1709568545.2019401</v>
      </c>
      <c r="H447">
        <v>1709568545.2032399</v>
      </c>
      <c r="I447">
        <v>1709568545.2143099</v>
      </c>
      <c r="J447">
        <v>1709568545.21486</v>
      </c>
      <c r="K447">
        <v>1709568545.2270999</v>
      </c>
      <c r="L447">
        <v>1709568545.4335301</v>
      </c>
      <c r="M447" s="10">
        <f t="shared" si="108"/>
        <v>1.4996528625488281E-4</v>
      </c>
      <c r="N447" s="10">
        <f t="shared" si="109"/>
        <v>3.8330078125E-2</v>
      </c>
      <c r="O447" s="10">
        <f t="shared" si="110"/>
        <v>1.1000633239746094E-3</v>
      </c>
      <c r="P447" s="10">
        <f t="shared" si="111"/>
        <v>1.3995170593261719E-4</v>
      </c>
      <c r="Q447" s="10">
        <f t="shared" si="112"/>
        <v>1.2998580932617188E-3</v>
      </c>
      <c r="R447" s="10">
        <f t="shared" si="113"/>
        <v>1.1070013046264648E-2</v>
      </c>
      <c r="S447" s="10">
        <f t="shared" si="114"/>
        <v>5.5003166198730469E-4</v>
      </c>
      <c r="T447" s="10">
        <f t="shared" si="115"/>
        <v>1.2239933013916016E-2</v>
      </c>
      <c r="U447" s="10">
        <f t="shared" si="116"/>
        <v>0.20643019676208496</v>
      </c>
      <c r="V447" s="10">
        <f>SUM(Table2[[#This Row],[filter kmers2]:[identify kmers B10]])</f>
        <v>0.27131009101867676</v>
      </c>
      <c r="W447" s="5">
        <f t="shared" si="117"/>
        <v>5.5274496312250816E-4</v>
      </c>
      <c r="X447" s="5">
        <f t="shared" si="118"/>
        <v>0.14127774599567469</v>
      </c>
      <c r="Y447" s="5">
        <f t="shared" si="119"/>
        <v>4.0546347533342644E-3</v>
      </c>
      <c r="Z447" s="5">
        <f t="shared" si="120"/>
        <v>5.1583671439254738E-4</v>
      </c>
      <c r="AA447" s="5">
        <f t="shared" si="121"/>
        <v>4.7910421922796728E-3</v>
      </c>
      <c r="AB447" s="5">
        <f t="shared" si="122"/>
        <v>4.0802068970971661E-2</v>
      </c>
      <c r="AC447" s="5">
        <f t="shared" si="123"/>
        <v>2.0273173766671322E-3</v>
      </c>
      <c r="AD447" s="5">
        <f t="shared" si="124"/>
        <v>4.5114182697588746E-2</v>
      </c>
      <c r="AE447" s="5">
        <f t="shared" si="125"/>
        <v>0.76086442633596874</v>
      </c>
      <c r="AF447" s="20">
        <f>Table2[[#This Row],[filter kmers2]]/Table2[[#This Row],[bp]]*1000000</f>
        <v>1.3634447336565398E-2</v>
      </c>
      <c r="AG447" s="20">
        <f>Table2[[#This Row],[collapse kmers3]]/Table2[[#This Row],[bp]]*1000000</f>
        <v>3.4848693631239205</v>
      </c>
      <c r="AH447" s="20">
        <f>Table2[[#This Row],[calculate distances4]]/Table2[[#This Row],[bp]]*1000000</f>
        <v>0.10001484898396303</v>
      </c>
      <c r="AI447" s="20">
        <f>Table2[[#This Row],[Find N A5]]/Table2[[#This Row],[bp]]*1000000</f>
        <v>1.2724039088336865E-2</v>
      </c>
      <c r="AJ447" s="20">
        <f>Table2[[#This Row],[Find N B6]]/Table2[[#This Row],[bp]]*1000000</f>
        <v>0.11817966117480851</v>
      </c>
      <c r="AK447" s="20">
        <f>Table2[[#This Row],[Find N C7]]/Table2[[#This Row],[bp]]*1000000</f>
        <v>1.0064563184166424</v>
      </c>
      <c r="AL447" s="20">
        <f>Table2[[#This Row],[Find N D8]]/Table2[[#This Row],[bp]]*1000000</f>
        <v>5.0007424491981513E-2</v>
      </c>
      <c r="AM447" s="20">
        <f>Table2[[#This Row],[identify kmers A9]]/Table2[[#This Row],[bp]]*1000000</f>
        <v>1.1128223487513424</v>
      </c>
      <c r="AN447" s="20">
        <f>Table2[[#This Row],[identify kmers B10]]/Table2[[#This Row],[bp]]*1000000</f>
        <v>18.768087713618055</v>
      </c>
    </row>
    <row r="448" spans="1:40" x14ac:dyDescent="0.25">
      <c r="A448" s="1" t="s">
        <v>144</v>
      </c>
      <c r="B448">
        <v>13199</v>
      </c>
      <c r="C448">
        <v>1709568553.3820601</v>
      </c>
      <c r="D448">
        <v>1709568553.38234</v>
      </c>
      <c r="E448">
        <v>1709568553.44206</v>
      </c>
      <c r="F448">
        <v>1709568553.44314</v>
      </c>
      <c r="G448">
        <v>1709568553.4432499</v>
      </c>
      <c r="H448">
        <v>1709568553.4446499</v>
      </c>
      <c r="I448">
        <v>1709568553.4451499</v>
      </c>
      <c r="J448">
        <v>1709568553.44538</v>
      </c>
      <c r="K448">
        <v>1709568553.46034</v>
      </c>
      <c r="L448">
        <v>1709568553.6526899</v>
      </c>
      <c r="M448" s="10">
        <f t="shared" si="108"/>
        <v>2.7990341186523438E-4</v>
      </c>
      <c r="N448" s="10">
        <f t="shared" si="109"/>
        <v>5.9720039367675781E-2</v>
      </c>
      <c r="O448" s="10">
        <f t="shared" si="110"/>
        <v>1.0800361633300781E-3</v>
      </c>
      <c r="P448" s="10">
        <f t="shared" si="111"/>
        <v>1.0991096496582031E-4</v>
      </c>
      <c r="Q448" s="10">
        <f t="shared" si="112"/>
        <v>1.399993896484375E-3</v>
      </c>
      <c r="R448" s="10">
        <f t="shared" si="113"/>
        <v>4.9996376037597656E-4</v>
      </c>
      <c r="S448" s="10">
        <f t="shared" si="114"/>
        <v>2.3007392883300781E-4</v>
      </c>
      <c r="T448" s="10">
        <f t="shared" si="115"/>
        <v>1.4960050582885742E-2</v>
      </c>
      <c r="U448" s="10">
        <f t="shared" si="116"/>
        <v>0.19234991073608398</v>
      </c>
      <c r="V448" s="10">
        <f>SUM(Table2[[#This Row],[filter kmers2]:[identify kmers B10]])</f>
        <v>0.2706298828125</v>
      </c>
      <c r="W448" s="5">
        <f t="shared" si="117"/>
        <v>1.0342664636896707E-3</v>
      </c>
      <c r="X448" s="5">
        <f t="shared" si="118"/>
        <v>0.22067052886783942</v>
      </c>
      <c r="Y448" s="5">
        <f t="shared" si="119"/>
        <v>3.9908237483085246E-3</v>
      </c>
      <c r="Z448" s="5">
        <f t="shared" si="120"/>
        <v>4.0613018718989628E-4</v>
      </c>
      <c r="AA448" s="5">
        <f t="shared" si="121"/>
        <v>5.1730942715381145E-3</v>
      </c>
      <c r="AB448" s="5">
        <f t="shared" si="122"/>
        <v>1.8474078146143438E-3</v>
      </c>
      <c r="AC448" s="5">
        <f t="shared" si="123"/>
        <v>8.5014236580965266E-4</v>
      </c>
      <c r="AD448" s="5">
        <f t="shared" si="124"/>
        <v>5.5278635261614792E-2</v>
      </c>
      <c r="AE448" s="5">
        <f t="shared" si="125"/>
        <v>0.7107489710193956</v>
      </c>
      <c r="AF448" s="20">
        <f>Table2[[#This Row],[filter kmers2]]/Table2[[#This Row],[bp]]*1000000</f>
        <v>2.1206410475432563E-2</v>
      </c>
      <c r="AG448" s="20">
        <f>Table2[[#This Row],[collapse kmers3]]/Table2[[#This Row],[bp]]*1000000</f>
        <v>4.5245881784738069</v>
      </c>
      <c r="AH448" s="20">
        <f>Table2[[#This Row],[calculate distances4]]/Table2[[#This Row],[bp]]*1000000</f>
        <v>8.1827120488679309E-2</v>
      </c>
      <c r="AI448" s="20">
        <f>Table2[[#This Row],[Find N A5]]/Table2[[#This Row],[bp]]*1000000</f>
        <v>8.3272191049185776E-3</v>
      </c>
      <c r="AJ448" s="20">
        <f>Table2[[#This Row],[Find N B6]]/Table2[[#This Row],[bp]]*1000000</f>
        <v>0.10606817914117547</v>
      </c>
      <c r="AK448" s="20">
        <f>Table2[[#This Row],[Find N C7]]/Table2[[#This Row],[bp]]*1000000</f>
        <v>3.7878912067276053E-2</v>
      </c>
      <c r="AL448" s="20">
        <f>Table2[[#This Row],[Find N D8]]/Table2[[#This Row],[bp]]*1000000</f>
        <v>1.7431163636109387E-2</v>
      </c>
      <c r="AM448" s="20">
        <f>Table2[[#This Row],[identify kmers A9]]/Table2[[#This Row],[bp]]*1000000</f>
        <v>1.1334230307512496</v>
      </c>
      <c r="AN448" s="20">
        <f>Table2[[#This Row],[identify kmers B10]]/Table2[[#This Row],[bp]]*1000000</f>
        <v>14.573066954775664</v>
      </c>
    </row>
    <row r="449" spans="1:40" x14ac:dyDescent="0.25">
      <c r="A449" s="1" t="s">
        <v>144</v>
      </c>
      <c r="B449">
        <v>10999</v>
      </c>
      <c r="C449">
        <v>1709568632.6888199</v>
      </c>
      <c r="D449">
        <v>1709568632.68907</v>
      </c>
      <c r="E449">
        <v>1709568632.75267</v>
      </c>
      <c r="F449">
        <v>1709568632.7537999</v>
      </c>
      <c r="G449">
        <v>1709568632.7539001</v>
      </c>
      <c r="H449">
        <v>1709568632.7555599</v>
      </c>
      <c r="I449">
        <v>1709568632.75597</v>
      </c>
      <c r="J449">
        <v>1709568632.7562499</v>
      </c>
      <c r="K449">
        <v>1709568632.76897</v>
      </c>
      <c r="L449">
        <v>1709568632.95893</v>
      </c>
      <c r="M449" s="10">
        <f t="shared" si="108"/>
        <v>2.5010108947753906E-4</v>
      </c>
      <c r="N449" s="10">
        <f t="shared" si="109"/>
        <v>6.3600063323974609E-2</v>
      </c>
      <c r="O449" s="10">
        <f t="shared" si="110"/>
        <v>1.1298656463623047E-3</v>
      </c>
      <c r="P449" s="10">
        <f t="shared" si="111"/>
        <v>1.0013580322265625E-4</v>
      </c>
      <c r="Q449" s="10">
        <f t="shared" si="112"/>
        <v>1.6598701477050781E-3</v>
      </c>
      <c r="R449" s="10">
        <f t="shared" si="113"/>
        <v>4.100799560546875E-4</v>
      </c>
      <c r="S449" s="10">
        <f t="shared" si="114"/>
        <v>2.7990341186523438E-4</v>
      </c>
      <c r="T449" s="10">
        <f t="shared" si="115"/>
        <v>1.2720108032226563E-2</v>
      </c>
      <c r="U449" s="10">
        <f t="shared" si="116"/>
        <v>0.18996000289916992</v>
      </c>
      <c r="V449" s="10">
        <f>SUM(Table2[[#This Row],[filter kmers2]:[identify kmers B10]])</f>
        <v>0.27011013031005859</v>
      </c>
      <c r="W449" s="5">
        <f t="shared" si="117"/>
        <v>9.25922656771328E-4</v>
      </c>
      <c r="X449" s="5">
        <f t="shared" si="118"/>
        <v>0.23545974840324682</v>
      </c>
      <c r="Y449" s="5">
        <f t="shared" si="119"/>
        <v>4.1829813826876295E-3</v>
      </c>
      <c r="Z449" s="5">
        <f t="shared" si="120"/>
        <v>3.7072213140510748E-4</v>
      </c>
      <c r="AA449" s="5">
        <f t="shared" si="121"/>
        <v>6.1451606639103774E-3</v>
      </c>
      <c r="AB449" s="5">
        <f t="shared" si="122"/>
        <v>1.5181953952780592E-3</v>
      </c>
      <c r="AC449" s="5">
        <f t="shared" si="123"/>
        <v>1.0362566244514195E-3</v>
      </c>
      <c r="AD449" s="5">
        <f t="shared" si="124"/>
        <v>4.7092302749345942E-2</v>
      </c>
      <c r="AE449" s="5">
        <f t="shared" si="125"/>
        <v>0.70326870999290336</v>
      </c>
      <c r="AF449" s="20">
        <f>Table2[[#This Row],[filter kmers2]]/Table2[[#This Row],[bp]]*1000000</f>
        <v>2.273852981885072E-2</v>
      </c>
      <c r="AG449" s="20">
        <f>Table2[[#This Row],[collapse kmers3]]/Table2[[#This Row],[bp]]*1000000</f>
        <v>5.7823496066892091</v>
      </c>
      <c r="AH449" s="20">
        <f>Table2[[#This Row],[calculate distances4]]/Table2[[#This Row],[bp]]*1000000</f>
        <v>0.10272439734178604</v>
      </c>
      <c r="AI449" s="20">
        <f>Table2[[#This Row],[Find N A5]]/Table2[[#This Row],[bp]]*1000000</f>
        <v>9.1040824822853222E-3</v>
      </c>
      <c r="AJ449" s="20">
        <f>Table2[[#This Row],[Find N B6]]/Table2[[#This Row],[bp]]*1000000</f>
        <v>0.1509110053373105</v>
      </c>
      <c r="AK449" s="20">
        <f>Table2[[#This Row],[Find N C7]]/Table2[[#This Row],[bp]]*1000000</f>
        <v>3.7283385403644648E-2</v>
      </c>
      <c r="AL449" s="20">
        <f>Table2[[#This Row],[Find N D8]]/Table2[[#This Row],[bp]]*1000000</f>
        <v>2.544807817667373E-2</v>
      </c>
      <c r="AM449" s="20">
        <f>Table2[[#This Row],[identify kmers A9]]/Table2[[#This Row],[bp]]*1000000</f>
        <v>1.1564785918925868</v>
      </c>
      <c r="AN449" s="20">
        <f>Table2[[#This Row],[identify kmers B10]]/Table2[[#This Row],[bp]]*1000000</f>
        <v>17.270661232763882</v>
      </c>
    </row>
    <row r="450" spans="1:40" x14ac:dyDescent="0.25">
      <c r="A450" s="1" t="s">
        <v>144</v>
      </c>
      <c r="B450">
        <v>12099</v>
      </c>
      <c r="C450">
        <v>1709568539.4264901</v>
      </c>
      <c r="D450">
        <v>1709568539.4267399</v>
      </c>
      <c r="E450">
        <v>1709568539.4739001</v>
      </c>
      <c r="F450">
        <v>1709568539.4749701</v>
      </c>
      <c r="G450">
        <v>1709568539.47509</v>
      </c>
      <c r="H450">
        <v>1709568539.47772</v>
      </c>
      <c r="I450">
        <v>1709568539.4783101</v>
      </c>
      <c r="J450">
        <v>1709568539.47857</v>
      </c>
      <c r="K450">
        <v>1709568539.49317</v>
      </c>
      <c r="L450">
        <v>1709568539.68894</v>
      </c>
      <c r="M450" s="10">
        <f t="shared" ref="M450:M460" si="126">(D450-C450)</f>
        <v>2.498626708984375E-4</v>
      </c>
      <c r="N450" s="10">
        <f t="shared" ref="N450:N460" si="127">(E450-D450)</f>
        <v>4.7160148620605469E-2</v>
      </c>
      <c r="O450" s="10">
        <f t="shared" ref="O450:O460" si="128">(F450-E450)</f>
        <v>1.0700225830078125E-3</v>
      </c>
      <c r="P450" s="10">
        <f t="shared" ref="P450:P460" si="129">(G450-F450)</f>
        <v>1.1992454528808594E-4</v>
      </c>
      <c r="Q450" s="10">
        <f t="shared" ref="Q450:Q460" si="130">(H450-G450)</f>
        <v>2.6299953460693359E-3</v>
      </c>
      <c r="R450" s="10">
        <f t="shared" ref="R450:R460" si="131">(I450-H450)</f>
        <v>5.9008598327636719E-4</v>
      </c>
      <c r="S450" s="10">
        <f t="shared" ref="S450:S460" si="132">(J450-I450)</f>
        <v>2.5987625122070313E-4</v>
      </c>
      <c r="T450" s="10">
        <f t="shared" ref="T450:T460" si="133">(K450-J450)</f>
        <v>1.4600038528442383E-2</v>
      </c>
      <c r="U450" s="10">
        <f t="shared" ref="U450:U460" si="134">(L450-K450)</f>
        <v>0.1957700252532959</v>
      </c>
      <c r="V450" s="10">
        <f>SUM(Table2[[#This Row],[filter kmers2]:[identify kmers B10]])</f>
        <v>0.26244997978210449</v>
      </c>
      <c r="W450" s="5">
        <f t="shared" ref="W450:W460" si="135">M450/(SUM($M450:$U450))</f>
        <v>9.5203920802692599E-4</v>
      </c>
      <c r="X450" s="5">
        <f t="shared" ref="X450:X460" si="136">N450/(SUM($M450:$U450))</f>
        <v>0.17969194990892945</v>
      </c>
      <c r="Y450" s="5">
        <f t="shared" ref="Y450:Y460" si="137">O450/(SUM($M450:$U450))</f>
        <v>4.0770534023137827E-3</v>
      </c>
      <c r="Z450" s="5">
        <f t="shared" ref="Z450:Z460" si="138">P450/(SUM($M450:$U450))</f>
        <v>4.5694248247857229E-4</v>
      </c>
      <c r="AA450" s="5">
        <f t="shared" ref="AA450:AA460" si="139">Q450/(SUM($M450:$U450))</f>
        <v>1.002093941197044E-2</v>
      </c>
      <c r="AB450" s="5">
        <f t="shared" ref="AB450:AB460" si="140">R450/(SUM($M450:$U450))</f>
        <v>2.2483750380406886E-3</v>
      </c>
      <c r="AC450" s="5">
        <f t="shared" ref="AC450:AC460" si="141">S450/(SUM($M450:$U450))</f>
        <v>9.901934510967074E-4</v>
      </c>
      <c r="AD450" s="5">
        <f t="shared" ref="AD450:AD460" si="142">T450/(SUM($M450:$U450))</f>
        <v>5.5629794830100061E-2</v>
      </c>
      <c r="AE450" s="5">
        <f t="shared" ref="AE450:AE460" si="143">U450/(SUM($M450:$U450))</f>
        <v>0.74593271226704339</v>
      </c>
      <c r="AF450" s="20">
        <f>Table2[[#This Row],[filter kmers2]]/Table2[[#This Row],[bp]]*1000000</f>
        <v>2.0651514248982351E-2</v>
      </c>
      <c r="AG450" s="20">
        <f>Table2[[#This Row],[collapse kmers3]]/Table2[[#This Row],[bp]]*1000000</f>
        <v>3.8978550806352157</v>
      </c>
      <c r="AH450" s="20">
        <f>Table2[[#This Row],[calculate distances4]]/Table2[[#This Row],[bp]]*1000000</f>
        <v>8.8438927432664891E-2</v>
      </c>
      <c r="AI450" s="20">
        <f>Table2[[#This Row],[Find N A5]]/Table2[[#This Row],[bp]]*1000000</f>
        <v>9.9119386137768353E-3</v>
      </c>
      <c r="AJ450" s="20">
        <f>Table2[[#This Row],[Find N B6]]/Table2[[#This Row],[bp]]*1000000</f>
        <v>0.21737295198523315</v>
      </c>
      <c r="AK450" s="20">
        <f>Table2[[#This Row],[Find N C7]]/Table2[[#This Row],[bp]]*1000000</f>
        <v>4.8771467334190202E-2</v>
      </c>
      <c r="AL450" s="20">
        <f>Table2[[#This Row],[Find N D8]]/Table2[[#This Row],[bp]]*1000000</f>
        <v>2.1479151270411036E-2</v>
      </c>
      <c r="AM450" s="20">
        <f>Table2[[#This Row],[identify kmers A9]]/Table2[[#This Row],[bp]]*1000000</f>
        <v>1.2067144828863858</v>
      </c>
      <c r="AN450" s="20">
        <f>Table2[[#This Row],[identify kmers B10]]/Table2[[#This Row],[bp]]*1000000</f>
        <v>16.180678176154714</v>
      </c>
    </row>
    <row r="451" spans="1:40" x14ac:dyDescent="0.25">
      <c r="A451" s="1" t="s">
        <v>144</v>
      </c>
      <c r="B451">
        <v>10999</v>
      </c>
      <c r="C451">
        <v>1709568514.0972199</v>
      </c>
      <c r="D451">
        <v>1709568514.09744</v>
      </c>
      <c r="E451">
        <v>1709568514.1342599</v>
      </c>
      <c r="F451">
        <v>1709568514.13502</v>
      </c>
      <c r="G451">
        <v>1709568514.1351299</v>
      </c>
      <c r="H451">
        <v>1709568514.13691</v>
      </c>
      <c r="I451">
        <v>1709568514.13749</v>
      </c>
      <c r="J451">
        <v>1709568514.1377299</v>
      </c>
      <c r="K451">
        <v>1709568514.14657</v>
      </c>
      <c r="L451">
        <v>1709568514.3577399</v>
      </c>
      <c r="M451" s="10">
        <f t="shared" si="126"/>
        <v>2.2006034851074219E-4</v>
      </c>
      <c r="N451" s="10">
        <f t="shared" si="127"/>
        <v>3.6819934844970703E-2</v>
      </c>
      <c r="O451" s="10">
        <f t="shared" si="128"/>
        <v>7.6007843017578125E-4</v>
      </c>
      <c r="P451" s="10">
        <f t="shared" si="129"/>
        <v>1.0991096496582031E-4</v>
      </c>
      <c r="Q451" s="10">
        <f t="shared" si="130"/>
        <v>1.7800331115722656E-3</v>
      </c>
      <c r="R451" s="10">
        <f t="shared" si="131"/>
        <v>5.8007240295410156E-4</v>
      </c>
      <c r="S451" s="10">
        <f t="shared" si="132"/>
        <v>2.3984909057617188E-4</v>
      </c>
      <c r="T451" s="10">
        <f t="shared" si="133"/>
        <v>8.8400840759277344E-3</v>
      </c>
      <c r="U451" s="10">
        <f t="shared" si="134"/>
        <v>0.21116995811462402</v>
      </c>
      <c r="V451" s="10">
        <f>SUM(Table2[[#This Row],[filter kmers2]:[identify kmers B10]])</f>
        <v>0.26051998138427734</v>
      </c>
      <c r="W451" s="5">
        <f t="shared" si="135"/>
        <v>8.4469662304383639E-4</v>
      </c>
      <c r="X451" s="5">
        <f t="shared" si="136"/>
        <v>0.14133247918001282</v>
      </c>
      <c r="Y451" s="5">
        <f t="shared" si="137"/>
        <v>2.9175436990939874E-3</v>
      </c>
      <c r="Z451" s="5">
        <f t="shared" si="138"/>
        <v>4.2189072938592477E-4</v>
      </c>
      <c r="AA451" s="5">
        <f t="shared" si="139"/>
        <v>6.8326164546536105E-3</v>
      </c>
      <c r="AB451" s="5">
        <f t="shared" si="140"/>
        <v>2.2265946737439371E-3</v>
      </c>
      <c r="AC451" s="5">
        <f t="shared" si="141"/>
        <v>9.2065525761874257E-4</v>
      </c>
      <c r="AD451" s="5">
        <f t="shared" si="142"/>
        <v>3.3932460876727376E-2</v>
      </c>
      <c r="AE451" s="5">
        <f t="shared" si="143"/>
        <v>0.81057106250571975</v>
      </c>
      <c r="AF451" s="20">
        <f>Table2[[#This Row],[filter kmers2]]/Table2[[#This Row],[bp]]*1000000</f>
        <v>2.0007305074165121E-2</v>
      </c>
      <c r="AG451" s="20">
        <f>Table2[[#This Row],[collapse kmers3]]/Table2[[#This Row],[bp]]*1000000</f>
        <v>3.347571128736313</v>
      </c>
      <c r="AH451" s="20">
        <f>Table2[[#This Row],[calculate distances4]]/Table2[[#This Row],[bp]]*1000000</f>
        <v>6.9104321317918105E-2</v>
      </c>
      <c r="AI451" s="20">
        <f>Table2[[#This Row],[Find N A5]]/Table2[[#This Row],[bp]]*1000000</f>
        <v>9.9928143436512698E-3</v>
      </c>
      <c r="AJ451" s="20">
        <f>Table2[[#This Row],[Find N B6]]/Table2[[#This Row],[bp]]*1000000</f>
        <v>0.16183590431605288</v>
      </c>
      <c r="AK451" s="20">
        <f>Table2[[#This Row],[Find N C7]]/Table2[[#This Row],[bp]]*1000000</f>
        <v>5.2738649236667108E-2</v>
      </c>
      <c r="AL451" s="20">
        <f>Table2[[#This Row],[Find N D8]]/Table2[[#This Row],[bp]]*1000000</f>
        <v>2.1806445183759602E-2</v>
      </c>
      <c r="AM451" s="20">
        <f>Table2[[#This Row],[identify kmers A9]]/Table2[[#This Row],[bp]]*1000000</f>
        <v>0.80371707209089327</v>
      </c>
      <c r="AN451" s="20">
        <f>Table2[[#This Row],[identify kmers B10]]/Table2[[#This Row],[bp]]*1000000</f>
        <v>19.199014284446225</v>
      </c>
    </row>
    <row r="452" spans="1:40" x14ac:dyDescent="0.25">
      <c r="A452" s="1" t="s">
        <v>144</v>
      </c>
      <c r="B452">
        <v>10999</v>
      </c>
      <c r="C452">
        <v>1709568522.3880301</v>
      </c>
      <c r="D452">
        <v>1709568522.3882401</v>
      </c>
      <c r="E452">
        <v>1709568522.4370201</v>
      </c>
      <c r="F452">
        <v>1709568522.43819</v>
      </c>
      <c r="G452">
        <v>1709568522.4383299</v>
      </c>
      <c r="H452">
        <v>1709568522.44013</v>
      </c>
      <c r="I452">
        <v>1709568522.44064</v>
      </c>
      <c r="J452">
        <v>1709568522.44087</v>
      </c>
      <c r="K452">
        <v>1709568522.45297</v>
      </c>
      <c r="L452">
        <v>1709568522.6461301</v>
      </c>
      <c r="M452" s="10">
        <f t="shared" si="126"/>
        <v>2.1004676818847656E-4</v>
      </c>
      <c r="N452" s="10">
        <f t="shared" si="127"/>
        <v>4.8779964447021484E-2</v>
      </c>
      <c r="O452" s="10">
        <f t="shared" si="128"/>
        <v>1.1699199676513672E-3</v>
      </c>
      <c r="P452" s="10">
        <f t="shared" si="129"/>
        <v>1.3995170593261719E-4</v>
      </c>
      <c r="Q452" s="10">
        <f t="shared" si="130"/>
        <v>1.8000602722167969E-3</v>
      </c>
      <c r="R452" s="10">
        <f t="shared" si="131"/>
        <v>5.0997734069824219E-4</v>
      </c>
      <c r="S452" s="10">
        <f t="shared" si="132"/>
        <v>2.3007392883300781E-4</v>
      </c>
      <c r="T452" s="10">
        <f t="shared" si="133"/>
        <v>1.2099981307983398E-2</v>
      </c>
      <c r="U452" s="10">
        <f t="shared" si="134"/>
        <v>0.19316005706787109</v>
      </c>
      <c r="V452" s="10">
        <f>SUM(Table2[[#This Row],[filter kmers2]:[identify kmers B10]])</f>
        <v>0.25810003280639648</v>
      </c>
      <c r="W452" s="5">
        <f t="shared" si="135"/>
        <v>8.1381922313057133E-4</v>
      </c>
      <c r="X452" s="5">
        <f t="shared" si="136"/>
        <v>0.1889963512077964</v>
      </c>
      <c r="Y452" s="5">
        <f t="shared" si="137"/>
        <v>4.5328160362107985E-3</v>
      </c>
      <c r="Z452" s="5">
        <f t="shared" si="138"/>
        <v>5.4223823379982445E-4</v>
      </c>
      <c r="AA452" s="5">
        <f t="shared" si="139"/>
        <v>6.9742737056025126E-3</v>
      </c>
      <c r="AB452" s="5">
        <f t="shared" si="140"/>
        <v>1.9758902591104337E-3</v>
      </c>
      <c r="AC452" s="5">
        <f t="shared" si="141"/>
        <v>8.9141379151078473E-4</v>
      </c>
      <c r="AD452" s="5">
        <f t="shared" si="142"/>
        <v>4.688097547457392E-2</v>
      </c>
      <c r="AE452" s="5">
        <f t="shared" si="143"/>
        <v>0.74839222206826472</v>
      </c>
      <c r="AF452" s="20">
        <f>Table2[[#This Row],[filter kmers2]]/Table2[[#This Row],[bp]]*1000000</f>
        <v>1.9096896825936592E-2</v>
      </c>
      <c r="AG452" s="20">
        <f>Table2[[#This Row],[collapse kmers3]]/Table2[[#This Row],[bp]]*1000000</f>
        <v>4.4349453993109806</v>
      </c>
      <c r="AH452" s="20">
        <f>Table2[[#This Row],[calculate distances4]]/Table2[[#This Row],[bp]]*1000000</f>
        <v>0.10636603033470017</v>
      </c>
      <c r="AI452" s="20">
        <f>Table2[[#This Row],[Find N A5]]/Table2[[#This Row],[bp]]*1000000</f>
        <v>1.2724039088336865E-2</v>
      </c>
      <c r="AJ452" s="20">
        <f>Table2[[#This Row],[Find N B6]]/Table2[[#This Row],[bp]]*1000000</f>
        <v>0.16365672081250993</v>
      </c>
      <c r="AK452" s="20">
        <f>Table2[[#This Row],[Find N C7]]/Table2[[#This Row],[bp]]*1000000</f>
        <v>4.6365791499067388E-2</v>
      </c>
      <c r="AL452" s="20">
        <f>Table2[[#This Row],[Find N D8]]/Table2[[#This Row],[bp]]*1000000</f>
        <v>2.0917713322393654E-2</v>
      </c>
      <c r="AM452" s="20">
        <f>Table2[[#This Row],[identify kmers A9]]/Table2[[#This Row],[bp]]*1000000</f>
        <v>1.1000983096630057</v>
      </c>
      <c r="AN452" s="20">
        <f>Table2[[#This Row],[identify kmers B10]]/Table2[[#This Row],[bp]]*1000000</f>
        <v>17.561601697233485</v>
      </c>
    </row>
    <row r="453" spans="1:40" x14ac:dyDescent="0.25">
      <c r="A453" s="1" t="s">
        <v>144</v>
      </c>
      <c r="B453">
        <v>10249</v>
      </c>
      <c r="C453">
        <v>1709568563.5553401</v>
      </c>
      <c r="D453">
        <v>1709568563.5555301</v>
      </c>
      <c r="E453">
        <v>1709568563.60027</v>
      </c>
      <c r="F453">
        <v>1709568563.6013401</v>
      </c>
      <c r="G453">
        <v>1709568563.60148</v>
      </c>
      <c r="H453">
        <v>1709568563.6034701</v>
      </c>
      <c r="I453">
        <v>1709568563.6040699</v>
      </c>
      <c r="J453">
        <v>1709568563.6043</v>
      </c>
      <c r="K453">
        <v>1709568563.6187799</v>
      </c>
      <c r="L453">
        <v>1709568563.8094001</v>
      </c>
      <c r="M453" s="10">
        <f t="shared" si="126"/>
        <v>1.9001960754394531E-4</v>
      </c>
      <c r="N453" s="10">
        <f t="shared" si="127"/>
        <v>4.4739961624145508E-2</v>
      </c>
      <c r="O453" s="10">
        <f t="shared" si="128"/>
        <v>1.0700225830078125E-3</v>
      </c>
      <c r="P453" s="10">
        <f t="shared" si="129"/>
        <v>1.3995170593261719E-4</v>
      </c>
      <c r="Q453" s="10">
        <f t="shared" si="130"/>
        <v>1.9900798797607422E-3</v>
      </c>
      <c r="R453" s="10">
        <f t="shared" si="131"/>
        <v>5.9986114501953125E-4</v>
      </c>
      <c r="S453" s="10">
        <f t="shared" si="132"/>
        <v>2.3007392883300781E-4</v>
      </c>
      <c r="T453" s="10">
        <f t="shared" si="133"/>
        <v>1.4479875564575195E-2</v>
      </c>
      <c r="U453" s="10">
        <f t="shared" si="134"/>
        <v>0.19062018394470215</v>
      </c>
      <c r="V453" s="10">
        <f>SUM(Table2[[#This Row],[filter kmers2]:[identify kmers B10]])</f>
        <v>0.25406002998352051</v>
      </c>
      <c r="W453" s="5">
        <f t="shared" si="135"/>
        <v>7.4793192599509198E-4</v>
      </c>
      <c r="X453" s="5">
        <f t="shared" si="136"/>
        <v>0.17609996199342157</v>
      </c>
      <c r="Y453" s="5">
        <f t="shared" si="137"/>
        <v>4.2116919496436294E-3</v>
      </c>
      <c r="Z453" s="5">
        <f t="shared" si="138"/>
        <v>5.5086077861871889E-4</v>
      </c>
      <c r="AA453" s="5">
        <f t="shared" si="139"/>
        <v>7.8331088911932651E-3</v>
      </c>
      <c r="AB453" s="5">
        <f t="shared" si="140"/>
        <v>2.3611000323759744E-3</v>
      </c>
      <c r="AC453" s="5">
        <f t="shared" si="141"/>
        <v>9.0558884389619048E-4</v>
      </c>
      <c r="AD453" s="5">
        <f t="shared" si="142"/>
        <v>5.6993914255282212E-2</v>
      </c>
      <c r="AE453" s="5">
        <f t="shared" si="143"/>
        <v>0.75029584132957339</v>
      </c>
      <c r="AF453" s="20">
        <f>Table2[[#This Row],[filter kmers2]]/Table2[[#This Row],[bp]]*1000000</f>
        <v>1.854030710741978E-2</v>
      </c>
      <c r="AG453" s="20">
        <f>Table2[[#This Row],[collapse kmers3]]/Table2[[#This Row],[bp]]*1000000</f>
        <v>4.3653001877398294</v>
      </c>
      <c r="AH453" s="20">
        <f>Table2[[#This Row],[calculate distances4]]/Table2[[#This Row],[bp]]*1000000</f>
        <v>0.10440263274542028</v>
      </c>
      <c r="AI453" s="20">
        <f>Table2[[#This Row],[Find N A5]]/Table2[[#This Row],[bp]]*1000000</f>
        <v>1.365515717949236E-2</v>
      </c>
      <c r="AJ453" s="20">
        <f>Table2[[#This Row],[Find N B6]]/Table2[[#This Row],[bp]]*1000000</f>
        <v>0.19417307832576272</v>
      </c>
      <c r="AK453" s="20">
        <f>Table2[[#This Row],[Find N C7]]/Table2[[#This Row],[bp]]*1000000</f>
        <v>5.8528748660311367E-2</v>
      </c>
      <c r="AL453" s="20">
        <f>Table2[[#This Row],[Find N D8]]/Table2[[#This Row],[bp]]*1000000</f>
        <v>2.2448427049761716E-2</v>
      </c>
      <c r="AM453" s="20">
        <f>Table2[[#This Row],[identify kmers A9]]/Table2[[#This Row],[bp]]*1000000</f>
        <v>1.4128086217753142</v>
      </c>
      <c r="AN453" s="20">
        <f>Table2[[#This Row],[identify kmers B10]]/Table2[[#This Row],[bp]]*1000000</f>
        <v>18.598905643936206</v>
      </c>
    </row>
    <row r="454" spans="1:40" x14ac:dyDescent="0.25">
      <c r="A454" s="1" t="s">
        <v>144</v>
      </c>
      <c r="B454">
        <v>10249</v>
      </c>
      <c r="C454">
        <v>1709568531.7713001</v>
      </c>
      <c r="D454">
        <v>1709568531.77142</v>
      </c>
      <c r="E454">
        <v>1709568531.78689</v>
      </c>
      <c r="F454">
        <v>1709568531.7878599</v>
      </c>
      <c r="G454">
        <v>1709568531.7879901</v>
      </c>
      <c r="H454">
        <v>1709568531.7973001</v>
      </c>
      <c r="I454">
        <v>1709568531.79811</v>
      </c>
      <c r="J454">
        <v>1709568531.79845</v>
      </c>
      <c r="K454">
        <v>1709568531.8062301</v>
      </c>
      <c r="L454">
        <v>1709568532.0211</v>
      </c>
      <c r="M454" s="10">
        <f t="shared" si="126"/>
        <v>1.1992454528808594E-4</v>
      </c>
      <c r="N454" s="10">
        <f t="shared" si="127"/>
        <v>1.5470027923583984E-2</v>
      </c>
      <c r="O454" s="10">
        <f t="shared" si="128"/>
        <v>9.6988677978515625E-4</v>
      </c>
      <c r="P454" s="10">
        <f t="shared" si="129"/>
        <v>1.3017654418945313E-4</v>
      </c>
      <c r="Q454" s="10">
        <f t="shared" si="130"/>
        <v>9.3100070953369141E-3</v>
      </c>
      <c r="R454" s="10">
        <f t="shared" si="131"/>
        <v>8.0990791320800781E-4</v>
      </c>
      <c r="S454" s="10">
        <f t="shared" si="132"/>
        <v>3.3998489379882813E-4</v>
      </c>
      <c r="T454" s="10">
        <f t="shared" si="133"/>
        <v>7.7800750732421875E-3</v>
      </c>
      <c r="U454" s="10">
        <f t="shared" si="134"/>
        <v>0.21486997604370117</v>
      </c>
      <c r="V454" s="10">
        <f>SUM(Table2[[#This Row],[filter kmers2]:[identify kmers B10]])</f>
        <v>0.24979996681213379</v>
      </c>
      <c r="W454" s="5">
        <f t="shared" si="135"/>
        <v>4.800823107325598E-4</v>
      </c>
      <c r="X454" s="5">
        <f t="shared" si="136"/>
        <v>6.1929663646506712E-2</v>
      </c>
      <c r="Y454" s="5">
        <f t="shared" si="137"/>
        <v>3.8826537575746586E-3</v>
      </c>
      <c r="Z454" s="5">
        <f t="shared" si="138"/>
        <v>5.211231444532359E-4</v>
      </c>
      <c r="AA454" s="5">
        <f t="shared" si="139"/>
        <v>3.7269849208341407E-2</v>
      </c>
      <c r="AB454" s="5">
        <f t="shared" si="140"/>
        <v>3.242225863933411E-3</v>
      </c>
      <c r="AC454" s="5">
        <f t="shared" si="141"/>
        <v>1.3610285787368395E-3</v>
      </c>
      <c r="AD454" s="5">
        <f t="shared" si="142"/>
        <v>3.1145220604025629E-2</v>
      </c>
      <c r="AE454" s="5">
        <f t="shared" si="143"/>
        <v>0.86016815288569559</v>
      </c>
      <c r="AF454" s="20">
        <f>Table2[[#This Row],[filter kmers2]]/Table2[[#This Row],[bp]]*1000000</f>
        <v>1.1701097208321392E-2</v>
      </c>
      <c r="AG454" s="20">
        <f>Table2[[#This Row],[collapse kmers3]]/Table2[[#This Row],[bp]]*1000000</f>
        <v>1.5094182772547551</v>
      </c>
      <c r="AH454" s="20">
        <f>Table2[[#This Row],[calculate distances4]]/Table2[[#This Row],[bp]]*1000000</f>
        <v>9.4632332889565449E-2</v>
      </c>
      <c r="AI454" s="20">
        <f>Table2[[#This Row],[Find N A5]]/Table2[[#This Row],[bp]]*1000000</f>
        <v>1.2701389812611291E-2</v>
      </c>
      <c r="AJ454" s="20">
        <f>Table2[[#This Row],[Find N B6]]/Table2[[#This Row],[bp]]*1000000</f>
        <v>0.90838199778875139</v>
      </c>
      <c r="AK454" s="20">
        <f>Table2[[#This Row],[Find N C7]]/Table2[[#This Row],[bp]]*1000000</f>
        <v>7.9023115738902125E-2</v>
      </c>
      <c r="AL454" s="20">
        <f>Table2[[#This Row],[Find N D8]]/Table2[[#This Row],[bp]]*1000000</f>
        <v>3.3172494272497619E-2</v>
      </c>
      <c r="AM454" s="20">
        <f>Table2[[#This Row],[identify kmers A9]]/Table2[[#This Row],[bp]]*1000000</f>
        <v>0.75910577356251219</v>
      </c>
      <c r="AN454" s="20">
        <f>Table2[[#This Row],[identify kmers B10]]/Table2[[#This Row],[bp]]*1000000</f>
        <v>20.964969854981089</v>
      </c>
    </row>
    <row r="455" spans="1:40" x14ac:dyDescent="0.25">
      <c r="A455" s="1" t="s">
        <v>144</v>
      </c>
      <c r="B455">
        <v>10999</v>
      </c>
      <c r="C455">
        <v>1709568515.6023901</v>
      </c>
      <c r="D455">
        <v>1709568515.6026101</v>
      </c>
      <c r="E455">
        <v>1709568515.62659</v>
      </c>
      <c r="F455">
        <v>1709568515.6273701</v>
      </c>
      <c r="G455">
        <v>1709568515.62749</v>
      </c>
      <c r="H455">
        <v>1709568515.62901</v>
      </c>
      <c r="I455">
        <v>1709568515.62954</v>
      </c>
      <c r="J455">
        <v>1709568515.6298001</v>
      </c>
      <c r="K455">
        <v>1709568515.63993</v>
      </c>
      <c r="L455">
        <v>1709568515.84761</v>
      </c>
      <c r="M455" s="10">
        <f t="shared" si="126"/>
        <v>2.2006034851074219E-4</v>
      </c>
      <c r="N455" s="10">
        <f t="shared" si="127"/>
        <v>2.3979902267456055E-2</v>
      </c>
      <c r="O455" s="10">
        <f t="shared" si="128"/>
        <v>7.801055908203125E-4</v>
      </c>
      <c r="P455" s="10">
        <f t="shared" si="129"/>
        <v>1.1992454528808594E-4</v>
      </c>
      <c r="Q455" s="10">
        <f t="shared" si="130"/>
        <v>1.5199184417724609E-3</v>
      </c>
      <c r="R455" s="10">
        <f t="shared" si="131"/>
        <v>5.3000450134277344E-4</v>
      </c>
      <c r="S455" s="10">
        <f t="shared" si="132"/>
        <v>2.6011466979980469E-4</v>
      </c>
      <c r="T455" s="10">
        <f t="shared" si="133"/>
        <v>1.0129928588867188E-2</v>
      </c>
      <c r="U455" s="10">
        <f t="shared" si="134"/>
        <v>0.20767998695373535</v>
      </c>
      <c r="V455" s="10">
        <f>SUM(Table2[[#This Row],[filter kmers2]:[identify kmers B10]])</f>
        <v>0.24521994590759277</v>
      </c>
      <c r="W455" s="5">
        <f t="shared" si="135"/>
        <v>8.9739987380010443E-4</v>
      </c>
      <c r="X455" s="5">
        <f t="shared" si="136"/>
        <v>9.7789362846089606E-2</v>
      </c>
      <c r="Y455" s="5">
        <f t="shared" si="137"/>
        <v>3.1812485233737179E-3</v>
      </c>
      <c r="Z455" s="5">
        <f t="shared" si="138"/>
        <v>4.8904890197340467E-4</v>
      </c>
      <c r="AA455" s="5">
        <f t="shared" si="139"/>
        <v>6.1981843937981207E-3</v>
      </c>
      <c r="AB455" s="5">
        <f t="shared" si="140"/>
        <v>2.1613433580256036E-3</v>
      </c>
      <c r="AC455" s="5">
        <f t="shared" si="141"/>
        <v>1.0607402625307843E-3</v>
      </c>
      <c r="AD455" s="5">
        <f t="shared" si="142"/>
        <v>4.1309562121363851E-2</v>
      </c>
      <c r="AE455" s="5">
        <f t="shared" si="143"/>
        <v>0.84691310971904477</v>
      </c>
      <c r="AF455" s="20">
        <f>Table2[[#This Row],[filter kmers2]]/Table2[[#This Row],[bp]]*1000000</f>
        <v>2.0007305074165121E-2</v>
      </c>
      <c r="AG455" s="20">
        <f>Table2[[#This Row],[collapse kmers3]]/Table2[[#This Row],[bp]]*1000000</f>
        <v>2.1801893142518463</v>
      </c>
      <c r="AH455" s="20">
        <f>Table2[[#This Row],[calculate distances4]]/Table2[[#This Row],[bp]]*1000000</f>
        <v>7.0925137814375164E-2</v>
      </c>
      <c r="AI455" s="20">
        <f>Table2[[#This Row],[Find N A5]]/Table2[[#This Row],[bp]]*1000000</f>
        <v>1.0903222591879801E-2</v>
      </c>
      <c r="AJ455" s="20">
        <f>Table2[[#This Row],[Find N B6]]/Table2[[#This Row],[bp]]*1000000</f>
        <v>0.13818696624897364</v>
      </c>
      <c r="AK455" s="20">
        <f>Table2[[#This Row],[Find N C7]]/Table2[[#This Row],[bp]]*1000000</f>
        <v>4.8186607995524454E-2</v>
      </c>
      <c r="AL455" s="20">
        <f>Table2[[#This Row],[Find N D8]]/Table2[[#This Row],[bp]]*1000000</f>
        <v>2.364893806707925E-2</v>
      </c>
      <c r="AM455" s="20">
        <f>Table2[[#This Row],[identify kmers A9]]/Table2[[#This Row],[bp]]*1000000</f>
        <v>0.92098632501747324</v>
      </c>
      <c r="AN455" s="20">
        <f>Table2[[#This Row],[identify kmers B10]]/Table2[[#This Row],[bp]]*1000000</f>
        <v>18.881715333551718</v>
      </c>
    </row>
    <row r="456" spans="1:40" x14ac:dyDescent="0.25">
      <c r="A456" s="1" t="s">
        <v>144</v>
      </c>
      <c r="B456">
        <v>10549</v>
      </c>
      <c r="C456">
        <v>1709568505.0004599</v>
      </c>
      <c r="D456">
        <v>1709568505.0006101</v>
      </c>
      <c r="E456">
        <v>1709568505.03215</v>
      </c>
      <c r="F456">
        <v>1709568505.03302</v>
      </c>
      <c r="G456">
        <v>1709568505.0331199</v>
      </c>
      <c r="H456">
        <v>1709568505.0341499</v>
      </c>
      <c r="I456">
        <v>1709568505.0346701</v>
      </c>
      <c r="J456">
        <v>1709568505.0348001</v>
      </c>
      <c r="K456">
        <v>1709568505.0446999</v>
      </c>
      <c r="L456">
        <v>1709568505.2444699</v>
      </c>
      <c r="M456" s="10">
        <f t="shared" si="126"/>
        <v>1.5020370483398438E-4</v>
      </c>
      <c r="N456" s="10">
        <f t="shared" si="127"/>
        <v>3.15399169921875E-2</v>
      </c>
      <c r="O456" s="10">
        <f t="shared" si="128"/>
        <v>8.6998939514160156E-4</v>
      </c>
      <c r="P456" s="10">
        <f t="shared" si="129"/>
        <v>9.9897384643554688E-5</v>
      </c>
      <c r="Q456" s="10">
        <f t="shared" si="130"/>
        <v>1.02996826171875E-3</v>
      </c>
      <c r="R456" s="10">
        <f t="shared" si="131"/>
        <v>5.2022933959960938E-4</v>
      </c>
      <c r="S456" s="10">
        <f t="shared" si="132"/>
        <v>1.2993812561035156E-4</v>
      </c>
      <c r="T456" s="10">
        <f t="shared" si="133"/>
        <v>9.8998546600341797E-3</v>
      </c>
      <c r="U456" s="10">
        <f t="shared" si="134"/>
        <v>0.19976997375488281</v>
      </c>
      <c r="V456" s="10">
        <f>SUM(Table2[[#This Row],[filter kmers2]:[identify kmers B10]])</f>
        <v>0.24400997161865234</v>
      </c>
      <c r="W456" s="5">
        <f t="shared" si="135"/>
        <v>6.155637978136737E-4</v>
      </c>
      <c r="X456" s="5">
        <f t="shared" si="136"/>
        <v>0.12925667251615122</v>
      </c>
      <c r="Y456" s="5">
        <f t="shared" si="137"/>
        <v>3.5653846003525324E-3</v>
      </c>
      <c r="Z456" s="5">
        <f t="shared" si="138"/>
        <v>4.0939877981576079E-4</v>
      </c>
      <c r="AA456" s="5">
        <f t="shared" si="139"/>
        <v>4.2210088992937628E-3</v>
      </c>
      <c r="AB456" s="5">
        <f t="shared" si="140"/>
        <v>2.132000328300692E-3</v>
      </c>
      <c r="AC456" s="5">
        <f t="shared" si="141"/>
        <v>5.3251153937849548E-4</v>
      </c>
      <c r="AD456" s="5">
        <f t="shared" si="142"/>
        <v>4.0571516788281227E-2</v>
      </c>
      <c r="AE456" s="5">
        <f t="shared" si="143"/>
        <v>0.81869594275061264</v>
      </c>
      <c r="AF456" s="20">
        <f>Table2[[#This Row],[filter kmers2]]/Table2[[#This Row],[bp]]*1000000</f>
        <v>1.4238667630484821E-2</v>
      </c>
      <c r="AG456" s="20">
        <f>Table2[[#This Row],[collapse kmers3]]/Table2[[#This Row],[bp]]*1000000</f>
        <v>2.9898489896850413</v>
      </c>
      <c r="AH456" s="20">
        <f>Table2[[#This Row],[calculate distances4]]/Table2[[#This Row],[bp]]*1000000</f>
        <v>8.2471266958157319E-2</v>
      </c>
      <c r="AI456" s="20">
        <f>Table2[[#This Row],[Find N A5]]/Table2[[#This Row],[bp]]*1000000</f>
        <v>9.4698440272589519E-3</v>
      </c>
      <c r="AJ456" s="20">
        <f>Table2[[#This Row],[Find N B6]]/Table2[[#This Row],[bp]]*1000000</f>
        <v>9.7636578037610208E-2</v>
      </c>
      <c r="AK456" s="20">
        <f>Table2[[#This Row],[Find N C7]]/Table2[[#This Row],[bp]]*1000000</f>
        <v>4.9315512332885524E-2</v>
      </c>
      <c r="AL456" s="20">
        <f>Table2[[#This Row],[Find N D8]]/Table2[[#This Row],[bp]]*1000000</f>
        <v>1.2317577553355916E-2</v>
      </c>
      <c r="AM456" s="20">
        <f>Table2[[#This Row],[identify kmers A9]]/Table2[[#This Row],[bp]]*1000000</f>
        <v>0.93846380320733525</v>
      </c>
      <c r="AN456" s="20">
        <f>Table2[[#This Row],[identify kmers B10]]/Table2[[#This Row],[bp]]*1000000</f>
        <v>18.93733754430589</v>
      </c>
    </row>
    <row r="457" spans="1:40" x14ac:dyDescent="0.25">
      <c r="A457" s="1" t="s">
        <v>144</v>
      </c>
      <c r="B457">
        <v>10999</v>
      </c>
      <c r="C457">
        <v>1709568574.8726201</v>
      </c>
      <c r="D457">
        <v>1709568574.8728399</v>
      </c>
      <c r="E457">
        <v>1709568574.9035699</v>
      </c>
      <c r="F457">
        <v>1709568574.90412</v>
      </c>
      <c r="G457">
        <v>1709568574.9042399</v>
      </c>
      <c r="H457">
        <v>1709568574.9054401</v>
      </c>
      <c r="I457">
        <v>1709568574.9058599</v>
      </c>
      <c r="J457">
        <v>1709568574.9060099</v>
      </c>
      <c r="K457">
        <v>1709568574.9144101</v>
      </c>
      <c r="L457">
        <v>1709568575.10637</v>
      </c>
      <c r="M457" s="10">
        <f t="shared" si="126"/>
        <v>2.1982192993164063E-4</v>
      </c>
      <c r="N457" s="10">
        <f t="shared" si="127"/>
        <v>3.0730009078979492E-2</v>
      </c>
      <c r="O457" s="10">
        <f t="shared" si="128"/>
        <v>5.5003166198730469E-4</v>
      </c>
      <c r="P457" s="10">
        <f t="shared" si="129"/>
        <v>1.1992454528808594E-4</v>
      </c>
      <c r="Q457" s="10">
        <f t="shared" si="130"/>
        <v>1.2001991271972656E-3</v>
      </c>
      <c r="R457" s="10">
        <f t="shared" si="131"/>
        <v>4.1985511779785156E-4</v>
      </c>
      <c r="S457" s="10">
        <f t="shared" si="132"/>
        <v>1.4996528625488281E-4</v>
      </c>
      <c r="T457" s="10">
        <f t="shared" si="133"/>
        <v>8.4002017974853516E-3</v>
      </c>
      <c r="U457" s="10">
        <f t="shared" si="134"/>
        <v>0.19195985794067383</v>
      </c>
      <c r="V457" s="10">
        <f>SUM(Table2[[#This Row],[filter kmers2]:[identify kmers B10]])</f>
        <v>0.2337498664855957</v>
      </c>
      <c r="W457" s="5">
        <f t="shared" si="135"/>
        <v>9.4041521065504712E-4</v>
      </c>
      <c r="X457" s="5">
        <f t="shared" si="136"/>
        <v>0.13146535457325345</v>
      </c>
      <c r="Y457" s="5">
        <f t="shared" si="137"/>
        <v>2.3530779728646355E-3</v>
      </c>
      <c r="Z457" s="5">
        <f t="shared" si="138"/>
        <v>5.1304647609489015E-4</v>
      </c>
      <c r="AA457" s="5">
        <f t="shared" si="139"/>
        <v>5.1345446534029364E-3</v>
      </c>
      <c r="AB457" s="5">
        <f t="shared" si="140"/>
        <v>1.7961726528888699E-3</v>
      </c>
      <c r="AC457" s="5">
        <f t="shared" si="141"/>
        <v>6.4156308839698987E-4</v>
      </c>
      <c r="AD457" s="5">
        <f t="shared" si="142"/>
        <v>3.5936712708253007E-2</v>
      </c>
      <c r="AE457" s="5">
        <f t="shared" si="143"/>
        <v>0.82121911266419012</v>
      </c>
      <c r="AF457" s="20">
        <f>Table2[[#This Row],[filter kmers2]]/Table2[[#This Row],[bp]]*1000000</f>
        <v>1.998562868730254E-2</v>
      </c>
      <c r="AG457" s="20">
        <f>Table2[[#This Row],[collapse kmers3]]/Table2[[#This Row],[bp]]*1000000</f>
        <v>2.7938911791053274</v>
      </c>
      <c r="AH457" s="20">
        <f>Table2[[#This Row],[calculate distances4]]/Table2[[#This Row],[bp]]*1000000</f>
        <v>5.0007424491981513E-2</v>
      </c>
      <c r="AI457" s="20">
        <f>Table2[[#This Row],[Find N A5]]/Table2[[#This Row],[bp]]*1000000</f>
        <v>1.0903222591879801E-2</v>
      </c>
      <c r="AJ457" s="20">
        <f>Table2[[#This Row],[Find N B6]]/Table2[[#This Row],[bp]]*1000000</f>
        <v>0.10911893146624835</v>
      </c>
      <c r="AK457" s="20">
        <f>Table2[[#This Row],[Find N C7]]/Table2[[#This Row],[bp]]*1000000</f>
        <v>3.8172117265010595E-2</v>
      </c>
      <c r="AL457" s="20">
        <f>Table2[[#This Row],[Find N D8]]/Table2[[#This Row],[bp]]*1000000</f>
        <v>1.3634447336565398E-2</v>
      </c>
      <c r="AM457" s="20">
        <f>Table2[[#This Row],[identify kmers A9]]/Table2[[#This Row],[bp]]*1000000</f>
        <v>0.76372413832942554</v>
      </c>
      <c r="AN457" s="20">
        <f>Table2[[#This Row],[identify kmers B10]]/Table2[[#This Row],[bp]]*1000000</f>
        <v>17.452482765767236</v>
      </c>
    </row>
    <row r="458" spans="1:40" x14ac:dyDescent="0.25">
      <c r="A458" s="1" t="s">
        <v>144</v>
      </c>
      <c r="B458">
        <v>12099</v>
      </c>
      <c r="C458">
        <v>1709568555.0094399</v>
      </c>
      <c r="D458">
        <v>1709568555.0097101</v>
      </c>
      <c r="E458">
        <v>1709568555.0609</v>
      </c>
      <c r="F458">
        <v>1709568555.0624299</v>
      </c>
      <c r="G458">
        <v>1709568555.0625701</v>
      </c>
      <c r="H458">
        <v>1709568555.0684299</v>
      </c>
      <c r="I458">
        <v>1709568555.06896</v>
      </c>
      <c r="J458">
        <v>1709568555.06918</v>
      </c>
      <c r="K458">
        <v>1709568555.0815201</v>
      </c>
      <c r="L458">
        <v>1709568555.24</v>
      </c>
      <c r="M458" s="10">
        <f t="shared" si="126"/>
        <v>2.7012825012207031E-4</v>
      </c>
      <c r="N458" s="10">
        <f t="shared" si="127"/>
        <v>5.1189899444580078E-2</v>
      </c>
      <c r="O458" s="10">
        <f t="shared" si="128"/>
        <v>1.5299320220947266E-3</v>
      </c>
      <c r="P458" s="10">
        <f t="shared" si="129"/>
        <v>1.4019012451171875E-4</v>
      </c>
      <c r="Q458" s="10">
        <f t="shared" si="130"/>
        <v>5.8598518371582031E-3</v>
      </c>
      <c r="R458" s="10">
        <f t="shared" si="131"/>
        <v>5.3000450134277344E-4</v>
      </c>
      <c r="S458" s="10">
        <f t="shared" si="132"/>
        <v>2.2006034851074219E-4</v>
      </c>
      <c r="T458" s="10">
        <f t="shared" si="133"/>
        <v>1.2340068817138672E-2</v>
      </c>
      <c r="U458" s="10">
        <f t="shared" si="134"/>
        <v>0.15847992897033691</v>
      </c>
      <c r="V458" s="10">
        <f>SUM(Table2[[#This Row],[filter kmers2]:[identify kmers B10]])</f>
        <v>0.2305600643157959</v>
      </c>
      <c r="W458" s="5">
        <f t="shared" si="135"/>
        <v>1.1716176907032704E-3</v>
      </c>
      <c r="X458" s="5">
        <f t="shared" si="136"/>
        <v>0.22202413759941431</v>
      </c>
      <c r="Y458" s="5">
        <f t="shared" si="137"/>
        <v>6.6357199657924859E-3</v>
      </c>
      <c r="Z458" s="5">
        <f t="shared" si="138"/>
        <v>6.080416611946364E-4</v>
      </c>
      <c r="AA458" s="5">
        <f t="shared" si="139"/>
        <v>2.5415727804152678E-2</v>
      </c>
      <c r="AB458" s="5">
        <f t="shared" si="140"/>
        <v>2.2987697497205387E-3</v>
      </c>
      <c r="AC458" s="5">
        <f t="shared" si="141"/>
        <v>9.5445995456232887E-4</v>
      </c>
      <c r="AD458" s="5">
        <f t="shared" si="142"/>
        <v>5.3522143367537398E-2</v>
      </c>
      <c r="AE458" s="5">
        <f t="shared" si="143"/>
        <v>0.68736938220692234</v>
      </c>
      <c r="AF458" s="20">
        <f>Table2[[#This Row],[filter kmers2]]/Table2[[#This Row],[bp]]*1000000</f>
        <v>2.2326493935207067E-2</v>
      </c>
      <c r="AG458" s="20">
        <f>Table2[[#This Row],[collapse kmers3]]/Table2[[#This Row],[bp]]*1000000</f>
        <v>4.2309198648301578</v>
      </c>
      <c r="AH458" s="20">
        <f>Table2[[#This Row],[calculate distances4]]/Table2[[#This Row],[bp]]*1000000</f>
        <v>0.12645111348828222</v>
      </c>
      <c r="AI458" s="20">
        <f>Table2[[#This Row],[Find N A5]]/Table2[[#This Row],[bp]]*1000000</f>
        <v>1.158691830000155E-2</v>
      </c>
      <c r="AJ458" s="20">
        <f>Table2[[#This Row],[Find N B6]]/Table2[[#This Row],[bp]]*1000000</f>
        <v>0.48432530268271784</v>
      </c>
      <c r="AK458" s="20">
        <f>Table2[[#This Row],[Find N C7]]/Table2[[#This Row],[bp]]*1000000</f>
        <v>4.3805645205618103E-2</v>
      </c>
      <c r="AL458" s="20">
        <f>Table2[[#This Row],[Find N D8]]/Table2[[#This Row],[bp]]*1000000</f>
        <v>1.8188308828063656E-2</v>
      </c>
      <c r="AM458" s="20">
        <f>Table2[[#This Row],[identify kmers A9]]/Table2[[#This Row],[bp]]*1000000</f>
        <v>1.0199246894072793</v>
      </c>
      <c r="AN458" s="20">
        <f>Table2[[#This Row],[identify kmers B10]]/Table2[[#This Row],[bp]]*1000000</f>
        <v>13.098597319641037</v>
      </c>
    </row>
    <row r="459" spans="1:40" x14ac:dyDescent="0.25">
      <c r="A459" s="1" t="s">
        <v>144</v>
      </c>
      <c r="B459">
        <v>13199</v>
      </c>
      <c r="C459">
        <v>1709568555.1271601</v>
      </c>
      <c r="D459">
        <v>1709568555.1274199</v>
      </c>
      <c r="E459">
        <v>1709568555.1919401</v>
      </c>
      <c r="F459">
        <v>1709568555.1935501</v>
      </c>
      <c r="G459">
        <v>1709568555.1936901</v>
      </c>
      <c r="H459">
        <v>1709568555.1959</v>
      </c>
      <c r="I459">
        <v>1709568555.1963301</v>
      </c>
      <c r="J459">
        <v>1709568555.1965001</v>
      </c>
      <c r="K459">
        <v>1709568555.2199299</v>
      </c>
      <c r="L459">
        <v>1709568555.3564601</v>
      </c>
      <c r="M459" s="10">
        <f t="shared" si="126"/>
        <v>2.5987625122070313E-4</v>
      </c>
      <c r="N459" s="10">
        <f t="shared" si="127"/>
        <v>6.4520120620727539E-2</v>
      </c>
      <c r="O459" s="10">
        <f t="shared" si="128"/>
        <v>1.6100406646728516E-3</v>
      </c>
      <c r="P459" s="10">
        <f t="shared" si="129"/>
        <v>1.3995170593261719E-4</v>
      </c>
      <c r="Q459" s="10">
        <f t="shared" si="130"/>
        <v>2.2099018096923828E-3</v>
      </c>
      <c r="R459" s="10">
        <f t="shared" si="131"/>
        <v>4.3010711669921875E-4</v>
      </c>
      <c r="S459" s="10">
        <f t="shared" si="132"/>
        <v>1.6999244689941406E-4</v>
      </c>
      <c r="T459" s="10">
        <f t="shared" si="133"/>
        <v>2.342987060546875E-2</v>
      </c>
      <c r="U459" s="10">
        <f t="shared" si="134"/>
        <v>0.13653016090393066</v>
      </c>
      <c r="V459" s="10">
        <f>SUM(Table2[[#This Row],[filter kmers2]:[identify kmers B10]])</f>
        <v>0.22930002212524414</v>
      </c>
      <c r="W459" s="5">
        <f t="shared" si="135"/>
        <v>1.1333459491720335E-3</v>
      </c>
      <c r="X459" s="5">
        <f t="shared" si="136"/>
        <v>0.28137860617164057</v>
      </c>
      <c r="Y459" s="5">
        <f t="shared" si="137"/>
        <v>7.0215460502373785E-3</v>
      </c>
      <c r="Z459" s="5">
        <f t="shared" si="138"/>
        <v>6.1034318547154465E-4</v>
      </c>
      <c r="AA459" s="5">
        <f t="shared" si="139"/>
        <v>9.6375996356656696E-3</v>
      </c>
      <c r="AB459" s="5">
        <f t="shared" si="140"/>
        <v>1.8757395342260078E-3</v>
      </c>
      <c r="AC459" s="5">
        <f t="shared" si="141"/>
        <v>7.4135381812812844E-4</v>
      </c>
      <c r="AD459" s="5">
        <f t="shared" si="142"/>
        <v>0.10217997533672851</v>
      </c>
      <c r="AE459" s="5">
        <f t="shared" si="143"/>
        <v>0.59542149031873015</v>
      </c>
      <c r="AF459" s="20">
        <f>Table2[[#This Row],[filter kmers2]]/Table2[[#This Row],[bp]]*1000000</f>
        <v>1.9689086386900759E-2</v>
      </c>
      <c r="AG459" s="20">
        <f>Table2[[#This Row],[collapse kmers3]]/Table2[[#This Row],[bp]]*1000000</f>
        <v>4.8882582484072685</v>
      </c>
      <c r="AH459" s="20">
        <f>Table2[[#This Row],[calculate distances4]]/Table2[[#This Row],[bp]]*1000000</f>
        <v>0.12198201868875307</v>
      </c>
      <c r="AI459" s="20">
        <f>Table2[[#This Row],[Find N A5]]/Table2[[#This Row],[bp]]*1000000</f>
        <v>1.0603205237716282E-2</v>
      </c>
      <c r="AJ459" s="20">
        <f>Table2[[#This Row],[Find N B6]]/Table2[[#This Row],[bp]]*1000000</f>
        <v>0.16742948781668177</v>
      </c>
      <c r="AK459" s="20">
        <f>Table2[[#This Row],[Find N C7]]/Table2[[#This Row],[bp]]*1000000</f>
        <v>3.258634113942107E-2</v>
      </c>
      <c r="AL459" s="20">
        <f>Table2[[#This Row],[Find N D8]]/Table2[[#This Row],[bp]]*1000000</f>
        <v>1.2879191370513982E-2</v>
      </c>
      <c r="AM459" s="20">
        <f>Table2[[#This Row],[identify kmers A9]]/Table2[[#This Row],[bp]]*1000000</f>
        <v>1.7751246765261572</v>
      </c>
      <c r="AN459" s="20">
        <f>Table2[[#This Row],[identify kmers B10]]/Table2[[#This Row],[bp]]*1000000</f>
        <v>10.343977642543425</v>
      </c>
    </row>
    <row r="460" spans="1:40" x14ac:dyDescent="0.25">
      <c r="A460" s="1" t="s">
        <v>144</v>
      </c>
      <c r="B460">
        <v>14299</v>
      </c>
      <c r="C460">
        <v>1709568602.9486899</v>
      </c>
      <c r="D460">
        <v>1709568602.9491401</v>
      </c>
      <c r="E460">
        <v>1709568602.9544201</v>
      </c>
      <c r="F460">
        <v>1709568602.9546299</v>
      </c>
      <c r="G460">
        <v>1709568602.95474</v>
      </c>
      <c r="H460">
        <v>1709568602.9555299</v>
      </c>
      <c r="I460">
        <v>1709568602.95597</v>
      </c>
      <c r="J460">
        <v>1709568602.9559801</v>
      </c>
      <c r="K460">
        <v>1709568602.95786</v>
      </c>
      <c r="L460">
        <v>1709568602.9579</v>
      </c>
      <c r="M460" s="10">
        <f t="shared" si="126"/>
        <v>4.5013427734375E-4</v>
      </c>
      <c r="N460" s="10">
        <f t="shared" si="127"/>
        <v>5.2800178527832031E-3</v>
      </c>
      <c r="O460" s="10">
        <f t="shared" si="128"/>
        <v>2.09808349609375E-4</v>
      </c>
      <c r="P460" s="10">
        <f t="shared" si="129"/>
        <v>1.1014938354492188E-4</v>
      </c>
      <c r="Q460" s="10">
        <f t="shared" si="130"/>
        <v>7.8988075256347656E-4</v>
      </c>
      <c r="R460" s="10">
        <f t="shared" si="131"/>
        <v>4.4012069702148438E-4</v>
      </c>
      <c r="S460" s="10">
        <f t="shared" si="132"/>
        <v>1.0013580322265625E-5</v>
      </c>
      <c r="T460" s="10">
        <f t="shared" si="133"/>
        <v>1.8799304962158203E-3</v>
      </c>
      <c r="U460" s="10">
        <f t="shared" si="134"/>
        <v>4.00543212890625E-5</v>
      </c>
      <c r="V460" s="10">
        <f>SUM(Table2[[#This Row],[filter kmers2]:[identify kmers B10]])</f>
        <v>9.2101097106933594E-3</v>
      </c>
      <c r="W460" s="5">
        <f t="shared" si="135"/>
        <v>4.8873932177064455E-2</v>
      </c>
      <c r="X460" s="5">
        <f t="shared" si="136"/>
        <v>0.57328501164897749</v>
      </c>
      <c r="Y460" s="5">
        <f t="shared" si="137"/>
        <v>2.2780222624902924E-2</v>
      </c>
      <c r="Z460" s="5">
        <f t="shared" si="138"/>
        <v>1.1959616878074036E-2</v>
      </c>
      <c r="AA460" s="5">
        <f t="shared" si="139"/>
        <v>8.5762360859435671E-2</v>
      </c>
      <c r="AB460" s="5">
        <f t="shared" si="140"/>
        <v>4.7786694279057726E-2</v>
      </c>
      <c r="AC460" s="5">
        <f t="shared" si="141"/>
        <v>1.0872378980067306E-3</v>
      </c>
      <c r="AD460" s="5">
        <f t="shared" si="142"/>
        <v>0.20411597204245405</v>
      </c>
      <c r="AE460" s="5">
        <f t="shared" si="143"/>
        <v>4.3489515920269225E-3</v>
      </c>
      <c r="AF460" s="20">
        <f>Table2[[#This Row],[filter kmers2]]/Table2[[#This Row],[bp]]*1000000</f>
        <v>3.148012289976572E-2</v>
      </c>
      <c r="AG460" s="20">
        <f>Table2[[#This Row],[collapse kmers3]]/Table2[[#This Row],[bp]]*1000000</f>
        <v>0.36925783990371375</v>
      </c>
      <c r="AH460" s="20">
        <f>Table2[[#This Row],[calculate distances4]]/Table2[[#This Row],[bp]]*1000000</f>
        <v>1.4672938639721309E-2</v>
      </c>
      <c r="AI460" s="20">
        <f>Table2[[#This Row],[Find N A5]]/Table2[[#This Row],[bp]]*1000000</f>
        <v>7.7032927858536882E-3</v>
      </c>
      <c r="AJ460" s="20">
        <f>Table2[[#This Row],[Find N B6]]/Table2[[#This Row],[bp]]*1000000</f>
        <v>5.5240279219768977E-2</v>
      </c>
      <c r="AK460" s="20">
        <f>Table2[[#This Row],[Find N C7]]/Table2[[#This Row],[bp]]*1000000</f>
        <v>3.0779823555597201E-2</v>
      </c>
      <c r="AL460" s="20">
        <f>Table2[[#This Row],[Find N D8]]/Table2[[#This Row],[bp]]*1000000</f>
        <v>7.0029934416851708E-4</v>
      </c>
      <c r="AM460" s="20">
        <f>Table2[[#This Row],[identify kmers A9]]/Table2[[#This Row],[bp]]*1000000</f>
        <v>0.13147286497068469</v>
      </c>
      <c r="AN460" s="20">
        <f>Table2[[#This Row],[identify kmers B10]]/Table2[[#This Row],[bp]]*1000000</f>
        <v>2.8011973766740683E-3</v>
      </c>
    </row>
    <row r="461" spans="1:40" x14ac:dyDescent="0.25">
      <c r="A461" s="1"/>
      <c r="M461" s="10">
        <f>SUM(Table2[filter kmers2])</f>
        <v>0.10421323776245117</v>
      </c>
      <c r="N461" s="10">
        <f>SUM(Table2[collapse kmers3])</f>
        <v>117.86858558654785</v>
      </c>
      <c r="O461" s="10">
        <f>SUM(Table2[calculate distances4])</f>
        <v>3.5935842990875244</v>
      </c>
      <c r="P461" s="10">
        <f>SUM(Table2[Find N A5])</f>
        <v>0.11284732818603516</v>
      </c>
      <c r="Q461" s="10">
        <f>SUM(Table2[Find N B6])</f>
        <v>19.343860387802124</v>
      </c>
      <c r="R461" s="10">
        <f>SUM(Table2[Find N C7])</f>
        <v>0.3919217586517334</v>
      </c>
      <c r="S461" s="10">
        <f>SUM(Table2[Find N D8])</f>
        <v>0.16643691062927246</v>
      </c>
      <c r="T461" s="10">
        <f>SUM(Table2[identify kmers A9])</f>
        <v>20.346711397171021</v>
      </c>
      <c r="U461" s="10">
        <f>SUM(Table2[identify kmers B10])</f>
        <v>107.76436352729797</v>
      </c>
      <c r="V461" s="10"/>
      <c r="W461" s="14"/>
      <c r="X461" s="14"/>
      <c r="Y461" s="14"/>
      <c r="Z461" s="14"/>
      <c r="AA461" s="14"/>
      <c r="AB461" s="14"/>
      <c r="AC461" s="14"/>
      <c r="AD461" s="14"/>
      <c r="AE461" s="14"/>
      <c r="AF461" s="2"/>
      <c r="AG461" s="2"/>
      <c r="AH461" s="2"/>
      <c r="AI461" s="2"/>
      <c r="AJ461" s="2"/>
      <c r="AK461" s="2"/>
      <c r="AL461" s="2"/>
      <c r="AM461" s="2"/>
      <c r="AN461" s="2"/>
    </row>
    <row r="462" spans="1:40" x14ac:dyDescent="0.25">
      <c r="M462" s="15">
        <f>Table2[[#Totals],[filter kmers2]]/$M463</f>
        <v>3.8641500346179756E-4</v>
      </c>
      <c r="N462" s="15">
        <f>Table2[[#Totals],[collapse kmers3]]/$M463</f>
        <v>0.43704802657876651</v>
      </c>
      <c r="O462" s="15">
        <f>Table2[[#Totals],[calculate distances4]]/$M463</f>
        <v>1.3324745677103372E-2</v>
      </c>
      <c r="P462" s="15">
        <f>Table2[[#Totals],[Find N A5]]/$M463</f>
        <v>4.1842957428363215E-4</v>
      </c>
      <c r="Q462" s="15">
        <f>Table2[[#Totals],[Find N B6]]/$M463</f>
        <v>7.1725608369979071E-2</v>
      </c>
      <c r="R462" s="15">
        <f>Table2[[#Totals],[Find N C7]]/$M463</f>
        <v>1.4532169902577382E-3</v>
      </c>
      <c r="S462" s="15">
        <f>Table2[[#Totals],[Find N D8]]/$M463</f>
        <v>6.1713579558463679E-4</v>
      </c>
      <c r="T462" s="15">
        <f>Table2[[#Totals],[identify kmers A9]]/$M463</f>
        <v>7.5444105986762405E-2</v>
      </c>
      <c r="U462" s="15">
        <f>Table2[[#Totals],[identify kmers B10]]/$M463</f>
        <v>0.39958231602380084</v>
      </c>
      <c r="V462" s="15"/>
    </row>
    <row r="463" spans="1:40" x14ac:dyDescent="0.25">
      <c r="M463">
        <f>SUM(Table2[[#Totals],[filter kmers2]:[identify kmers B10]])</f>
        <v>269.69252443313599</v>
      </c>
    </row>
  </sheetData>
  <conditionalFormatting sqref="M462:V462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2:AE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3:AE84 W86:AE8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85:AE8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87:AE16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168:AE460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F8706-9368-491C-838C-A088BB2DBCEF}">
  <dimension ref="A1:Y284"/>
  <sheetViews>
    <sheetView topLeftCell="A257" workbookViewId="0">
      <selection activeCell="P263" sqref="P263"/>
    </sheetView>
  </sheetViews>
  <sheetFormatPr defaultRowHeight="15" x14ac:dyDescent="0.25"/>
  <cols>
    <col min="1" max="1" width="11.42578125" customWidth="1"/>
    <col min="2" max="2" width="9.42578125" customWidth="1"/>
    <col min="3" max="8" width="5.140625" customWidth="1"/>
    <col min="9" max="10" width="9.140625" customWidth="1"/>
    <col min="12" max="12" width="11.7109375" customWidth="1"/>
    <col min="14" max="14" width="14" customWidth="1"/>
    <col min="15" max="17" width="14.7109375" customWidth="1"/>
    <col min="19" max="19" width="11.7109375" customWidth="1"/>
    <col min="21" max="21" width="15" customWidth="1"/>
    <col min="22" max="22" width="15.7109375" customWidth="1"/>
  </cols>
  <sheetData>
    <row r="1" spans="1:25" x14ac:dyDescent="0.25">
      <c r="A1" t="s">
        <v>1</v>
      </c>
      <c r="B1" t="s">
        <v>87</v>
      </c>
      <c r="C1" t="s">
        <v>57</v>
      </c>
      <c r="D1" t="s">
        <v>51</v>
      </c>
      <c r="E1" t="s">
        <v>52</v>
      </c>
      <c r="F1" t="s">
        <v>53</v>
      </c>
      <c r="G1" t="s">
        <v>54</v>
      </c>
      <c r="H1" t="s">
        <v>55</v>
      </c>
      <c r="I1" t="s">
        <v>68</v>
      </c>
      <c r="J1" t="s">
        <v>126</v>
      </c>
      <c r="K1" t="s">
        <v>108</v>
      </c>
      <c r="L1" t="s">
        <v>109</v>
      </c>
      <c r="M1" t="s">
        <v>110</v>
      </c>
      <c r="N1" t="s">
        <v>111</v>
      </c>
      <c r="O1" t="s">
        <v>112</v>
      </c>
      <c r="P1" t="s">
        <v>119</v>
      </c>
      <c r="Q1" t="s">
        <v>132</v>
      </c>
      <c r="R1" t="s">
        <v>113</v>
      </c>
      <c r="S1" t="s">
        <v>114</v>
      </c>
      <c r="T1" t="s">
        <v>115</v>
      </c>
      <c r="U1" t="s">
        <v>116</v>
      </c>
      <c r="V1" t="s">
        <v>117</v>
      </c>
      <c r="W1" t="s">
        <v>131</v>
      </c>
      <c r="X1" t="s">
        <v>129</v>
      </c>
      <c r="Y1" t="s">
        <v>130</v>
      </c>
    </row>
    <row r="2" spans="1:25" x14ac:dyDescent="0.25">
      <c r="B2">
        <v>42</v>
      </c>
      <c r="C2">
        <v>1709556216.2955599</v>
      </c>
      <c r="D2">
        <v>1709556216.3436601</v>
      </c>
      <c r="E2">
        <v>1709556216.4939001</v>
      </c>
      <c r="F2">
        <v>1709556216.5785799</v>
      </c>
      <c r="G2">
        <v>1709556216.8800399</v>
      </c>
      <c r="H2">
        <v>1709556216.88361</v>
      </c>
      <c r="I2" t="s">
        <v>128</v>
      </c>
      <c r="J2">
        <v>118</v>
      </c>
      <c r="K2" s="11">
        <f t="shared" ref="K2:K65" si="0">D2-C2</f>
        <v>4.810023307800293E-2</v>
      </c>
      <c r="L2" s="11">
        <f t="shared" ref="L2:L65" si="1">E2-D2</f>
        <v>0.15023994445800781</v>
      </c>
      <c r="M2" s="11">
        <f t="shared" ref="M2:M65" si="2">F2-E2</f>
        <v>8.4679841995239258E-2</v>
      </c>
      <c r="N2" s="11">
        <f t="shared" ref="N2:N65" si="3">G2-F2</f>
        <v>0.30146002769470215</v>
      </c>
      <c r="O2" s="11">
        <f t="shared" ref="O2:O65" si="4">H2-G2</f>
        <v>3.5700798034667969E-3</v>
      </c>
      <c r="P2" s="11">
        <f>Table3[[#This Row],[recalc_edist6]]+Table3[[#This Row],[recalc_repr5]]+Table3[[#This Row],[gaps4]]+Table3[[#This Row],[overlaps3]]+Table3[[#This Row],[map2]]</f>
        <v>0.58805012702941895</v>
      </c>
      <c r="Q2" s="21">
        <f>1000000*Table3[[#This Row],[total]]/Table3[[#This Row],[array size]]</f>
        <v>535.07745862549496</v>
      </c>
      <c r="R2" s="5">
        <f t="shared" ref="R2:R65" si="5">K2/SUM($K2:$O2)</f>
        <v>8.1796144354198186E-2</v>
      </c>
      <c r="S2" s="5">
        <f t="shared" ref="S2:S65" si="6">L2/SUM($K2:$O2)</f>
        <v>0.25548832922961279</v>
      </c>
      <c r="T2" s="5">
        <f t="shared" ref="T2:T65" si="7">M2/SUM($K2:$O2)</f>
        <v>0.14400106062897405</v>
      </c>
      <c r="U2" s="5">
        <f t="shared" ref="U2:U65" si="8">N2/SUM($K2:$O2)</f>
        <v>0.51264341905264266</v>
      </c>
      <c r="V2" s="5">
        <f t="shared" ref="V2:V65" si="9">O2/SUM($K2:$O2)</f>
        <v>6.0710467345723284E-3</v>
      </c>
      <c r="W2">
        <v>42</v>
      </c>
      <c r="X2">
        <v>7</v>
      </c>
      <c r="Y2">
        <v>1099</v>
      </c>
    </row>
    <row r="3" spans="1:25" x14ac:dyDescent="0.25">
      <c r="B3">
        <v>17</v>
      </c>
      <c r="C3">
        <v>1709556224.70173</v>
      </c>
      <c r="D3">
        <v>1709556224.7537</v>
      </c>
      <c r="E3">
        <v>1709556224.7580099</v>
      </c>
      <c r="F3">
        <v>1709556224.7600601</v>
      </c>
      <c r="G3">
        <v>1709556225.0659599</v>
      </c>
      <c r="H3">
        <v>1709556225.0694699</v>
      </c>
      <c r="I3" t="s">
        <v>128</v>
      </c>
      <c r="J3">
        <v>853</v>
      </c>
      <c r="K3" s="11">
        <f t="shared" si="0"/>
        <v>5.1970005035400391E-2</v>
      </c>
      <c r="L3" s="11">
        <f t="shared" si="1"/>
        <v>4.3098926544189453E-3</v>
      </c>
      <c r="M3" s="11">
        <f t="shared" si="2"/>
        <v>2.0501613616943359E-3</v>
      </c>
      <c r="N3" s="11">
        <f t="shared" si="3"/>
        <v>0.30589985847473145</v>
      </c>
      <c r="O3" s="11">
        <f t="shared" si="4"/>
        <v>3.5099983215332031E-3</v>
      </c>
      <c r="P3" s="11">
        <f>Table3[[#This Row],[recalc_edist6]]+Table3[[#This Row],[recalc_repr5]]+Table3[[#This Row],[gaps4]]+Table3[[#This Row],[overlaps3]]+Table3[[#This Row],[map2]]</f>
        <v>0.36773991584777832</v>
      </c>
      <c r="Q3" s="21">
        <f>1000000*Table3[[#This Row],[total]]/Table3[[#This Row],[array size]]</f>
        <v>334.61320823273735</v>
      </c>
      <c r="R3" s="5">
        <f t="shared" si="5"/>
        <v>0.14132271966068752</v>
      </c>
      <c r="S3" s="5">
        <f t="shared" si="6"/>
        <v>1.1719947899816716E-2</v>
      </c>
      <c r="T3" s="5">
        <f t="shared" si="7"/>
        <v>5.5750308121106347E-3</v>
      </c>
      <c r="U3" s="5">
        <f t="shared" si="8"/>
        <v>0.83183751692964203</v>
      </c>
      <c r="V3" s="5">
        <f t="shared" si="9"/>
        <v>9.5447846977430809E-3</v>
      </c>
      <c r="W3">
        <v>17</v>
      </c>
      <c r="X3">
        <v>7</v>
      </c>
      <c r="Y3">
        <v>1099</v>
      </c>
    </row>
    <row r="4" spans="1:25" x14ac:dyDescent="0.25">
      <c r="B4">
        <v>17</v>
      </c>
      <c r="C4">
        <v>1709556234.0187299</v>
      </c>
      <c r="D4">
        <v>1709556234.0705099</v>
      </c>
      <c r="E4">
        <v>1709556234.0751901</v>
      </c>
      <c r="F4">
        <v>1709556234.0770199</v>
      </c>
      <c r="G4">
        <v>1709556234.3777399</v>
      </c>
      <c r="H4">
        <v>1709556234.3821101</v>
      </c>
      <c r="I4" t="s">
        <v>128</v>
      </c>
      <c r="J4">
        <v>1677</v>
      </c>
      <c r="K4" s="11">
        <f t="shared" si="0"/>
        <v>5.1779985427856445E-2</v>
      </c>
      <c r="L4" s="11">
        <f t="shared" si="1"/>
        <v>4.6801567077636719E-3</v>
      </c>
      <c r="M4" s="11">
        <f t="shared" si="2"/>
        <v>1.8298625946044922E-3</v>
      </c>
      <c r="N4" s="11">
        <f t="shared" si="3"/>
        <v>0.3007199764251709</v>
      </c>
      <c r="O4" s="11">
        <f t="shared" si="4"/>
        <v>4.3702125549316406E-3</v>
      </c>
      <c r="P4" s="11">
        <f>Table3[[#This Row],[recalc_edist6]]+Table3[[#This Row],[recalc_repr5]]+Table3[[#This Row],[gaps4]]+Table3[[#This Row],[overlaps3]]+Table3[[#This Row],[map2]]</f>
        <v>0.36338019371032715</v>
      </c>
      <c r="Q4" s="21">
        <f>1000000*Table3[[#This Row],[total]]/Table3[[#This Row],[array size]]</f>
        <v>330.64621811676722</v>
      </c>
      <c r="R4" s="5">
        <f t="shared" si="5"/>
        <v>0.14249534323583271</v>
      </c>
      <c r="S4" s="5">
        <f t="shared" si="6"/>
        <v>1.2879504135810205E-2</v>
      </c>
      <c r="T4" s="5">
        <f t="shared" si="7"/>
        <v>5.0356695997118353E-3</v>
      </c>
      <c r="U4" s="5">
        <f t="shared" si="8"/>
        <v>0.82756292618659733</v>
      </c>
      <c r="V4" s="5">
        <f t="shared" si="9"/>
        <v>1.2026556842047939E-2</v>
      </c>
      <c r="W4">
        <v>17</v>
      </c>
      <c r="X4">
        <v>7</v>
      </c>
      <c r="Y4">
        <v>1099</v>
      </c>
    </row>
    <row r="5" spans="1:25" x14ac:dyDescent="0.25">
      <c r="B5">
        <v>11</v>
      </c>
      <c r="C5">
        <v>1709556236.3591299</v>
      </c>
      <c r="D5">
        <v>1709556236.3805201</v>
      </c>
      <c r="E5">
        <v>1709556236.38326</v>
      </c>
      <c r="F5">
        <v>1709556236.38468</v>
      </c>
      <c r="G5">
        <v>1709556236.7153001</v>
      </c>
      <c r="H5">
        <v>1709556236.7184701</v>
      </c>
      <c r="I5" t="s">
        <v>128</v>
      </c>
      <c r="J5">
        <v>1890</v>
      </c>
      <c r="K5" s="11">
        <f t="shared" si="0"/>
        <v>2.1390199661254883E-2</v>
      </c>
      <c r="L5" s="11">
        <f t="shared" si="1"/>
        <v>2.7399063110351563E-3</v>
      </c>
      <c r="M5" s="11">
        <f t="shared" si="2"/>
        <v>1.4200210571289063E-3</v>
      </c>
      <c r="N5" s="11">
        <f t="shared" si="3"/>
        <v>0.33062005043029785</v>
      </c>
      <c r="O5" s="11">
        <f t="shared" si="4"/>
        <v>3.170013427734375E-3</v>
      </c>
      <c r="P5" s="11">
        <f>Table3[[#This Row],[recalc_edist6]]+Table3[[#This Row],[recalc_repr5]]+Table3[[#This Row],[gaps4]]+Table3[[#This Row],[overlaps3]]+Table3[[#This Row],[map2]]</f>
        <v>0.35934019088745117</v>
      </c>
      <c r="Q5" s="21">
        <f>1000000*Table3[[#This Row],[total]]/Table3[[#This Row],[array size]]</f>
        <v>326.97014639440505</v>
      </c>
      <c r="R5" s="5">
        <f t="shared" si="5"/>
        <v>5.9526321306915819E-2</v>
      </c>
      <c r="S5" s="5">
        <f t="shared" si="6"/>
        <v>7.6248256680347829E-3</v>
      </c>
      <c r="T5" s="5">
        <f t="shared" si="7"/>
        <v>3.9517457082157295E-3</v>
      </c>
      <c r="U5" s="5">
        <f t="shared" si="8"/>
        <v>0.92007534591044748</v>
      </c>
      <c r="V5" s="5">
        <f t="shared" si="9"/>
        <v>8.8217614063862224E-3</v>
      </c>
      <c r="W5">
        <v>11</v>
      </c>
      <c r="X5">
        <v>7</v>
      </c>
      <c r="Y5">
        <v>1099</v>
      </c>
    </row>
    <row r="6" spans="1:25" x14ac:dyDescent="0.25">
      <c r="B6">
        <v>14</v>
      </c>
      <c r="C6">
        <v>1709556220.80334</v>
      </c>
      <c r="D6">
        <v>1709556220.86112</v>
      </c>
      <c r="E6">
        <v>1709556220.8671701</v>
      </c>
      <c r="F6">
        <v>1709556220.8691499</v>
      </c>
      <c r="G6">
        <v>1709556221.15573</v>
      </c>
      <c r="H6">
        <v>1709556221.1607599</v>
      </c>
      <c r="I6" t="s">
        <v>128</v>
      </c>
      <c r="J6">
        <v>509</v>
      </c>
      <c r="K6" s="11">
        <f t="shared" si="0"/>
        <v>5.7780027389526367E-2</v>
      </c>
      <c r="L6" s="11">
        <f t="shared" si="1"/>
        <v>6.05010986328125E-3</v>
      </c>
      <c r="M6" s="11">
        <f t="shared" si="2"/>
        <v>1.979827880859375E-3</v>
      </c>
      <c r="N6" s="11">
        <f t="shared" si="3"/>
        <v>0.28658008575439453</v>
      </c>
      <c r="O6" s="11">
        <f t="shared" si="4"/>
        <v>5.0299167633056641E-3</v>
      </c>
      <c r="P6" s="11">
        <f>Table3[[#This Row],[recalc_edist6]]+Table3[[#This Row],[recalc_repr5]]+Table3[[#This Row],[gaps4]]+Table3[[#This Row],[overlaps3]]+Table3[[#This Row],[map2]]</f>
        <v>0.35741996765136719</v>
      </c>
      <c r="Q6" s="21">
        <f>1000000*Table3[[#This Row],[total]]/Table3[[#This Row],[array size]]</f>
        <v>325.22290050169897</v>
      </c>
      <c r="R6" s="5">
        <f t="shared" si="5"/>
        <v>0.16165864422517623</v>
      </c>
      <c r="S6" s="5">
        <f t="shared" si="6"/>
        <v>1.6927173663623118E-2</v>
      </c>
      <c r="T6" s="5">
        <f t="shared" si="7"/>
        <v>5.5392201333041612E-3</v>
      </c>
      <c r="U6" s="5">
        <f t="shared" si="8"/>
        <v>0.8018021142957773</v>
      </c>
      <c r="V6" s="5">
        <f t="shared" si="9"/>
        <v>1.4072847682119206E-2</v>
      </c>
      <c r="W6">
        <v>14</v>
      </c>
      <c r="X6">
        <v>7</v>
      </c>
      <c r="Y6">
        <v>1099</v>
      </c>
    </row>
    <row r="7" spans="1:25" x14ac:dyDescent="0.25">
      <c r="B7">
        <v>12</v>
      </c>
      <c r="C7">
        <v>1709556227.0588601</v>
      </c>
      <c r="D7">
        <v>1709556227.1103101</v>
      </c>
      <c r="E7">
        <v>1709556227.11397</v>
      </c>
      <c r="F7">
        <v>1709556227.1154799</v>
      </c>
      <c r="G7">
        <v>1709556227.40974</v>
      </c>
      <c r="H7">
        <v>1709556227.4138999</v>
      </c>
      <c r="I7" t="s">
        <v>128</v>
      </c>
      <c r="J7">
        <v>1056</v>
      </c>
      <c r="K7" s="11">
        <f t="shared" si="0"/>
        <v>5.1450014114379883E-2</v>
      </c>
      <c r="L7" s="11">
        <f t="shared" si="1"/>
        <v>3.6599636077880859E-3</v>
      </c>
      <c r="M7" s="11">
        <f t="shared" si="2"/>
        <v>1.5099048614501953E-3</v>
      </c>
      <c r="N7" s="11">
        <f t="shared" si="3"/>
        <v>0.29426002502441406</v>
      </c>
      <c r="O7" s="11">
        <f t="shared" si="4"/>
        <v>4.1599273681640625E-3</v>
      </c>
      <c r="P7" s="11">
        <f>Table3[[#This Row],[recalc_edist6]]+Table3[[#This Row],[recalc_repr5]]+Table3[[#This Row],[gaps4]]+Table3[[#This Row],[overlaps3]]+Table3[[#This Row],[map2]]</f>
        <v>0.35503983497619629</v>
      </c>
      <c r="Q7" s="21">
        <f>1000000*Table3[[#This Row],[total]]/Table3[[#This Row],[array size]]</f>
        <v>323.05717468261719</v>
      </c>
      <c r="R7" s="5">
        <f t="shared" si="5"/>
        <v>0.14491335632191626</v>
      </c>
      <c r="S7" s="5">
        <f t="shared" si="6"/>
        <v>1.0308599901285636E-2</v>
      </c>
      <c r="T7" s="5">
        <f t="shared" si="7"/>
        <v>4.2527759217537578E-3</v>
      </c>
      <c r="U7" s="5">
        <f t="shared" si="8"/>
        <v>0.82880847734773977</v>
      </c>
      <c r="V7" s="5">
        <f t="shared" si="9"/>
        <v>1.1716790507304528E-2</v>
      </c>
      <c r="W7">
        <v>12</v>
      </c>
      <c r="X7">
        <v>7</v>
      </c>
      <c r="Y7">
        <v>1099</v>
      </c>
    </row>
    <row r="8" spans="1:25" x14ac:dyDescent="0.25">
      <c r="B8">
        <v>64</v>
      </c>
      <c r="C8">
        <v>1709556755.7409301</v>
      </c>
      <c r="D8">
        <v>1709556755.81196</v>
      </c>
      <c r="E8">
        <v>1709556755.8141501</v>
      </c>
      <c r="F8">
        <v>1709556755.8169</v>
      </c>
      <c r="G8">
        <v>1709556756.1715901</v>
      </c>
      <c r="H8">
        <v>1709556756.17505</v>
      </c>
      <c r="I8" t="s">
        <v>127</v>
      </c>
      <c r="J8">
        <v>178</v>
      </c>
      <c r="K8" s="11">
        <f t="shared" si="0"/>
        <v>7.1029901504516602E-2</v>
      </c>
      <c r="L8" s="11">
        <f t="shared" si="1"/>
        <v>2.1901130676269531E-3</v>
      </c>
      <c r="M8" s="11">
        <f t="shared" si="2"/>
        <v>2.7499198913574219E-3</v>
      </c>
      <c r="N8" s="11">
        <f t="shared" si="3"/>
        <v>0.3546900749206543</v>
      </c>
      <c r="O8" s="11">
        <f t="shared" si="4"/>
        <v>3.459930419921875E-3</v>
      </c>
      <c r="P8" s="11">
        <f>Table3[[#This Row],[recalc_edist6]]+Table3[[#This Row],[recalc_repr5]]+Table3[[#This Row],[gaps4]]+Table3[[#This Row],[overlaps3]]+Table3[[#This Row],[map2]]</f>
        <v>0.43411993980407715</v>
      </c>
      <c r="Q8" s="21">
        <f>1000000*Table3[[#This Row],[total]]/Table3[[#This Row],[array size]]</f>
        <v>197.41698035656077</v>
      </c>
      <c r="R8" s="5">
        <f t="shared" si="5"/>
        <v>0.16361815017428855</v>
      </c>
      <c r="S8" s="5">
        <f t="shared" si="6"/>
        <v>5.044949256685546E-3</v>
      </c>
      <c r="T8" s="5">
        <f t="shared" si="7"/>
        <v>6.3344703599620177E-3</v>
      </c>
      <c r="U8" s="5">
        <f t="shared" si="8"/>
        <v>0.81703244287910304</v>
      </c>
      <c r="V8" s="5">
        <f t="shared" si="9"/>
        <v>7.9699873299608811E-3</v>
      </c>
      <c r="W8" s="4">
        <v>64</v>
      </c>
      <c r="X8" s="4">
        <v>7</v>
      </c>
      <c r="Y8">
        <v>2199</v>
      </c>
    </row>
    <row r="9" spans="1:25" x14ac:dyDescent="0.25">
      <c r="B9">
        <v>30</v>
      </c>
      <c r="C9">
        <v>1709556758.9795799</v>
      </c>
      <c r="D9">
        <v>1709556759.0383201</v>
      </c>
      <c r="E9">
        <v>1709556759.04144</v>
      </c>
      <c r="F9">
        <v>1709556759.04392</v>
      </c>
      <c r="G9">
        <v>1709556759.39011</v>
      </c>
      <c r="H9">
        <v>1709556759.3940899</v>
      </c>
      <c r="I9" t="s">
        <v>127</v>
      </c>
      <c r="J9">
        <v>433</v>
      </c>
      <c r="K9" s="11">
        <f t="shared" si="0"/>
        <v>5.8740139007568359E-2</v>
      </c>
      <c r="L9" s="11">
        <f t="shared" si="1"/>
        <v>3.1199455261230469E-3</v>
      </c>
      <c r="M9" s="11">
        <f t="shared" si="2"/>
        <v>2.4800300598144531E-3</v>
      </c>
      <c r="N9" s="11">
        <f t="shared" si="3"/>
        <v>0.34618997573852539</v>
      </c>
      <c r="O9" s="11">
        <f t="shared" si="4"/>
        <v>3.9799213409423828E-3</v>
      </c>
      <c r="P9" s="11">
        <f>Table3[[#This Row],[recalc_edist6]]+Table3[[#This Row],[recalc_repr5]]+Table3[[#This Row],[gaps4]]+Table3[[#This Row],[overlaps3]]+Table3[[#This Row],[map2]]</f>
        <v>0.41451001167297363</v>
      </c>
      <c r="Q9" s="21">
        <f>1000000*Table3[[#This Row],[total]]/Table3[[#This Row],[array size]]</f>
        <v>188.49932318006987</v>
      </c>
      <c r="R9" s="5">
        <f t="shared" si="5"/>
        <v>0.14170981967478075</v>
      </c>
      <c r="S9" s="5">
        <f t="shared" si="6"/>
        <v>7.5268279131084489E-3</v>
      </c>
      <c r="T9" s="5">
        <f t="shared" si="7"/>
        <v>5.9830401919726489E-3</v>
      </c>
      <c r="U9" s="5">
        <f t="shared" si="8"/>
        <v>0.83517880386361065</v>
      </c>
      <c r="V9" s="5">
        <f t="shared" si="9"/>
        <v>9.6015083565275366E-3</v>
      </c>
      <c r="W9" s="4">
        <v>30</v>
      </c>
      <c r="X9" s="4">
        <v>7</v>
      </c>
      <c r="Y9">
        <v>2199</v>
      </c>
    </row>
    <row r="10" spans="1:25" x14ac:dyDescent="0.25">
      <c r="B10">
        <v>104</v>
      </c>
      <c r="C10">
        <v>1709556755.6849401</v>
      </c>
      <c r="D10">
        <v>1709556755.7327199</v>
      </c>
      <c r="E10">
        <v>1709556755.7374599</v>
      </c>
      <c r="F10">
        <v>1709556755.74423</v>
      </c>
      <c r="G10">
        <v>1709556756.12098</v>
      </c>
      <c r="H10">
        <v>1709556756.12572</v>
      </c>
      <c r="I10" t="s">
        <v>127</v>
      </c>
      <c r="J10">
        <v>173</v>
      </c>
      <c r="K10" s="11">
        <f t="shared" si="0"/>
        <v>4.777979850769043E-2</v>
      </c>
      <c r="L10" s="11">
        <f t="shared" si="1"/>
        <v>4.7399997711181641E-3</v>
      </c>
      <c r="M10" s="11">
        <f t="shared" si="2"/>
        <v>6.7701339721679688E-3</v>
      </c>
      <c r="N10" s="11">
        <f t="shared" si="3"/>
        <v>0.37674999237060547</v>
      </c>
      <c r="O10" s="11">
        <f t="shared" si="4"/>
        <v>4.7399997711181641E-3</v>
      </c>
      <c r="P10" s="11">
        <f>Table3[[#This Row],[recalc_edist6]]+Table3[[#This Row],[recalc_repr5]]+Table3[[#This Row],[gaps4]]+Table3[[#This Row],[overlaps3]]+Table3[[#This Row],[map2]]</f>
        <v>0.4407799243927002</v>
      </c>
      <c r="Q10" s="21">
        <f>1000000*Table3[[#This Row],[total]]/Table3[[#This Row],[array size]]</f>
        <v>187.64577453925082</v>
      </c>
      <c r="R10" s="5">
        <f t="shared" si="5"/>
        <v>0.10839830914150798</v>
      </c>
      <c r="S10" s="5">
        <f t="shared" si="6"/>
        <v>1.0753665284663004E-2</v>
      </c>
      <c r="T10" s="5">
        <f t="shared" si="7"/>
        <v>1.5359442654961555E-2</v>
      </c>
      <c r="U10" s="5">
        <f t="shared" si="8"/>
        <v>0.85473491763420451</v>
      </c>
      <c r="V10" s="5">
        <f t="shared" si="9"/>
        <v>1.0753665284663004E-2</v>
      </c>
      <c r="W10" s="4">
        <v>104</v>
      </c>
      <c r="X10" s="4">
        <v>7</v>
      </c>
      <c r="Y10">
        <v>2349</v>
      </c>
    </row>
    <row r="11" spans="1:25" x14ac:dyDescent="0.25">
      <c r="B11">
        <v>41</v>
      </c>
      <c r="C11">
        <v>1709556220.7945399</v>
      </c>
      <c r="D11">
        <v>1709556220.84918</v>
      </c>
      <c r="E11">
        <v>1709556220.8549099</v>
      </c>
      <c r="F11">
        <v>1709556220.8585899</v>
      </c>
      <c r="G11">
        <v>1709556221.1861</v>
      </c>
      <c r="H11">
        <v>1709556221.19327</v>
      </c>
      <c r="I11" t="s">
        <v>128</v>
      </c>
      <c r="J11">
        <v>508</v>
      </c>
      <c r="K11" s="11">
        <f t="shared" si="0"/>
        <v>5.4640054702758789E-2</v>
      </c>
      <c r="L11" s="11">
        <f t="shared" si="1"/>
        <v>5.7299137115478516E-3</v>
      </c>
      <c r="M11" s="11">
        <f t="shared" si="2"/>
        <v>3.6799907684326172E-3</v>
      </c>
      <c r="N11" s="11">
        <f t="shared" si="3"/>
        <v>0.32751011848449707</v>
      </c>
      <c r="O11" s="11">
        <f t="shared" si="4"/>
        <v>7.1699619293212891E-3</v>
      </c>
      <c r="P11" s="11">
        <f>Table3[[#This Row],[recalc_edist6]]+Table3[[#This Row],[recalc_repr5]]+Table3[[#This Row],[gaps4]]+Table3[[#This Row],[overlaps3]]+Table3[[#This Row],[map2]]</f>
        <v>0.39873003959655762</v>
      </c>
      <c r="Q11" s="21">
        <f>1000000*Table3[[#This Row],[total]]/Table3[[#This Row],[array size]]</f>
        <v>181.32334679243183</v>
      </c>
      <c r="R11" s="5">
        <f t="shared" si="5"/>
        <v>0.13703520998328744</v>
      </c>
      <c r="S11" s="5">
        <f t="shared" si="6"/>
        <v>1.4370408904594907E-2</v>
      </c>
      <c r="T11" s="5">
        <f t="shared" si="7"/>
        <v>9.2292789681863441E-3</v>
      </c>
      <c r="U11" s="5">
        <f t="shared" si="8"/>
        <v>0.82138310626377142</v>
      </c>
      <c r="V11" s="5">
        <f t="shared" si="9"/>
        <v>1.798199588015989E-2</v>
      </c>
      <c r="W11">
        <v>41</v>
      </c>
      <c r="X11">
        <v>7</v>
      </c>
      <c r="Y11">
        <v>2199</v>
      </c>
    </row>
    <row r="12" spans="1:25" x14ac:dyDescent="0.25">
      <c r="B12">
        <v>29</v>
      </c>
      <c r="C12">
        <v>1709556222.7656901</v>
      </c>
      <c r="D12">
        <v>1709556222.8195</v>
      </c>
      <c r="E12">
        <v>1709556222.8223</v>
      </c>
      <c r="F12">
        <v>1709556222.8250301</v>
      </c>
      <c r="G12">
        <v>1709556223.15341</v>
      </c>
      <c r="H12">
        <v>1709556223.1575601</v>
      </c>
      <c r="I12" t="s">
        <v>128</v>
      </c>
      <c r="J12">
        <v>683</v>
      </c>
      <c r="K12" s="11">
        <f t="shared" si="0"/>
        <v>5.3809881210327148E-2</v>
      </c>
      <c r="L12" s="11">
        <f t="shared" si="1"/>
        <v>2.79998779296875E-3</v>
      </c>
      <c r="M12" s="11">
        <f t="shared" si="2"/>
        <v>2.7301311492919922E-3</v>
      </c>
      <c r="N12" s="11">
        <f t="shared" si="3"/>
        <v>0.32837986946105957</v>
      </c>
      <c r="O12" s="11">
        <f t="shared" si="4"/>
        <v>4.1501522064208984E-3</v>
      </c>
      <c r="P12" s="11">
        <f>Table3[[#This Row],[recalc_edist6]]+Table3[[#This Row],[recalc_repr5]]+Table3[[#This Row],[gaps4]]+Table3[[#This Row],[overlaps3]]+Table3[[#This Row],[map2]]</f>
        <v>0.39187002182006836</v>
      </c>
      <c r="Q12" s="21">
        <f>1000000*Table3[[#This Row],[total]]/Table3[[#This Row],[array size]]</f>
        <v>178.20373889043583</v>
      </c>
      <c r="R12" s="5">
        <f t="shared" si="5"/>
        <v>0.13731563583354323</v>
      </c>
      <c r="S12" s="5">
        <f t="shared" si="6"/>
        <v>7.1451951847809293E-3</v>
      </c>
      <c r="T12" s="5">
        <f t="shared" si="7"/>
        <v>6.9669303525993201E-3</v>
      </c>
      <c r="U12" s="5">
        <f t="shared" si="8"/>
        <v>0.83798160404277866</v>
      </c>
      <c r="V12" s="5">
        <f t="shared" si="9"/>
        <v>1.0590634586297823E-2</v>
      </c>
      <c r="W12">
        <v>29</v>
      </c>
      <c r="X12">
        <v>7</v>
      </c>
      <c r="Y12">
        <v>2199</v>
      </c>
    </row>
    <row r="13" spans="1:25" x14ac:dyDescent="0.25">
      <c r="B13">
        <v>44</v>
      </c>
      <c r="C13">
        <v>1709556228.87907</v>
      </c>
      <c r="D13">
        <v>1709556228.92822</v>
      </c>
      <c r="E13">
        <v>1709556228.93222</v>
      </c>
      <c r="F13">
        <v>1709556228.9356401</v>
      </c>
      <c r="G13">
        <v>1709556229.26141</v>
      </c>
      <c r="H13">
        <v>1709556229.2658</v>
      </c>
      <c r="I13" t="s">
        <v>128</v>
      </c>
      <c r="J13">
        <v>1217</v>
      </c>
      <c r="K13" s="11">
        <f t="shared" si="0"/>
        <v>4.9149990081787109E-2</v>
      </c>
      <c r="L13" s="11">
        <f t="shared" si="1"/>
        <v>3.9999485015869141E-3</v>
      </c>
      <c r="M13" s="11">
        <f t="shared" si="2"/>
        <v>3.4201145172119141E-3</v>
      </c>
      <c r="N13" s="11">
        <f t="shared" si="3"/>
        <v>0.32576990127563477</v>
      </c>
      <c r="O13" s="11">
        <f t="shared" si="4"/>
        <v>4.3900012969970703E-3</v>
      </c>
      <c r="P13" s="11">
        <f>Table3[[#This Row],[recalc_edist6]]+Table3[[#This Row],[recalc_repr5]]+Table3[[#This Row],[gaps4]]+Table3[[#This Row],[overlaps3]]+Table3[[#This Row],[map2]]</f>
        <v>0.38672995567321777</v>
      </c>
      <c r="Q13" s="21">
        <f>1000000*Table3[[#This Row],[total]]/Table3[[#This Row],[array size]]</f>
        <v>175.86628270723864</v>
      </c>
      <c r="R13" s="5">
        <f t="shared" si="5"/>
        <v>0.12709124121566179</v>
      </c>
      <c r="S13" s="5">
        <f t="shared" si="6"/>
        <v>1.0343001474048789E-2</v>
      </c>
      <c r="T13" s="5">
        <f t="shared" si="7"/>
        <v>8.843676232057571E-3</v>
      </c>
      <c r="U13" s="5">
        <f t="shared" si="8"/>
        <v>0.84237048745948828</v>
      </c>
      <c r="V13" s="5">
        <f t="shared" si="9"/>
        <v>1.1351593618743539E-2</v>
      </c>
      <c r="W13">
        <v>44</v>
      </c>
      <c r="X13">
        <v>7</v>
      </c>
      <c r="Y13">
        <v>2199</v>
      </c>
    </row>
    <row r="14" spans="1:25" x14ac:dyDescent="0.25">
      <c r="B14">
        <v>103</v>
      </c>
      <c r="C14">
        <v>1709556755.7530301</v>
      </c>
      <c r="D14">
        <v>1709556755.82287</v>
      </c>
      <c r="E14">
        <v>1709556755.82707</v>
      </c>
      <c r="F14">
        <v>1709556755.8349199</v>
      </c>
      <c r="G14">
        <v>1709556756.1345401</v>
      </c>
      <c r="H14">
        <v>1709556756.1392801</v>
      </c>
      <c r="I14" t="s">
        <v>127</v>
      </c>
      <c r="J14">
        <v>180</v>
      </c>
      <c r="K14" s="11">
        <f t="shared" si="0"/>
        <v>6.9839954376220703E-2</v>
      </c>
      <c r="L14" s="11">
        <f t="shared" si="1"/>
        <v>4.199981689453125E-3</v>
      </c>
      <c r="M14" s="11">
        <f t="shared" si="2"/>
        <v>7.8499317169189453E-3</v>
      </c>
      <c r="N14" s="11">
        <f t="shared" si="3"/>
        <v>0.29962015151977539</v>
      </c>
      <c r="O14" s="11">
        <f t="shared" si="4"/>
        <v>4.7399997711181641E-3</v>
      </c>
      <c r="P14" s="11">
        <f>Table3[[#This Row],[recalc_edist6]]+Table3[[#This Row],[recalc_repr5]]+Table3[[#This Row],[gaps4]]+Table3[[#This Row],[overlaps3]]+Table3[[#This Row],[map2]]</f>
        <v>0.38625001907348633</v>
      </c>
      <c r="Q14" s="21">
        <f>1000000*Table3[[#This Row],[total]]/Table3[[#This Row],[array size]]</f>
        <v>175.6480305018128</v>
      </c>
      <c r="R14" s="5">
        <f t="shared" si="5"/>
        <v>0.18081540693188483</v>
      </c>
      <c r="S14" s="5">
        <f t="shared" si="6"/>
        <v>1.0873738464862196E-2</v>
      </c>
      <c r="T14" s="5">
        <f t="shared" si="7"/>
        <v>2.0323446807197307E-2</v>
      </c>
      <c r="U14" s="5">
        <f t="shared" si="8"/>
        <v>0.77571556433443412</v>
      </c>
      <c r="V14" s="5">
        <f t="shared" si="9"/>
        <v>1.2271843461621555E-2</v>
      </c>
      <c r="W14" s="4">
        <v>103</v>
      </c>
      <c r="X14" s="4">
        <v>7</v>
      </c>
      <c r="Y14">
        <v>2199</v>
      </c>
    </row>
    <row r="15" spans="1:25" x14ac:dyDescent="0.25">
      <c r="B15">
        <v>37</v>
      </c>
      <c r="C15">
        <v>1709556235.68028</v>
      </c>
      <c r="D15">
        <v>1709556235.7003</v>
      </c>
      <c r="E15">
        <v>1709556235.7070301</v>
      </c>
      <c r="F15">
        <v>1709556235.71051</v>
      </c>
      <c r="G15">
        <v>1709556236.0527501</v>
      </c>
      <c r="H15">
        <v>1709556236.0576899</v>
      </c>
      <c r="I15" t="s">
        <v>128</v>
      </c>
      <c r="J15">
        <v>1831</v>
      </c>
      <c r="K15" s="11">
        <f t="shared" si="0"/>
        <v>2.0020008087158203E-2</v>
      </c>
      <c r="L15" s="11">
        <f t="shared" si="1"/>
        <v>6.7300796508789063E-3</v>
      </c>
      <c r="M15" s="11">
        <f t="shared" si="2"/>
        <v>3.4799575805664063E-3</v>
      </c>
      <c r="N15" s="11">
        <f t="shared" si="3"/>
        <v>0.3422400951385498</v>
      </c>
      <c r="O15" s="11">
        <f t="shared" si="4"/>
        <v>4.9397945404052734E-3</v>
      </c>
      <c r="P15" s="11">
        <f>Table3[[#This Row],[recalc_edist6]]+Table3[[#This Row],[recalc_repr5]]+Table3[[#This Row],[gaps4]]+Table3[[#This Row],[overlaps3]]+Table3[[#This Row],[map2]]</f>
        <v>0.37740993499755859</v>
      </c>
      <c r="Q15" s="21">
        <f>1000000*Table3[[#This Row],[total]]/Table3[[#This Row],[array size]]</f>
        <v>171.62798317305985</v>
      </c>
      <c r="R15" s="5">
        <f t="shared" si="5"/>
        <v>5.3045789818139552E-2</v>
      </c>
      <c r="S15" s="5">
        <f t="shared" si="6"/>
        <v>1.7832280040329204E-2</v>
      </c>
      <c r="T15" s="5">
        <f t="shared" si="7"/>
        <v>9.2206305607427045E-3</v>
      </c>
      <c r="U15" s="5">
        <f t="shared" si="8"/>
        <v>0.90681262839772281</v>
      </c>
      <c r="V15" s="5">
        <f t="shared" si="9"/>
        <v>1.3088671183065777E-2</v>
      </c>
      <c r="W15">
        <v>37</v>
      </c>
      <c r="X15">
        <v>7</v>
      </c>
      <c r="Y15">
        <v>2199</v>
      </c>
    </row>
    <row r="16" spans="1:25" x14ac:dyDescent="0.25">
      <c r="B16">
        <v>57</v>
      </c>
      <c r="C16">
        <v>1709556755.6905301</v>
      </c>
      <c r="D16">
        <v>1709556755.7388101</v>
      </c>
      <c r="E16">
        <v>1709556755.7429399</v>
      </c>
      <c r="F16">
        <v>1709556755.7467</v>
      </c>
      <c r="G16">
        <v>1709556756.08937</v>
      </c>
      <c r="H16">
        <v>1709556756.09267</v>
      </c>
      <c r="I16" t="s">
        <v>127</v>
      </c>
      <c r="J16">
        <v>175</v>
      </c>
      <c r="K16" s="11">
        <f t="shared" si="0"/>
        <v>4.8280000686645508E-2</v>
      </c>
      <c r="L16" s="11">
        <f t="shared" si="1"/>
        <v>4.1298866271972656E-3</v>
      </c>
      <c r="M16" s="11">
        <f t="shared" si="2"/>
        <v>3.7600994110107422E-3</v>
      </c>
      <c r="N16" s="11">
        <f t="shared" si="3"/>
        <v>0.34266996383666992</v>
      </c>
      <c r="O16" s="11">
        <f t="shared" si="4"/>
        <v>3.2999515533447266E-3</v>
      </c>
      <c r="P16" s="11">
        <f>Table3[[#This Row],[recalc_edist6]]+Table3[[#This Row],[recalc_repr5]]+Table3[[#This Row],[gaps4]]+Table3[[#This Row],[overlaps3]]+Table3[[#This Row],[map2]]</f>
        <v>0.40213990211486816</v>
      </c>
      <c r="Q16" s="21">
        <f>1000000*Table3[[#This Row],[total]]/Table3[[#This Row],[array size]]</f>
        <v>171.19621205400944</v>
      </c>
      <c r="R16" s="5">
        <f t="shared" si="5"/>
        <v>0.12005772228206964</v>
      </c>
      <c r="S16" s="5">
        <f t="shared" si="6"/>
        <v>1.0269775780712245E-2</v>
      </c>
      <c r="T16" s="5">
        <f t="shared" si="7"/>
        <v>9.3502271006588623E-3</v>
      </c>
      <c r="U16" s="5">
        <f t="shared" si="8"/>
        <v>0.85211629593222726</v>
      </c>
      <c r="V16" s="5">
        <f t="shared" si="9"/>
        <v>8.2059789043319575E-3</v>
      </c>
      <c r="W16" s="4">
        <v>57</v>
      </c>
      <c r="X16" s="4">
        <v>7</v>
      </c>
      <c r="Y16">
        <v>2349</v>
      </c>
    </row>
    <row r="17" spans="2:25" x14ac:dyDescent="0.25">
      <c r="B17">
        <v>11</v>
      </c>
      <c r="C17">
        <v>1709556220.78299</v>
      </c>
      <c r="D17">
        <v>1709556220.8373401</v>
      </c>
      <c r="E17">
        <v>1709556220.8390901</v>
      </c>
      <c r="F17">
        <v>1709556220.8404701</v>
      </c>
      <c r="G17">
        <v>1709556221.1501501</v>
      </c>
      <c r="H17">
        <v>1709556221.1547699</v>
      </c>
      <c r="I17" t="s">
        <v>128</v>
      </c>
      <c r="J17">
        <v>507</v>
      </c>
      <c r="K17" s="11">
        <f t="shared" si="0"/>
        <v>5.4350137710571289E-2</v>
      </c>
      <c r="L17" s="11">
        <f t="shared" si="1"/>
        <v>1.7499923706054688E-3</v>
      </c>
      <c r="M17" s="11">
        <f t="shared" si="2"/>
        <v>1.3799667358398438E-3</v>
      </c>
      <c r="N17" s="11">
        <f t="shared" si="3"/>
        <v>0.30967998504638672</v>
      </c>
      <c r="O17" s="11">
        <f t="shared" si="4"/>
        <v>4.6198368072509766E-3</v>
      </c>
      <c r="P17" s="11">
        <f>Table3[[#This Row],[recalc_edist6]]+Table3[[#This Row],[recalc_repr5]]+Table3[[#This Row],[gaps4]]+Table3[[#This Row],[overlaps3]]+Table3[[#This Row],[map2]]</f>
        <v>0.3717799186706543</v>
      </c>
      <c r="Q17" s="21">
        <f>1000000*Table3[[#This Row],[total]]/Table3[[#This Row],[array size]]</f>
        <v>169.06772108715521</v>
      </c>
      <c r="R17" s="5">
        <f t="shared" si="5"/>
        <v>0.1461890085535201</v>
      </c>
      <c r="S17" s="5">
        <f t="shared" si="6"/>
        <v>4.7070653435580543E-3</v>
      </c>
      <c r="T17" s="5">
        <f t="shared" si="7"/>
        <v>3.7117839521136264E-3</v>
      </c>
      <c r="U17" s="5">
        <f t="shared" si="8"/>
        <v>0.83296587441754877</v>
      </c>
      <c r="V17" s="5">
        <f t="shared" si="9"/>
        <v>1.2426267733259456E-2</v>
      </c>
      <c r="W17">
        <v>11</v>
      </c>
      <c r="X17">
        <v>7</v>
      </c>
      <c r="Y17">
        <v>2199</v>
      </c>
    </row>
    <row r="18" spans="2:25" x14ac:dyDescent="0.25">
      <c r="B18">
        <v>21</v>
      </c>
      <c r="C18">
        <v>1709556228.8778999</v>
      </c>
      <c r="D18">
        <v>1709556228.9277</v>
      </c>
      <c r="E18">
        <v>1709556228.9323599</v>
      </c>
      <c r="F18">
        <v>1709556228.9344399</v>
      </c>
      <c r="G18">
        <v>1709556229.2093899</v>
      </c>
      <c r="H18">
        <v>1709556229.2131801</v>
      </c>
      <c r="I18" t="s">
        <v>128</v>
      </c>
      <c r="J18">
        <v>1216</v>
      </c>
      <c r="K18" s="11">
        <f t="shared" si="0"/>
        <v>4.980015754699707E-2</v>
      </c>
      <c r="L18" s="11">
        <f t="shared" si="1"/>
        <v>4.6598911285400391E-3</v>
      </c>
      <c r="M18" s="11">
        <f t="shared" si="2"/>
        <v>2.0799636840820313E-3</v>
      </c>
      <c r="N18" s="11">
        <f t="shared" si="3"/>
        <v>0.27495002746582031</v>
      </c>
      <c r="O18" s="11">
        <f t="shared" si="4"/>
        <v>3.7901401519775391E-3</v>
      </c>
      <c r="P18" s="11">
        <f>Table3[[#This Row],[recalc_edist6]]+Table3[[#This Row],[recalc_repr5]]+Table3[[#This Row],[gaps4]]+Table3[[#This Row],[overlaps3]]+Table3[[#This Row],[map2]]</f>
        <v>0.33528017997741699</v>
      </c>
      <c r="Q18" s="21">
        <f>1000000*Table3[[#This Row],[total]]/Table3[[#This Row],[array size]]</f>
        <v>152.46938607431423</v>
      </c>
      <c r="R18" s="5">
        <f t="shared" si="5"/>
        <v>0.1485329599571063</v>
      </c>
      <c r="S18" s="5">
        <f t="shared" si="6"/>
        <v>1.3898498649260774E-2</v>
      </c>
      <c r="T18" s="5">
        <f t="shared" si="7"/>
        <v>6.203658337996981E-3</v>
      </c>
      <c r="U18" s="5">
        <f t="shared" si="8"/>
        <v>0.82006048637989803</v>
      </c>
      <c r="V18" s="5">
        <f t="shared" si="9"/>
        <v>1.1304396675737965E-2</v>
      </c>
      <c r="W18">
        <v>21</v>
      </c>
      <c r="X18">
        <v>7</v>
      </c>
      <c r="Y18">
        <v>2199</v>
      </c>
    </row>
    <row r="19" spans="2:25" x14ac:dyDescent="0.25">
      <c r="B19">
        <v>21</v>
      </c>
      <c r="C19">
        <v>1709556228.8768599</v>
      </c>
      <c r="D19">
        <v>1709556228.92768</v>
      </c>
      <c r="E19">
        <v>1709556228.9312201</v>
      </c>
      <c r="F19">
        <v>1709556228.9337299</v>
      </c>
      <c r="G19">
        <v>1709556229.20508</v>
      </c>
      <c r="H19">
        <v>1709556229.20877</v>
      </c>
      <c r="I19" t="s">
        <v>128</v>
      </c>
      <c r="J19">
        <v>1215</v>
      </c>
      <c r="K19" s="11">
        <f t="shared" si="0"/>
        <v>5.0820112228393555E-2</v>
      </c>
      <c r="L19" s="11">
        <f t="shared" si="1"/>
        <v>3.5400390625E-3</v>
      </c>
      <c r="M19" s="11">
        <f t="shared" si="2"/>
        <v>2.5098323822021484E-3</v>
      </c>
      <c r="N19" s="11">
        <f t="shared" si="3"/>
        <v>0.27135014533996582</v>
      </c>
      <c r="O19" s="11">
        <f t="shared" si="4"/>
        <v>3.6900043487548828E-3</v>
      </c>
      <c r="P19" s="11">
        <f>Table3[[#This Row],[recalc_edist6]]+Table3[[#This Row],[recalc_repr5]]+Table3[[#This Row],[gaps4]]+Table3[[#This Row],[overlaps3]]+Table3[[#This Row],[map2]]</f>
        <v>0.33191013336181641</v>
      </c>
      <c r="Q19" s="21">
        <f>1000000*Table3[[#This Row],[total]]/Table3[[#This Row],[array size]]</f>
        <v>150.93685009632398</v>
      </c>
      <c r="R19" s="5">
        <f t="shared" si="5"/>
        <v>0.15311407251611198</v>
      </c>
      <c r="S19" s="5">
        <f t="shared" si="6"/>
        <v>1.0665655268322256E-2</v>
      </c>
      <c r="T19" s="5">
        <f t="shared" si="7"/>
        <v>7.5617829343769122E-3</v>
      </c>
      <c r="U19" s="5">
        <f t="shared" si="8"/>
        <v>0.81754100904224603</v>
      </c>
      <c r="V19" s="5">
        <f t="shared" si="9"/>
        <v>1.1117480238942859E-2</v>
      </c>
      <c r="W19">
        <v>21</v>
      </c>
      <c r="X19">
        <v>7</v>
      </c>
      <c r="Y19">
        <v>2199</v>
      </c>
    </row>
    <row r="20" spans="2:25" x14ac:dyDescent="0.25">
      <c r="B20">
        <v>15</v>
      </c>
      <c r="C20">
        <v>1709556233.0313301</v>
      </c>
      <c r="D20">
        <v>1709556233.0740199</v>
      </c>
      <c r="E20">
        <v>1709556233.0762999</v>
      </c>
      <c r="F20">
        <v>1709556233.0778201</v>
      </c>
      <c r="G20">
        <v>1709556233.4333301</v>
      </c>
      <c r="H20">
        <v>1709556233.4372399</v>
      </c>
      <c r="I20" t="s">
        <v>128</v>
      </c>
      <c r="J20">
        <v>1592</v>
      </c>
      <c r="K20" s="11">
        <f t="shared" si="0"/>
        <v>4.2689800262451172E-2</v>
      </c>
      <c r="L20" s="11">
        <f t="shared" si="1"/>
        <v>2.2799968719482422E-3</v>
      </c>
      <c r="M20" s="11">
        <f t="shared" si="2"/>
        <v>1.5201568603515625E-3</v>
      </c>
      <c r="N20" s="11">
        <f t="shared" si="3"/>
        <v>0.35550999641418457</v>
      </c>
      <c r="O20" s="11">
        <f t="shared" si="4"/>
        <v>3.9098262786865234E-3</v>
      </c>
      <c r="P20" s="11">
        <f>Table3[[#This Row],[recalc_edist6]]+Table3[[#This Row],[recalc_repr5]]+Table3[[#This Row],[gaps4]]+Table3[[#This Row],[overlaps3]]+Table3[[#This Row],[map2]]</f>
        <v>0.40590977668762207</v>
      </c>
      <c r="Q20" s="21">
        <f>1000000*Table3[[#This Row],[total]]/Table3[[#This Row],[array size]]</f>
        <v>123.04024755611461</v>
      </c>
      <c r="R20" s="5">
        <f t="shared" si="5"/>
        <v>0.10517066282762676</v>
      </c>
      <c r="S20" s="5">
        <f t="shared" si="6"/>
        <v>5.6170040804483269E-3</v>
      </c>
      <c r="T20" s="5">
        <f t="shared" si="7"/>
        <v>3.7450609659038514E-3</v>
      </c>
      <c r="U20" s="5">
        <f t="shared" si="8"/>
        <v>0.8758350176122417</v>
      </c>
      <c r="V20" s="5">
        <f t="shared" si="9"/>
        <v>9.6322545137793696E-3</v>
      </c>
      <c r="W20">
        <v>15</v>
      </c>
      <c r="X20">
        <v>7</v>
      </c>
      <c r="Y20">
        <v>3299</v>
      </c>
    </row>
    <row r="21" spans="2:25" x14ac:dyDescent="0.25">
      <c r="B21">
        <v>89</v>
      </c>
      <c r="C21">
        <v>1709556227.05689</v>
      </c>
      <c r="D21">
        <v>1709556227.07476</v>
      </c>
      <c r="E21">
        <v>1709556227.0780201</v>
      </c>
      <c r="F21">
        <v>1709556227.08323</v>
      </c>
      <c r="G21">
        <v>1709556227.4140799</v>
      </c>
      <c r="H21">
        <v>1709556227.41958</v>
      </c>
      <c r="I21" t="s">
        <v>128</v>
      </c>
      <c r="J21">
        <v>1054</v>
      </c>
      <c r="K21" s="11">
        <f t="shared" si="0"/>
        <v>1.7869949340820313E-2</v>
      </c>
      <c r="L21" s="11">
        <f t="shared" si="1"/>
        <v>3.2601356506347656E-3</v>
      </c>
      <c r="M21" s="11">
        <f t="shared" si="2"/>
        <v>5.2099227905273438E-3</v>
      </c>
      <c r="N21" s="11">
        <f t="shared" si="3"/>
        <v>0.33084988594055176</v>
      </c>
      <c r="O21" s="11">
        <f t="shared" si="4"/>
        <v>5.5000782012939453E-3</v>
      </c>
      <c r="P21" s="11">
        <f>Table3[[#This Row],[recalc_edist6]]+Table3[[#This Row],[recalc_repr5]]+Table3[[#This Row],[gaps4]]+Table3[[#This Row],[overlaps3]]+Table3[[#This Row],[map2]]</f>
        <v>0.36268997192382813</v>
      </c>
      <c r="Q21" s="21">
        <f>1000000*Table3[[#This Row],[total]]/Table3[[#This Row],[array size]]</f>
        <v>109.93936705784424</v>
      </c>
      <c r="R21" s="5">
        <f t="shared" si="5"/>
        <v>4.9270591205023299E-2</v>
      </c>
      <c r="S21" s="5">
        <f t="shared" si="6"/>
        <v>8.9887669993794512E-3</v>
      </c>
      <c r="T21" s="5">
        <f t="shared" si="7"/>
        <v>1.4364672844115823E-2</v>
      </c>
      <c r="U21" s="5">
        <f t="shared" si="8"/>
        <v>0.91221128664135387</v>
      </c>
      <c r="V21" s="5">
        <f t="shared" si="9"/>
        <v>1.516468231012758E-2</v>
      </c>
      <c r="W21">
        <v>89</v>
      </c>
      <c r="X21">
        <v>7</v>
      </c>
      <c r="Y21">
        <v>3299</v>
      </c>
    </row>
    <row r="22" spans="2:25" x14ac:dyDescent="0.25">
      <c r="B22">
        <v>168</v>
      </c>
      <c r="C22">
        <v>1709556755.68573</v>
      </c>
      <c r="D22">
        <v>1709556755.7325001</v>
      </c>
      <c r="E22">
        <v>1709556755.74016</v>
      </c>
      <c r="F22">
        <v>1709556755.7502401</v>
      </c>
      <c r="G22">
        <v>1709556756.11725</v>
      </c>
      <c r="H22">
        <v>1709556756.12308</v>
      </c>
      <c r="I22" t="s">
        <v>127</v>
      </c>
      <c r="J22">
        <v>174</v>
      </c>
      <c r="K22" s="11">
        <f t="shared" si="0"/>
        <v>4.6770095825195313E-2</v>
      </c>
      <c r="L22" s="11">
        <f t="shared" si="1"/>
        <v>7.659912109375E-3</v>
      </c>
      <c r="M22" s="11">
        <f t="shared" si="2"/>
        <v>1.0080099105834961E-2</v>
      </c>
      <c r="N22" s="11">
        <f t="shared" si="3"/>
        <v>0.36700987815856934</v>
      </c>
      <c r="O22" s="11">
        <f t="shared" si="4"/>
        <v>5.8300495147705078E-3</v>
      </c>
      <c r="P22" s="11">
        <f>Table3[[#This Row],[recalc_edist6]]+Table3[[#This Row],[recalc_repr5]]+Table3[[#This Row],[gaps4]]+Table3[[#This Row],[overlaps3]]+Table3[[#This Row],[map2]]</f>
        <v>0.43735003471374512</v>
      </c>
      <c r="Q22" s="21">
        <f>1000000*Table3[[#This Row],[total]]/Table3[[#This Row],[array size]]</f>
        <v>99.420330691917513</v>
      </c>
      <c r="R22" s="5">
        <f t="shared" si="5"/>
        <v>0.10693973273789113</v>
      </c>
      <c r="S22" s="5">
        <f t="shared" si="6"/>
        <v>1.7514374074278E-2</v>
      </c>
      <c r="T22" s="5">
        <f t="shared" si="7"/>
        <v>2.3048126913794806E-2</v>
      </c>
      <c r="U22" s="5">
        <f t="shared" si="8"/>
        <v>0.83916736944764414</v>
      </c>
      <c r="V22" s="5">
        <f t="shared" si="9"/>
        <v>1.3330396826391928E-2</v>
      </c>
      <c r="W22" s="4">
        <v>168</v>
      </c>
      <c r="X22" s="4">
        <v>7</v>
      </c>
      <c r="Y22">
        <v>4399</v>
      </c>
    </row>
    <row r="23" spans="2:25" x14ac:dyDescent="0.25">
      <c r="B23">
        <v>211</v>
      </c>
      <c r="C23">
        <v>1709556755.7076399</v>
      </c>
      <c r="D23">
        <v>1709556755.7536099</v>
      </c>
      <c r="E23">
        <v>1709556755.76127</v>
      </c>
      <c r="F23">
        <v>1709556755.7731099</v>
      </c>
      <c r="G23">
        <v>1709556756.1337099</v>
      </c>
      <c r="H23">
        <v>1709556756.1398399</v>
      </c>
      <c r="I23" t="s">
        <v>127</v>
      </c>
      <c r="J23">
        <v>177</v>
      </c>
      <c r="K23" s="11">
        <f t="shared" si="0"/>
        <v>4.5969963073730469E-2</v>
      </c>
      <c r="L23" s="11">
        <f t="shared" si="1"/>
        <v>7.6601505279541016E-3</v>
      </c>
      <c r="M23" s="11">
        <f t="shared" si="2"/>
        <v>1.1839866638183594E-2</v>
      </c>
      <c r="N23" s="11">
        <f t="shared" si="3"/>
        <v>0.36059999465942383</v>
      </c>
      <c r="O23" s="11">
        <f t="shared" si="4"/>
        <v>6.1299800872802734E-3</v>
      </c>
      <c r="P23" s="11">
        <f>Table3[[#This Row],[recalc_edist6]]+Table3[[#This Row],[recalc_repr5]]+Table3[[#This Row],[gaps4]]+Table3[[#This Row],[overlaps3]]+Table3[[#This Row],[map2]]</f>
        <v>0.43219995498657227</v>
      </c>
      <c r="Q23" s="21">
        <f>1000000*Table3[[#This Row],[total]]/Table3[[#This Row],[array size]]</f>
        <v>79.317297666832857</v>
      </c>
      <c r="R23" s="5">
        <f t="shared" si="5"/>
        <v>0.10636272064202015</v>
      </c>
      <c r="S23" s="5">
        <f t="shared" si="6"/>
        <v>1.77236263899937E-2</v>
      </c>
      <c r="T23" s="5">
        <f t="shared" si="7"/>
        <v>2.739441895256893E-2</v>
      </c>
      <c r="U23" s="5">
        <f t="shared" si="8"/>
        <v>0.83433603011510515</v>
      </c>
      <c r="V23" s="5">
        <f t="shared" si="9"/>
        <v>1.4183203900312118E-2</v>
      </c>
      <c r="W23" s="4">
        <v>211</v>
      </c>
      <c r="X23" s="4">
        <v>7</v>
      </c>
      <c r="Y23">
        <v>5449</v>
      </c>
    </row>
    <row r="24" spans="2:25" x14ac:dyDescent="0.25">
      <c r="B24">
        <v>223</v>
      </c>
      <c r="C24">
        <v>1709556755.6790099</v>
      </c>
      <c r="D24">
        <v>1709556755.72644</v>
      </c>
      <c r="E24">
        <v>1709556755.73628</v>
      </c>
      <c r="F24">
        <v>1709556755.75037</v>
      </c>
      <c r="G24">
        <v>1709556756.1103001</v>
      </c>
      <c r="H24">
        <v>1709556756.1173999</v>
      </c>
      <c r="I24" t="s">
        <v>127</v>
      </c>
      <c r="J24">
        <v>168</v>
      </c>
      <c r="K24" s="11">
        <f t="shared" si="0"/>
        <v>4.7430038452148438E-2</v>
      </c>
      <c r="L24" s="11">
        <f t="shared" si="1"/>
        <v>9.8400115966796875E-3</v>
      </c>
      <c r="M24" s="11">
        <f t="shared" si="2"/>
        <v>1.4090061187744141E-2</v>
      </c>
      <c r="N24" s="11">
        <f t="shared" si="3"/>
        <v>0.35993003845214844</v>
      </c>
      <c r="O24" s="11">
        <f t="shared" si="4"/>
        <v>7.0998668670654297E-3</v>
      </c>
      <c r="P24" s="11">
        <f>Table3[[#This Row],[recalc_edist6]]+Table3[[#This Row],[recalc_repr5]]+Table3[[#This Row],[gaps4]]+Table3[[#This Row],[overlaps3]]+Table3[[#This Row],[map2]]</f>
        <v>0.43839001655578613</v>
      </c>
      <c r="Q24" s="21">
        <f>1000000*Table3[[#This Row],[total]]/Table3[[#This Row],[array size]]</f>
        <v>66.432795356233697</v>
      </c>
      <c r="R24" s="5">
        <f t="shared" si="5"/>
        <v>0.10819142010756273</v>
      </c>
      <c r="S24" s="5">
        <f t="shared" si="6"/>
        <v>2.2445793072542571E-2</v>
      </c>
      <c r="T24" s="5">
        <f t="shared" si="7"/>
        <v>3.2140470028133382E-2</v>
      </c>
      <c r="U24" s="5">
        <f t="shared" si="8"/>
        <v>0.82102699618924035</v>
      </c>
      <c r="V24" s="5">
        <f t="shared" si="9"/>
        <v>1.6195320602520963E-2</v>
      </c>
      <c r="W24" s="4">
        <v>223</v>
      </c>
      <c r="X24" s="4">
        <v>7</v>
      </c>
      <c r="Y24">
        <v>6599</v>
      </c>
    </row>
    <row r="25" spans="2:25" x14ac:dyDescent="0.25">
      <c r="B25">
        <v>252</v>
      </c>
      <c r="C25">
        <v>1709556755.7065201</v>
      </c>
      <c r="D25">
        <v>1709556755.7453899</v>
      </c>
      <c r="E25">
        <v>1709556755.7537899</v>
      </c>
      <c r="F25">
        <v>1709556755.7646799</v>
      </c>
      <c r="G25">
        <v>1709556756.0950501</v>
      </c>
      <c r="H25">
        <v>1709556756.1031799</v>
      </c>
      <c r="I25" t="s">
        <v>127</v>
      </c>
      <c r="J25">
        <v>176</v>
      </c>
      <c r="K25" s="11">
        <f t="shared" si="0"/>
        <v>3.8869857788085938E-2</v>
      </c>
      <c r="L25" s="11">
        <f t="shared" si="1"/>
        <v>8.39996337890625E-3</v>
      </c>
      <c r="M25" s="11">
        <f t="shared" si="2"/>
        <v>1.0890007019042969E-2</v>
      </c>
      <c r="N25" s="11">
        <f t="shared" si="3"/>
        <v>0.33037018775939941</v>
      </c>
      <c r="O25" s="11">
        <f t="shared" si="4"/>
        <v>8.1298351287841797E-3</v>
      </c>
      <c r="P25" s="11">
        <f>Table3[[#This Row],[recalc_edist6]]+Table3[[#This Row],[recalc_repr5]]+Table3[[#This Row],[gaps4]]+Table3[[#This Row],[overlaps3]]+Table3[[#This Row],[map2]]</f>
        <v>0.39665985107421875</v>
      </c>
      <c r="Q25" s="21">
        <f>1000000*Table3[[#This Row],[total]]/Table3[[#This Row],[array size]]</f>
        <v>60.109084872589598</v>
      </c>
      <c r="R25" s="5">
        <f t="shared" si="5"/>
        <v>9.7992921851858969E-2</v>
      </c>
      <c r="S25" s="5">
        <f t="shared" si="6"/>
        <v>2.1176742128445308E-2</v>
      </c>
      <c r="T25" s="5">
        <f t="shared" si="7"/>
        <v>2.7454270931507378E-2</v>
      </c>
      <c r="U25" s="5">
        <f t="shared" si="8"/>
        <v>0.83288033024946628</v>
      </c>
      <c r="V25" s="5">
        <f t="shared" si="9"/>
        <v>2.0495734838722086E-2</v>
      </c>
      <c r="W25" s="4">
        <v>252</v>
      </c>
      <c r="X25" s="4">
        <v>7</v>
      </c>
      <c r="Y25">
        <v>6599</v>
      </c>
    </row>
    <row r="26" spans="2:25" x14ac:dyDescent="0.25">
      <c r="B26">
        <v>85</v>
      </c>
      <c r="C26">
        <v>1709556228.87467</v>
      </c>
      <c r="D26">
        <v>1709556228.93961</v>
      </c>
      <c r="E26">
        <v>1709556228.9426999</v>
      </c>
      <c r="F26">
        <v>1709556228.9495699</v>
      </c>
      <c r="G26">
        <v>1709556229.3041501</v>
      </c>
      <c r="H26">
        <v>1709556229.3090401</v>
      </c>
      <c r="I26" t="s">
        <v>128</v>
      </c>
      <c r="J26">
        <v>1214</v>
      </c>
      <c r="K26" s="11">
        <f t="shared" si="0"/>
        <v>6.4939975738525391E-2</v>
      </c>
      <c r="L26" s="11">
        <f t="shared" si="1"/>
        <v>3.08990478515625E-3</v>
      </c>
      <c r="M26" s="11">
        <f t="shared" si="2"/>
        <v>6.8700313568115234E-3</v>
      </c>
      <c r="N26" s="11">
        <f t="shared" si="3"/>
        <v>0.35458016395568848</v>
      </c>
      <c r="O26" s="11">
        <f t="shared" si="4"/>
        <v>4.8899650573730469E-3</v>
      </c>
      <c r="P26" s="11">
        <f>Table3[[#This Row],[recalc_edist6]]+Table3[[#This Row],[recalc_repr5]]+Table3[[#This Row],[gaps4]]+Table3[[#This Row],[overlaps3]]+Table3[[#This Row],[map2]]</f>
        <v>0.43437004089355469</v>
      </c>
      <c r="Q26" s="21">
        <f>1000000*Table3[[#This Row],[total]]/Table3[[#This Row],[array size]]</f>
        <v>56.419020768093866</v>
      </c>
      <c r="R26" s="5">
        <f t="shared" si="5"/>
        <v>0.14950380925198148</v>
      </c>
      <c r="S26" s="5">
        <f t="shared" si="6"/>
        <v>7.1135310777877799E-3</v>
      </c>
      <c r="T26" s="5">
        <f t="shared" si="7"/>
        <v>1.5816080093090653E-2</v>
      </c>
      <c r="U26" s="5">
        <f t="shared" si="8"/>
        <v>0.81630897753968423</v>
      </c>
      <c r="V26" s="5">
        <f t="shared" si="9"/>
        <v>1.1257602037455815E-2</v>
      </c>
      <c r="W26">
        <v>85</v>
      </c>
      <c r="X26">
        <v>7</v>
      </c>
      <c r="Y26">
        <v>7699</v>
      </c>
    </row>
    <row r="27" spans="2:25" x14ac:dyDescent="0.25">
      <c r="B27">
        <v>101</v>
      </c>
      <c r="C27">
        <v>1709556756.7714701</v>
      </c>
      <c r="D27">
        <v>1709556756.8095701</v>
      </c>
      <c r="E27">
        <v>1709556756.8167</v>
      </c>
      <c r="F27">
        <v>1709556756.8230801</v>
      </c>
      <c r="G27">
        <v>1709556757.12361</v>
      </c>
      <c r="H27">
        <v>1709556757.1300001</v>
      </c>
      <c r="I27" t="s">
        <v>127</v>
      </c>
      <c r="J27">
        <v>247</v>
      </c>
      <c r="K27" s="11">
        <f t="shared" si="0"/>
        <v>3.8100004196166992E-2</v>
      </c>
      <c r="L27" s="11">
        <f t="shared" si="1"/>
        <v>7.1299076080322266E-3</v>
      </c>
      <c r="M27" s="11">
        <f t="shared" si="2"/>
        <v>6.3800811767578125E-3</v>
      </c>
      <c r="N27" s="11">
        <f t="shared" si="3"/>
        <v>0.30052995681762695</v>
      </c>
      <c r="O27" s="11">
        <f t="shared" si="4"/>
        <v>6.3900947570800781E-3</v>
      </c>
      <c r="P27" s="11">
        <f>Table3[[#This Row],[recalc_edist6]]+Table3[[#This Row],[recalc_repr5]]+Table3[[#This Row],[gaps4]]+Table3[[#This Row],[overlaps3]]+Table3[[#This Row],[map2]]</f>
        <v>0.35853004455566406</v>
      </c>
      <c r="Q27" s="21">
        <f>1000000*Table3[[#This Row],[total]]/Table3[[#This Row],[array size]]</f>
        <v>54.330965988129122</v>
      </c>
      <c r="R27" s="5">
        <f t="shared" si="5"/>
        <v>0.10626725646768419</v>
      </c>
      <c r="S27" s="5">
        <f t="shared" si="6"/>
        <v>1.9886499656865612E-2</v>
      </c>
      <c r="T27" s="5">
        <f t="shared" si="7"/>
        <v>1.7795108872018853E-2</v>
      </c>
      <c r="U27" s="5">
        <f t="shared" si="8"/>
        <v>0.83822809658833985</v>
      </c>
      <c r="V27" s="5">
        <f t="shared" si="9"/>
        <v>1.782303841509153E-2</v>
      </c>
      <c r="W27" s="4">
        <v>101</v>
      </c>
      <c r="X27" s="4">
        <v>7</v>
      </c>
      <c r="Y27">
        <v>6599</v>
      </c>
    </row>
    <row r="28" spans="2:25" x14ac:dyDescent="0.25">
      <c r="B28">
        <v>436</v>
      </c>
      <c r="C28">
        <v>1709556755.6809199</v>
      </c>
      <c r="D28">
        <v>1709556755.72875</v>
      </c>
      <c r="E28">
        <v>1709556755.74558</v>
      </c>
      <c r="F28">
        <v>1709556755.7752299</v>
      </c>
      <c r="G28">
        <v>1709556756.15556</v>
      </c>
      <c r="H28">
        <v>1709556756.1633101</v>
      </c>
      <c r="I28" t="s">
        <v>127</v>
      </c>
      <c r="J28">
        <v>171</v>
      </c>
      <c r="K28" s="11">
        <f t="shared" si="0"/>
        <v>4.7830104827880859E-2</v>
      </c>
      <c r="L28" s="11">
        <f t="shared" si="1"/>
        <v>1.6829967498779297E-2</v>
      </c>
      <c r="M28" s="11">
        <f t="shared" si="2"/>
        <v>2.9649972915649414E-2</v>
      </c>
      <c r="N28" s="11">
        <f t="shared" si="3"/>
        <v>0.38033008575439453</v>
      </c>
      <c r="O28" s="11">
        <f t="shared" si="4"/>
        <v>7.7500343322753906E-3</v>
      </c>
      <c r="P28" s="11">
        <f>Table3[[#This Row],[recalc_edist6]]+Table3[[#This Row],[recalc_repr5]]+Table3[[#This Row],[gaps4]]+Table3[[#This Row],[overlaps3]]+Table3[[#This Row],[map2]]</f>
        <v>0.48239016532897949</v>
      </c>
      <c r="Q28" s="21">
        <f>1000000*Table3[[#This Row],[total]]/Table3[[#This Row],[array size]]</f>
        <v>48.731201669762548</v>
      </c>
      <c r="R28" s="5">
        <f t="shared" si="5"/>
        <v>9.9152321638360477E-2</v>
      </c>
      <c r="S28" s="5">
        <f t="shared" si="6"/>
        <v>3.4888703602200574E-2</v>
      </c>
      <c r="T28" s="5">
        <f t="shared" si="7"/>
        <v>6.1464712688387386E-2</v>
      </c>
      <c r="U28" s="5">
        <f t="shared" si="8"/>
        <v>0.78842835756201157</v>
      </c>
      <c r="V28" s="5">
        <f t="shared" si="9"/>
        <v>1.6065904509039976E-2</v>
      </c>
      <c r="W28" s="4">
        <v>436</v>
      </c>
      <c r="X28" s="4">
        <v>7</v>
      </c>
      <c r="Y28">
        <v>9899</v>
      </c>
    </row>
    <row r="29" spans="2:25" x14ac:dyDescent="0.25">
      <c r="B29">
        <v>724</v>
      </c>
      <c r="C29">
        <v>1709556755.6803</v>
      </c>
      <c r="D29">
        <v>1709556755.7302201</v>
      </c>
      <c r="E29">
        <v>1709556755.7525799</v>
      </c>
      <c r="F29">
        <v>1709556755.79182</v>
      </c>
      <c r="G29">
        <v>1709556756.1233499</v>
      </c>
      <c r="H29">
        <v>1709556756.13481</v>
      </c>
      <c r="I29" t="s">
        <v>127</v>
      </c>
      <c r="J29">
        <v>169</v>
      </c>
      <c r="K29" s="11">
        <f t="shared" si="0"/>
        <v>4.9920082092285156E-2</v>
      </c>
      <c r="L29" s="11">
        <f t="shared" si="1"/>
        <v>2.2359848022460938E-2</v>
      </c>
      <c r="M29" s="11">
        <f t="shared" si="2"/>
        <v>3.9240121841430664E-2</v>
      </c>
      <c r="N29" s="11">
        <f t="shared" si="3"/>
        <v>0.33152985572814941</v>
      </c>
      <c r="O29" s="11">
        <f t="shared" si="4"/>
        <v>1.1460065841674805E-2</v>
      </c>
      <c r="P29" s="11">
        <f>Table3[[#This Row],[recalc_edist6]]+Table3[[#This Row],[recalc_repr5]]+Table3[[#This Row],[gaps4]]+Table3[[#This Row],[overlaps3]]+Table3[[#This Row],[map2]]</f>
        <v>0.45450997352600098</v>
      </c>
      <c r="Q29" s="21">
        <f>1000000*Table3[[#This Row],[total]]/Table3[[#This Row],[array size]]</f>
        <v>27.547728560882536</v>
      </c>
      <c r="R29" s="5">
        <f t="shared" si="5"/>
        <v>0.1098327539548027</v>
      </c>
      <c r="S29" s="5">
        <f t="shared" si="6"/>
        <v>4.9195505764147565E-2</v>
      </c>
      <c r="T29" s="5">
        <f t="shared" si="7"/>
        <v>8.6335007210102219E-2</v>
      </c>
      <c r="U29" s="5">
        <f t="shared" si="8"/>
        <v>0.72942262004990677</v>
      </c>
      <c r="V29" s="5">
        <f t="shared" si="9"/>
        <v>2.52141130210407E-2</v>
      </c>
      <c r="W29" s="4">
        <v>724</v>
      </c>
      <c r="X29" s="4">
        <v>7</v>
      </c>
      <c r="Y29">
        <v>16499</v>
      </c>
    </row>
    <row r="30" spans="2:25" x14ac:dyDescent="0.25">
      <c r="B30">
        <v>1197</v>
      </c>
      <c r="C30">
        <v>1709556755.68414</v>
      </c>
      <c r="D30">
        <v>1709556755.73142</v>
      </c>
      <c r="E30">
        <v>1709556755.7812099</v>
      </c>
      <c r="F30">
        <v>1709556755.88024</v>
      </c>
      <c r="G30">
        <v>1709556756.22493</v>
      </c>
      <c r="H30">
        <v>1709556756.2429299</v>
      </c>
      <c r="I30" t="s">
        <v>127</v>
      </c>
      <c r="J30">
        <v>170</v>
      </c>
      <c r="K30" s="11">
        <f t="shared" si="0"/>
        <v>4.7280073165893555E-2</v>
      </c>
      <c r="L30" s="11">
        <f t="shared" si="1"/>
        <v>4.9789905548095703E-2</v>
      </c>
      <c r="M30" s="11">
        <f t="shared" si="2"/>
        <v>9.9030017852783203E-2</v>
      </c>
      <c r="N30" s="11">
        <f t="shared" si="3"/>
        <v>0.34469008445739746</v>
      </c>
      <c r="O30" s="11">
        <f t="shared" si="4"/>
        <v>1.7999887466430664E-2</v>
      </c>
      <c r="P30" s="11">
        <f>Table3[[#This Row],[recalc_edist6]]+Table3[[#This Row],[recalc_repr5]]+Table3[[#This Row],[gaps4]]+Table3[[#This Row],[overlaps3]]+Table3[[#This Row],[map2]]</f>
        <v>0.55878996849060059</v>
      </c>
      <c r="Q30" s="21">
        <f>1000000*Table3[[#This Row],[total]]/Table3[[#This Row],[array size]]</f>
        <v>21.167088468904147</v>
      </c>
      <c r="R30" s="5">
        <f t="shared" si="5"/>
        <v>8.4611528180447024E-2</v>
      </c>
      <c r="S30" s="5">
        <f t="shared" si="6"/>
        <v>8.9103076926358993E-2</v>
      </c>
      <c r="T30" s="5">
        <f t="shared" si="7"/>
        <v>0.17722225422242702</v>
      </c>
      <c r="U30" s="5">
        <f t="shared" si="8"/>
        <v>0.61685088117897291</v>
      </c>
      <c r="V30" s="5">
        <f t="shared" si="9"/>
        <v>3.2212259491794078E-2</v>
      </c>
      <c r="W30" s="4">
        <v>1197</v>
      </c>
      <c r="X30" s="4">
        <v>7</v>
      </c>
      <c r="Y30">
        <v>26399</v>
      </c>
    </row>
    <row r="31" spans="2:25" x14ac:dyDescent="0.25">
      <c r="B31">
        <v>1507</v>
      </c>
      <c r="C31">
        <v>1709556755.6815701</v>
      </c>
      <c r="D31">
        <v>1709556755.7349</v>
      </c>
      <c r="E31">
        <v>1709556755.80637</v>
      </c>
      <c r="F31">
        <v>1709556755.9318099</v>
      </c>
      <c r="G31">
        <v>1709556756.2811201</v>
      </c>
      <c r="H31">
        <v>1709556756.3096499</v>
      </c>
      <c r="I31" t="s">
        <v>127</v>
      </c>
      <c r="J31">
        <v>172</v>
      </c>
      <c r="K31" s="11">
        <f t="shared" si="0"/>
        <v>5.3329944610595703E-2</v>
      </c>
      <c r="L31" s="11">
        <f t="shared" si="1"/>
        <v>7.1470022201538086E-2</v>
      </c>
      <c r="M31" s="11">
        <f t="shared" si="2"/>
        <v>0.12543988227844238</v>
      </c>
      <c r="N31" s="11">
        <f t="shared" si="3"/>
        <v>0.34931015968322754</v>
      </c>
      <c r="O31" s="11">
        <f t="shared" si="4"/>
        <v>2.8529882431030273E-2</v>
      </c>
      <c r="P31" s="11">
        <f>Table3[[#This Row],[recalc_edist6]]+Table3[[#This Row],[recalc_repr5]]+Table3[[#This Row],[gaps4]]+Table3[[#This Row],[overlaps3]]+Table3[[#This Row],[map2]]</f>
        <v>0.62807989120483398</v>
      </c>
      <c r="Q31" s="21">
        <f>1000000*Table3[[#This Row],[total]]/Table3[[#This Row],[array size]]</f>
        <v>19.091154479006473</v>
      </c>
      <c r="R31" s="5">
        <f t="shared" si="5"/>
        <v>8.4909492179878365E-2</v>
      </c>
      <c r="S31" s="5">
        <f t="shared" si="6"/>
        <v>0.1137912918441609</v>
      </c>
      <c r="T31" s="5">
        <f t="shared" si="7"/>
        <v>0.19971962808395821</v>
      </c>
      <c r="U31" s="5">
        <f t="shared" si="8"/>
        <v>0.55615561742177788</v>
      </c>
      <c r="V31" s="5">
        <f t="shared" si="9"/>
        <v>4.5423970470224624E-2</v>
      </c>
      <c r="W31" s="4">
        <v>1507</v>
      </c>
      <c r="X31" s="4">
        <v>7</v>
      </c>
      <c r="Y31">
        <v>32899</v>
      </c>
    </row>
    <row r="32" spans="2:25" x14ac:dyDescent="0.25">
      <c r="B32">
        <v>2568</v>
      </c>
      <c r="C32">
        <v>1709556755.67835</v>
      </c>
      <c r="D32">
        <v>1709556755.7253301</v>
      </c>
      <c r="E32">
        <v>1709556755.89008</v>
      </c>
      <c r="F32">
        <v>1709556756.17415</v>
      </c>
      <c r="G32">
        <v>1709556756.55896</v>
      </c>
      <c r="H32">
        <v>1709556756.6140001</v>
      </c>
      <c r="I32" t="s">
        <v>127</v>
      </c>
      <c r="J32">
        <v>167</v>
      </c>
      <c r="K32" s="11">
        <f t="shared" si="0"/>
        <v>4.6980142593383789E-2</v>
      </c>
      <c r="L32" s="11">
        <f t="shared" si="1"/>
        <v>0.1647498607635498</v>
      </c>
      <c r="M32" s="11">
        <f t="shared" si="2"/>
        <v>0.28407001495361328</v>
      </c>
      <c r="N32" s="11">
        <f t="shared" si="3"/>
        <v>0.38480997085571289</v>
      </c>
      <c r="O32" s="11">
        <f t="shared" si="4"/>
        <v>5.5040121078491211E-2</v>
      </c>
      <c r="P32" s="11">
        <f>Table3[[#This Row],[recalc_edist6]]+Table3[[#This Row],[recalc_repr5]]+Table3[[#This Row],[gaps4]]+Table3[[#This Row],[overlaps3]]+Table3[[#This Row],[map2]]</f>
        <v>0.93565011024475098</v>
      </c>
      <c r="Q32" s="21">
        <f>1000000*Table3[[#This Row],[total]]/Table3[[#This Row],[array size]]</f>
        <v>15.189371747021072</v>
      </c>
      <c r="R32" s="5">
        <f t="shared" si="5"/>
        <v>5.0211229688301474E-2</v>
      </c>
      <c r="S32" s="5">
        <f t="shared" si="6"/>
        <v>0.17608062988466266</v>
      </c>
      <c r="T32" s="5">
        <f t="shared" si="7"/>
        <v>0.30360709825524967</v>
      </c>
      <c r="U32" s="5">
        <f t="shared" si="8"/>
        <v>0.4112755042107063</v>
      </c>
      <c r="V32" s="5">
        <f t="shared" si="9"/>
        <v>5.8825537961079921E-2</v>
      </c>
      <c r="W32" s="4">
        <v>2568</v>
      </c>
      <c r="X32" s="4">
        <v>7</v>
      </c>
      <c r="Y32">
        <v>61599</v>
      </c>
    </row>
    <row r="33" spans="2:25" x14ac:dyDescent="0.25">
      <c r="B33">
        <v>3113</v>
      </c>
      <c r="C33">
        <v>1709556755.7462499</v>
      </c>
      <c r="D33">
        <v>1709556755.8150001</v>
      </c>
      <c r="E33">
        <v>1709556756.0355599</v>
      </c>
      <c r="F33">
        <v>1709556756.4096401</v>
      </c>
      <c r="G33">
        <v>1709556756.7484601</v>
      </c>
      <c r="H33">
        <v>1709556756.79426</v>
      </c>
      <c r="I33" t="s">
        <v>127</v>
      </c>
      <c r="J33">
        <v>179</v>
      </c>
      <c r="K33" s="11">
        <f t="shared" si="0"/>
        <v>6.8750143051147461E-2</v>
      </c>
      <c r="L33" s="11">
        <f t="shared" si="1"/>
        <v>0.22055983543395996</v>
      </c>
      <c r="M33" s="11">
        <f t="shared" si="2"/>
        <v>0.37408018112182617</v>
      </c>
      <c r="N33" s="11">
        <f t="shared" si="3"/>
        <v>0.33881998062133789</v>
      </c>
      <c r="O33" s="11">
        <f t="shared" si="4"/>
        <v>4.5799970626831055E-2</v>
      </c>
      <c r="P33" s="11">
        <f>Table3[[#This Row],[recalc_edist6]]+Table3[[#This Row],[recalc_repr5]]+Table3[[#This Row],[gaps4]]+Table3[[#This Row],[overlaps3]]+Table3[[#This Row],[map2]]</f>
        <v>1.0480101108551025</v>
      </c>
      <c r="Q33" s="21">
        <f>1000000*Table3[[#This Row],[total]]/Table3[[#This Row],[array size]]</f>
        <v>14.886718715537189</v>
      </c>
      <c r="R33" s="5">
        <f t="shared" si="5"/>
        <v>6.5600648637876388E-2</v>
      </c>
      <c r="S33" s="5">
        <f t="shared" si="6"/>
        <v>0.21045582781066743</v>
      </c>
      <c r="T33" s="5">
        <f t="shared" si="7"/>
        <v>0.35694329400753877</v>
      </c>
      <c r="U33" s="5">
        <f t="shared" si="8"/>
        <v>0.32329838912039183</v>
      </c>
      <c r="V33" s="5">
        <f t="shared" si="9"/>
        <v>4.3701840423525588E-2</v>
      </c>
      <c r="W33" s="4">
        <v>3113</v>
      </c>
      <c r="X33" s="4">
        <v>7</v>
      </c>
      <c r="Y33">
        <v>70399</v>
      </c>
    </row>
    <row r="34" spans="2:25" x14ac:dyDescent="0.25">
      <c r="B34">
        <v>3792</v>
      </c>
      <c r="C34">
        <v>1709556755.6420801</v>
      </c>
      <c r="D34">
        <v>1709556755.6965401</v>
      </c>
      <c r="E34">
        <v>1709556755.9556501</v>
      </c>
      <c r="F34">
        <v>1709556756.48718</v>
      </c>
      <c r="G34">
        <v>1709556756.7806799</v>
      </c>
      <c r="H34">
        <v>1709556756.8339801</v>
      </c>
      <c r="I34" t="s">
        <v>127</v>
      </c>
      <c r="J34">
        <v>166</v>
      </c>
      <c r="K34" s="11">
        <f t="shared" si="0"/>
        <v>5.4460048675537109E-2</v>
      </c>
      <c r="L34" s="11">
        <f t="shared" si="1"/>
        <v>0.2591099739074707</v>
      </c>
      <c r="M34" s="11">
        <f t="shared" si="2"/>
        <v>0.53152990341186523</v>
      </c>
      <c r="N34" s="11">
        <f t="shared" si="3"/>
        <v>0.29349994659423828</v>
      </c>
      <c r="O34" s="11">
        <f t="shared" si="4"/>
        <v>5.3300142288208008E-2</v>
      </c>
      <c r="P34" s="11">
        <f>Table3[[#This Row],[recalc_edist6]]+Table3[[#This Row],[recalc_repr5]]+Table3[[#This Row],[gaps4]]+Table3[[#This Row],[overlaps3]]+Table3[[#This Row],[map2]]</f>
        <v>1.1919000148773193</v>
      </c>
      <c r="Q34" s="21">
        <f>1000000*Table3[[#This Row],[total]]/Table3[[#This Row],[array size]]</f>
        <v>13.310031545604298</v>
      </c>
      <c r="R34" s="5">
        <f t="shared" si="5"/>
        <v>4.5691792932096416E-2</v>
      </c>
      <c r="S34" s="5">
        <f t="shared" si="6"/>
        <v>0.21739237408612713</v>
      </c>
      <c r="T34" s="5">
        <f t="shared" si="7"/>
        <v>0.44595175499395801</v>
      </c>
      <c r="U34" s="5">
        <f t="shared" si="8"/>
        <v>0.24624544251259853</v>
      </c>
      <c r="V34" s="5">
        <f t="shared" si="9"/>
        <v>4.4718635475219891E-2</v>
      </c>
      <c r="W34" s="4">
        <v>3792</v>
      </c>
      <c r="X34" s="4">
        <v>7</v>
      </c>
      <c r="Y34">
        <v>89549</v>
      </c>
    </row>
    <row r="35" spans="2:25" x14ac:dyDescent="0.25">
      <c r="B35">
        <v>19</v>
      </c>
      <c r="C35">
        <v>1709556233.03508</v>
      </c>
      <c r="D35">
        <v>1709556233.08478</v>
      </c>
      <c r="E35">
        <v>1709556233.0887699</v>
      </c>
      <c r="F35">
        <v>1709556233.0899501</v>
      </c>
      <c r="G35">
        <v>1709556233.4049699</v>
      </c>
      <c r="H35">
        <v>1709556233.40973</v>
      </c>
      <c r="I35" t="s">
        <v>128</v>
      </c>
      <c r="J35">
        <v>1593</v>
      </c>
      <c r="K35" s="11">
        <f t="shared" si="0"/>
        <v>4.9700021743774414E-2</v>
      </c>
      <c r="L35" s="11">
        <f t="shared" si="1"/>
        <v>3.9899349212646484E-3</v>
      </c>
      <c r="M35" s="11">
        <f t="shared" si="2"/>
        <v>1.1801719665527344E-3</v>
      </c>
      <c r="N35" s="11">
        <f t="shared" si="3"/>
        <v>0.31501984596252441</v>
      </c>
      <c r="O35" s="11">
        <f t="shared" si="4"/>
        <v>4.7600269317626953E-3</v>
      </c>
      <c r="P35" s="11">
        <f>Table3[[#This Row],[recalc_edist6]]+Table3[[#This Row],[recalc_repr5]]+Table3[[#This Row],[gaps4]]+Table3[[#This Row],[overlaps3]]+Table3[[#This Row],[map2]]</f>
        <v>0.37465000152587891</v>
      </c>
      <c r="Q35" s="21">
        <f>1000000*Table3[[#This Row],[total]]/Table3[[#This Row],[array size]]</f>
        <v>340.9008203147215</v>
      </c>
      <c r="R35" s="5">
        <f t="shared" si="5"/>
        <v>0.13265720416750457</v>
      </c>
      <c r="S35" s="5">
        <f t="shared" si="6"/>
        <v>1.0649766195153863E-2</v>
      </c>
      <c r="T35" s="5">
        <f t="shared" si="7"/>
        <v>3.1500652922624214E-3</v>
      </c>
      <c r="U35" s="5">
        <f t="shared" si="8"/>
        <v>0.84083770099962074</v>
      </c>
      <c r="V35" s="5">
        <f t="shared" si="9"/>
        <v>1.2705263345458432E-2</v>
      </c>
      <c r="W35">
        <v>19</v>
      </c>
      <c r="X35">
        <v>8</v>
      </c>
      <c r="Y35">
        <v>1099</v>
      </c>
    </row>
    <row r="36" spans="2:25" x14ac:dyDescent="0.25">
      <c r="B36">
        <v>23</v>
      </c>
      <c r="C36">
        <v>1709556230.0656099</v>
      </c>
      <c r="D36">
        <v>1709556230.11781</v>
      </c>
      <c r="E36">
        <v>1709556230.1248701</v>
      </c>
      <c r="F36">
        <v>1709556230.12729</v>
      </c>
      <c r="G36">
        <v>1709556230.43624</v>
      </c>
      <c r="H36">
        <v>1709556230.4406199</v>
      </c>
      <c r="I36" t="s">
        <v>128</v>
      </c>
      <c r="J36">
        <v>1325</v>
      </c>
      <c r="K36" s="11">
        <f t="shared" si="0"/>
        <v>5.2200078964233398E-2</v>
      </c>
      <c r="L36" s="11">
        <f t="shared" si="1"/>
        <v>7.0600509643554688E-3</v>
      </c>
      <c r="M36" s="11">
        <f t="shared" si="2"/>
        <v>2.4199485778808594E-3</v>
      </c>
      <c r="N36" s="11">
        <f t="shared" si="3"/>
        <v>0.30894994735717773</v>
      </c>
      <c r="O36" s="11">
        <f t="shared" si="4"/>
        <v>4.3799877166748047E-3</v>
      </c>
      <c r="P36" s="11">
        <f>Table3[[#This Row],[recalc_edist6]]+Table3[[#This Row],[recalc_repr5]]+Table3[[#This Row],[gaps4]]+Table3[[#This Row],[overlaps3]]+Table3[[#This Row],[map2]]</f>
        <v>0.37501001358032227</v>
      </c>
      <c r="Q36" s="21">
        <f>1000000*Table3[[#This Row],[total]]/Table3[[#This Row],[array size]]</f>
        <v>170.53661372456673</v>
      </c>
      <c r="R36" s="5">
        <f t="shared" si="5"/>
        <v>0.13919649362390379</v>
      </c>
      <c r="S36" s="5">
        <f t="shared" si="6"/>
        <v>1.8826299855172528E-2</v>
      </c>
      <c r="T36" s="5">
        <f t="shared" si="7"/>
        <v>6.4530238933540847E-3</v>
      </c>
      <c r="U36" s="5">
        <f t="shared" si="8"/>
        <v>0.82384452726354918</v>
      </c>
      <c r="V36" s="5">
        <f t="shared" si="9"/>
        <v>1.1679655364020481E-2</v>
      </c>
      <c r="W36">
        <v>23</v>
      </c>
      <c r="X36">
        <v>8</v>
      </c>
      <c r="Y36">
        <v>2199</v>
      </c>
    </row>
    <row r="37" spans="2:25" x14ac:dyDescent="0.25">
      <c r="B37">
        <v>11</v>
      </c>
      <c r="C37">
        <v>1709556224.9779301</v>
      </c>
      <c r="D37">
        <v>1709556225.0302501</v>
      </c>
      <c r="E37">
        <v>1709556225.03159</v>
      </c>
      <c r="F37">
        <v>1709556225.0328701</v>
      </c>
      <c r="G37">
        <v>1709556225.32357</v>
      </c>
      <c r="H37">
        <v>1709556225.33008</v>
      </c>
      <c r="I37" t="s">
        <v>128</v>
      </c>
      <c r="J37">
        <v>878</v>
      </c>
      <c r="K37" s="11">
        <f t="shared" si="0"/>
        <v>5.2320003509521484E-2</v>
      </c>
      <c r="L37" s="11">
        <f t="shared" si="1"/>
        <v>1.3399124145507813E-3</v>
      </c>
      <c r="M37" s="11">
        <f t="shared" si="2"/>
        <v>1.2800693511962891E-3</v>
      </c>
      <c r="N37" s="11">
        <f t="shared" si="3"/>
        <v>0.29069995880126953</v>
      </c>
      <c r="O37" s="11">
        <f t="shared" si="4"/>
        <v>6.5100193023681641E-3</v>
      </c>
      <c r="P37" s="11">
        <f>Table3[[#This Row],[recalc_edist6]]+Table3[[#This Row],[recalc_repr5]]+Table3[[#This Row],[gaps4]]+Table3[[#This Row],[overlaps3]]+Table3[[#This Row],[map2]]</f>
        <v>0.35214996337890625</v>
      </c>
      <c r="Q37" s="21">
        <f>1000000*Table3[[#This Row],[total]]/Table3[[#This Row],[array size]]</f>
        <v>160.14095651610106</v>
      </c>
      <c r="R37" s="5">
        <f t="shared" si="5"/>
        <v>0.148573076673094</v>
      </c>
      <c r="S37" s="5">
        <f t="shared" si="6"/>
        <v>3.8049483285308838E-3</v>
      </c>
      <c r="T37" s="5">
        <f t="shared" si="7"/>
        <v>3.6350120241783477E-3</v>
      </c>
      <c r="U37" s="5">
        <f t="shared" si="8"/>
        <v>0.8255004658015036</v>
      </c>
      <c r="V37" s="5">
        <f t="shared" si="9"/>
        <v>1.8486497172693198E-2</v>
      </c>
      <c r="W37">
        <v>11</v>
      </c>
      <c r="X37">
        <v>10</v>
      </c>
      <c r="Y37">
        <v>2199</v>
      </c>
    </row>
    <row r="38" spans="2:25" x14ac:dyDescent="0.25">
      <c r="B38">
        <v>36</v>
      </c>
      <c r="C38">
        <v>1709556231.2081599</v>
      </c>
      <c r="D38">
        <v>1709556231.2804</v>
      </c>
      <c r="E38">
        <v>1709556231.28653</v>
      </c>
      <c r="F38">
        <v>1709556231.2896299</v>
      </c>
      <c r="G38">
        <v>1709556231.6240001</v>
      </c>
      <c r="H38">
        <v>1709556231.6310301</v>
      </c>
      <c r="I38" t="s">
        <v>128</v>
      </c>
      <c r="J38">
        <v>1425</v>
      </c>
      <c r="K38" s="11">
        <f t="shared" si="0"/>
        <v>7.2240114212036133E-2</v>
      </c>
      <c r="L38" s="11">
        <f t="shared" si="1"/>
        <v>6.1299800872802734E-3</v>
      </c>
      <c r="M38" s="11">
        <f t="shared" si="2"/>
        <v>3.0999183654785156E-3</v>
      </c>
      <c r="N38" s="11">
        <f t="shared" si="3"/>
        <v>0.33437013626098633</v>
      </c>
      <c r="O38" s="11">
        <f t="shared" si="4"/>
        <v>7.0300102233886719E-3</v>
      </c>
      <c r="P38" s="11">
        <f>Table3[[#This Row],[recalc_edist6]]+Table3[[#This Row],[recalc_repr5]]+Table3[[#This Row],[gaps4]]+Table3[[#This Row],[overlaps3]]+Table3[[#This Row],[map2]]</f>
        <v>0.42287015914916992</v>
      </c>
      <c r="Q38" s="21">
        <f>1000000*Table3[[#This Row],[total]]/Table3[[#This Row],[array size]]</f>
        <v>384.77721487640576</v>
      </c>
      <c r="R38" s="5">
        <f t="shared" si="5"/>
        <v>0.17083284939610272</v>
      </c>
      <c r="S38" s="5">
        <f t="shared" si="6"/>
        <v>1.4496128314218282E-2</v>
      </c>
      <c r="T38" s="5">
        <f t="shared" si="7"/>
        <v>7.33066237569391E-3</v>
      </c>
      <c r="U38" s="5">
        <f t="shared" si="8"/>
        <v>0.79071584746899892</v>
      </c>
      <c r="V38" s="5">
        <f t="shared" si="9"/>
        <v>1.6624512444986205E-2</v>
      </c>
      <c r="W38">
        <v>36</v>
      </c>
      <c r="X38">
        <v>11</v>
      </c>
      <c r="Y38">
        <v>1099</v>
      </c>
    </row>
    <row r="39" spans="2:25" x14ac:dyDescent="0.25">
      <c r="B39">
        <v>18</v>
      </c>
      <c r="C39">
        <v>1709556756.6960199</v>
      </c>
      <c r="D39">
        <v>1709556756.7380099</v>
      </c>
      <c r="E39">
        <v>1709556756.7385001</v>
      </c>
      <c r="F39">
        <v>1709556756.7398901</v>
      </c>
      <c r="G39">
        <v>1709556757.01829</v>
      </c>
      <c r="H39">
        <v>1709556757.0223501</v>
      </c>
      <c r="I39" t="s">
        <v>127</v>
      </c>
      <c r="J39">
        <v>238</v>
      </c>
      <c r="K39" s="11">
        <f t="shared" si="0"/>
        <v>4.1990041732788086E-2</v>
      </c>
      <c r="L39" s="11">
        <f t="shared" si="1"/>
        <v>4.901885986328125E-4</v>
      </c>
      <c r="M39" s="11">
        <f t="shared" si="2"/>
        <v>1.3899803161621094E-3</v>
      </c>
      <c r="N39" s="11">
        <f t="shared" si="3"/>
        <v>0.27839994430541992</v>
      </c>
      <c r="O39" s="11">
        <f t="shared" si="4"/>
        <v>4.0600299835205078E-3</v>
      </c>
      <c r="P39" s="11">
        <f>Table3[[#This Row],[recalc_edist6]]+Table3[[#This Row],[recalc_repr5]]+Table3[[#This Row],[gaps4]]+Table3[[#This Row],[overlaps3]]+Table3[[#This Row],[map2]]</f>
        <v>0.32633018493652344</v>
      </c>
      <c r="Q39" s="21">
        <f>1000000*Table3[[#This Row],[total]]/Table3[[#This Row],[array size]]</f>
        <v>296.93374425525337</v>
      </c>
      <c r="R39" s="5">
        <f t="shared" si="5"/>
        <v>0.12867348370165585</v>
      </c>
      <c r="S39" s="5">
        <f t="shared" si="6"/>
        <v>1.5021246003588734E-3</v>
      </c>
      <c r="T39" s="5">
        <f t="shared" si="7"/>
        <v>4.2594291926518636E-3</v>
      </c>
      <c r="U39" s="5">
        <f t="shared" si="8"/>
        <v>0.85312348399389804</v>
      </c>
      <c r="V39" s="5">
        <f t="shared" si="9"/>
        <v>1.2441478511435435E-2</v>
      </c>
      <c r="W39" s="4">
        <v>18</v>
      </c>
      <c r="X39" s="4">
        <v>11</v>
      </c>
      <c r="Y39">
        <v>1099</v>
      </c>
    </row>
    <row r="40" spans="2:25" x14ac:dyDescent="0.25">
      <c r="B40">
        <v>17</v>
      </c>
      <c r="C40">
        <v>1709556225.5794201</v>
      </c>
      <c r="D40">
        <v>1709556225.5963399</v>
      </c>
      <c r="E40">
        <v>1709556225.5975699</v>
      </c>
      <c r="F40">
        <v>1709556225.59863</v>
      </c>
      <c r="G40">
        <v>1709556225.8508301</v>
      </c>
      <c r="H40">
        <v>1709556225.85483</v>
      </c>
      <c r="I40" t="s">
        <v>128</v>
      </c>
      <c r="J40">
        <v>931</v>
      </c>
      <c r="K40" s="11">
        <f t="shared" si="0"/>
        <v>1.6919851303100586E-2</v>
      </c>
      <c r="L40" s="11">
        <f t="shared" si="1"/>
        <v>1.2300014495849609E-3</v>
      </c>
      <c r="M40" s="11">
        <f t="shared" si="2"/>
        <v>1.0600090026855469E-3</v>
      </c>
      <c r="N40" s="11">
        <f t="shared" si="3"/>
        <v>0.25220012664794922</v>
      </c>
      <c r="O40" s="11">
        <f t="shared" si="4"/>
        <v>3.9999485015869141E-3</v>
      </c>
      <c r="P40" s="11">
        <f>Table3[[#This Row],[recalc_edist6]]+Table3[[#This Row],[recalc_repr5]]+Table3[[#This Row],[gaps4]]+Table3[[#This Row],[overlaps3]]+Table3[[#This Row],[map2]]</f>
        <v>0.27540993690490723</v>
      </c>
      <c r="Q40" s="21">
        <f>1000000*Table3[[#This Row],[total]]/Table3[[#This Row],[array size]]</f>
        <v>250.60048853949701</v>
      </c>
      <c r="R40" s="5">
        <f t="shared" si="5"/>
        <v>6.143515188031369E-2</v>
      </c>
      <c r="S40" s="5">
        <f t="shared" si="6"/>
        <v>4.466075056724088E-3</v>
      </c>
      <c r="T40" s="5">
        <f t="shared" si="7"/>
        <v>3.848840802906628E-3</v>
      </c>
      <c r="U40" s="5">
        <f t="shared" si="8"/>
        <v>0.91572631504224977</v>
      </c>
      <c r="V40" s="5">
        <f t="shared" si="9"/>
        <v>1.4523617217805779E-2</v>
      </c>
      <c r="W40">
        <v>17</v>
      </c>
      <c r="X40">
        <v>11</v>
      </c>
      <c r="Y40">
        <v>1099</v>
      </c>
    </row>
    <row r="41" spans="2:25" x14ac:dyDescent="0.25">
      <c r="B41">
        <v>86</v>
      </c>
      <c r="C41">
        <v>1709556225.57898</v>
      </c>
      <c r="D41">
        <v>1709556225.62799</v>
      </c>
      <c r="E41">
        <v>1709556225.6396101</v>
      </c>
      <c r="F41">
        <v>1709556225.6445</v>
      </c>
      <c r="G41">
        <v>1709556225.9676001</v>
      </c>
      <c r="H41">
        <v>1709556225.97175</v>
      </c>
      <c r="I41" t="s">
        <v>128</v>
      </c>
      <c r="J41">
        <v>930</v>
      </c>
      <c r="K41" s="11">
        <f t="shared" si="0"/>
        <v>4.9010038375854492E-2</v>
      </c>
      <c r="L41" s="11">
        <f t="shared" si="1"/>
        <v>1.1620044708251953E-2</v>
      </c>
      <c r="M41" s="11">
        <f t="shared" si="2"/>
        <v>4.8899650573730469E-3</v>
      </c>
      <c r="N41" s="11">
        <f t="shared" si="3"/>
        <v>0.32310009002685547</v>
      </c>
      <c r="O41" s="11">
        <f t="shared" si="4"/>
        <v>4.1499137878417969E-3</v>
      </c>
      <c r="P41" s="11">
        <f>Table3[[#This Row],[recalc_edist6]]+Table3[[#This Row],[recalc_repr5]]+Table3[[#This Row],[gaps4]]+Table3[[#This Row],[overlaps3]]+Table3[[#This Row],[map2]]</f>
        <v>0.39277005195617676</v>
      </c>
      <c r="Q41" s="21">
        <f>1000000*Table3[[#This Row],[total]]/Table3[[#This Row],[array size]]</f>
        <v>145.52428749765718</v>
      </c>
      <c r="R41" s="5">
        <f t="shared" si="5"/>
        <v>0.12478048703500128</v>
      </c>
      <c r="S41" s="5">
        <f t="shared" si="6"/>
        <v>2.9584854166906944E-2</v>
      </c>
      <c r="T41" s="5">
        <f t="shared" si="7"/>
        <v>1.2449943759761611E-2</v>
      </c>
      <c r="U41" s="5">
        <f t="shared" si="8"/>
        <v>0.82261895584367339</v>
      </c>
      <c r="V41" s="5">
        <f t="shared" si="9"/>
        <v>1.0565759194656783E-2</v>
      </c>
      <c r="W41">
        <v>86</v>
      </c>
      <c r="X41">
        <v>11</v>
      </c>
      <c r="Y41">
        <v>2699</v>
      </c>
    </row>
    <row r="42" spans="2:25" x14ac:dyDescent="0.25">
      <c r="B42">
        <v>31</v>
      </c>
      <c r="C42">
        <v>1709556231.20295</v>
      </c>
      <c r="D42">
        <v>1709556231.2728801</v>
      </c>
      <c r="E42">
        <v>1709556231.2773399</v>
      </c>
      <c r="F42">
        <v>1709556231.27912</v>
      </c>
      <c r="G42">
        <v>1709556231.5768399</v>
      </c>
      <c r="H42">
        <v>1709556231.5804501</v>
      </c>
      <c r="I42" t="s">
        <v>128</v>
      </c>
      <c r="J42">
        <v>1423</v>
      </c>
      <c r="K42" s="11">
        <f t="shared" si="0"/>
        <v>6.9930076599121094E-2</v>
      </c>
      <c r="L42" s="11">
        <f t="shared" si="1"/>
        <v>4.4598579406738281E-3</v>
      </c>
      <c r="M42" s="11">
        <f t="shared" si="2"/>
        <v>1.7800331115722656E-3</v>
      </c>
      <c r="N42" s="11">
        <f t="shared" si="3"/>
        <v>0.29771995544433594</v>
      </c>
      <c r="O42" s="11">
        <f t="shared" si="4"/>
        <v>3.6101341247558594E-3</v>
      </c>
      <c r="P42" s="11">
        <f>Table3[[#This Row],[recalc_edist6]]+Table3[[#This Row],[recalc_repr5]]+Table3[[#This Row],[gaps4]]+Table3[[#This Row],[overlaps3]]+Table3[[#This Row],[map2]]</f>
        <v>0.37750005722045898</v>
      </c>
      <c r="Q42" s="21">
        <f>1000000*Table3[[#This Row],[total]]/Table3[[#This Row],[array size]]</f>
        <v>114.42863207652591</v>
      </c>
      <c r="R42" s="5">
        <f t="shared" si="5"/>
        <v>0.18524520794517951</v>
      </c>
      <c r="S42" s="5">
        <f t="shared" si="6"/>
        <v>1.18141914295639E-2</v>
      </c>
      <c r="T42" s="5">
        <f t="shared" si="7"/>
        <v>4.7153187861180409E-3</v>
      </c>
      <c r="U42" s="5">
        <f t="shared" si="8"/>
        <v>0.78866201408406222</v>
      </c>
      <c r="V42" s="5">
        <f t="shared" si="9"/>
        <v>9.5632677550762622E-3</v>
      </c>
      <c r="W42">
        <v>31</v>
      </c>
      <c r="X42">
        <v>11</v>
      </c>
      <c r="Y42">
        <v>3299</v>
      </c>
    </row>
    <row r="43" spans="2:25" x14ac:dyDescent="0.25">
      <c r="B43">
        <v>12</v>
      </c>
      <c r="C43">
        <v>1709556757.1284101</v>
      </c>
      <c r="D43">
        <v>1709556757.1897299</v>
      </c>
      <c r="E43">
        <v>1709556757.1918399</v>
      </c>
      <c r="F43">
        <v>1709556757.1937101</v>
      </c>
      <c r="G43">
        <v>1709556757.4584601</v>
      </c>
      <c r="H43">
        <v>1709556757.46135</v>
      </c>
      <c r="I43" t="s">
        <v>127</v>
      </c>
      <c r="J43">
        <v>271</v>
      </c>
      <c r="K43" s="11">
        <f t="shared" si="0"/>
        <v>6.1319828033447266E-2</v>
      </c>
      <c r="L43" s="11">
        <f t="shared" si="1"/>
        <v>2.1100044250488281E-3</v>
      </c>
      <c r="M43" s="11">
        <f t="shared" si="2"/>
        <v>1.8701553344726563E-3</v>
      </c>
      <c r="N43" s="11">
        <f t="shared" si="3"/>
        <v>0.26475000381469727</v>
      </c>
      <c r="O43" s="11">
        <f t="shared" si="4"/>
        <v>2.8898715972900391E-3</v>
      </c>
      <c r="P43" s="11">
        <f>Table3[[#This Row],[recalc_edist6]]+Table3[[#This Row],[recalc_repr5]]+Table3[[#This Row],[gaps4]]+Table3[[#This Row],[overlaps3]]+Table3[[#This Row],[map2]]</f>
        <v>0.33293986320495605</v>
      </c>
      <c r="Q43" s="21">
        <f>1000000*Table3[[#This Row],[total]]/Table3[[#This Row],[array size]]</f>
        <v>100.92144989540954</v>
      </c>
      <c r="R43" s="5">
        <f t="shared" si="5"/>
        <v>0.18417688841212473</v>
      </c>
      <c r="S43" s="5">
        <f t="shared" si="6"/>
        <v>6.3374941190202875E-3</v>
      </c>
      <c r="T43" s="5">
        <f t="shared" si="7"/>
        <v>5.6170964824401289E-3</v>
      </c>
      <c r="U43" s="5">
        <f t="shared" si="8"/>
        <v>0.79518866039696345</v>
      </c>
      <c r="V43" s="5">
        <f t="shared" si="9"/>
        <v>8.6798605894514019E-3</v>
      </c>
      <c r="W43" s="4">
        <v>12</v>
      </c>
      <c r="X43" s="4">
        <v>11</v>
      </c>
      <c r="Y43">
        <v>3299</v>
      </c>
    </row>
    <row r="44" spans="2:25" x14ac:dyDescent="0.25">
      <c r="B44">
        <v>20</v>
      </c>
      <c r="C44">
        <v>1709556219.8741701</v>
      </c>
      <c r="D44">
        <v>1709556219.9248099</v>
      </c>
      <c r="E44">
        <v>1709556219.9319301</v>
      </c>
      <c r="F44">
        <v>1709556219.9344001</v>
      </c>
      <c r="G44">
        <v>1709556220.2707701</v>
      </c>
      <c r="H44">
        <v>1709556220.27143</v>
      </c>
      <c r="I44" t="s">
        <v>128</v>
      </c>
      <c r="J44">
        <v>418</v>
      </c>
      <c r="K44" s="11">
        <f t="shared" si="0"/>
        <v>5.0639867782592773E-2</v>
      </c>
      <c r="L44" s="11">
        <f t="shared" si="1"/>
        <v>7.1201324462890625E-3</v>
      </c>
      <c r="M44" s="11">
        <f t="shared" si="2"/>
        <v>2.4700164794921875E-3</v>
      </c>
      <c r="N44" s="11">
        <f t="shared" si="3"/>
        <v>0.33636999130249023</v>
      </c>
      <c r="O44" s="11">
        <f t="shared" si="4"/>
        <v>6.59942626953125E-4</v>
      </c>
      <c r="P44" s="11">
        <f>Table3[[#This Row],[recalc_edist6]]+Table3[[#This Row],[recalc_repr5]]+Table3[[#This Row],[gaps4]]+Table3[[#This Row],[overlaps3]]+Table3[[#This Row],[map2]]</f>
        <v>0.39725995063781738</v>
      </c>
      <c r="Q44" s="21">
        <f>1000000*Table3[[#This Row],[total]]/Table3[[#This Row],[array size]]</f>
        <v>361.47402241839615</v>
      </c>
      <c r="R44" s="5">
        <f t="shared" si="5"/>
        <v>0.12747287437681135</v>
      </c>
      <c r="S44" s="5">
        <f t="shared" si="6"/>
        <v>1.7923106607795208E-2</v>
      </c>
      <c r="T44" s="5">
        <f t="shared" si="7"/>
        <v>6.2176327503602443E-3</v>
      </c>
      <c r="U44" s="5">
        <f t="shared" si="8"/>
        <v>0.84672515002439641</v>
      </c>
      <c r="V44" s="5">
        <f t="shared" si="9"/>
        <v>1.6612362406367913E-3</v>
      </c>
      <c r="W44">
        <v>20</v>
      </c>
      <c r="X44">
        <v>12</v>
      </c>
      <c r="Y44">
        <v>1099</v>
      </c>
    </row>
    <row r="45" spans="2:25" x14ac:dyDescent="0.25">
      <c r="B45">
        <v>11</v>
      </c>
      <c r="C45">
        <v>1709556233.3032401</v>
      </c>
      <c r="D45">
        <v>1709556233.4069099</v>
      </c>
      <c r="E45">
        <v>1709556233.4105699</v>
      </c>
      <c r="F45">
        <v>1709556233.4119699</v>
      </c>
      <c r="G45">
        <v>1709556233.68786</v>
      </c>
      <c r="H45">
        <v>1709556233.68836</v>
      </c>
      <c r="I45" t="s">
        <v>128</v>
      </c>
      <c r="J45">
        <v>1612</v>
      </c>
      <c r="K45" s="11">
        <f t="shared" si="0"/>
        <v>0.10366988182067871</v>
      </c>
      <c r="L45" s="11">
        <f t="shared" si="1"/>
        <v>3.6599636077880859E-3</v>
      </c>
      <c r="M45" s="11">
        <f t="shared" si="2"/>
        <v>1.399993896484375E-3</v>
      </c>
      <c r="N45" s="11">
        <f t="shared" si="3"/>
        <v>0.27589011192321777</v>
      </c>
      <c r="O45" s="11">
        <f t="shared" si="4"/>
        <v>4.9996376037597656E-4</v>
      </c>
      <c r="P45" s="11">
        <f>Table3[[#This Row],[recalc_edist6]]+Table3[[#This Row],[recalc_repr5]]+Table3[[#This Row],[gaps4]]+Table3[[#This Row],[overlaps3]]+Table3[[#This Row],[map2]]</f>
        <v>0.38511991500854492</v>
      </c>
      <c r="Q45" s="21">
        <f>1000000*Table3[[#This Row],[total]]/Table3[[#This Row],[array size]]</f>
        <v>350.42758417520014</v>
      </c>
      <c r="R45" s="5">
        <f t="shared" si="5"/>
        <v>0.26918857680569053</v>
      </c>
      <c r="S45" s="5">
        <f t="shared" si="6"/>
        <v>9.5034389683713964E-3</v>
      </c>
      <c r="T45" s="5">
        <f t="shared" si="7"/>
        <v>3.6352155313840685E-3</v>
      </c>
      <c r="U45" s="5">
        <f t="shared" si="8"/>
        <v>0.71637456587280457</v>
      </c>
      <c r="V45" s="5">
        <f t="shared" si="9"/>
        <v>1.2982028217493856E-3</v>
      </c>
      <c r="W45">
        <v>11</v>
      </c>
      <c r="X45">
        <v>12</v>
      </c>
      <c r="Y45">
        <v>1099</v>
      </c>
    </row>
    <row r="46" spans="2:25" x14ac:dyDescent="0.25">
      <c r="B46">
        <v>14</v>
      </c>
      <c r="C46">
        <v>1709556754.5946701</v>
      </c>
      <c r="D46">
        <v>1709556754.6328299</v>
      </c>
      <c r="E46">
        <v>1709556754.6333301</v>
      </c>
      <c r="F46">
        <v>1709556754.63394</v>
      </c>
      <c r="G46">
        <v>1709556754.97385</v>
      </c>
      <c r="H46">
        <v>1709556754.9769299</v>
      </c>
      <c r="I46" t="s">
        <v>127</v>
      </c>
      <c r="J46">
        <v>107</v>
      </c>
      <c r="K46" s="11">
        <f t="shared" si="0"/>
        <v>3.8159847259521484E-2</v>
      </c>
      <c r="L46" s="11">
        <f t="shared" si="1"/>
        <v>5.0020217895507813E-4</v>
      </c>
      <c r="M46" s="11">
        <f t="shared" si="2"/>
        <v>6.0987472534179688E-4</v>
      </c>
      <c r="N46" s="11">
        <f t="shared" si="3"/>
        <v>0.33991003036499023</v>
      </c>
      <c r="O46" s="11">
        <f t="shared" si="4"/>
        <v>3.0798912048339844E-3</v>
      </c>
      <c r="P46" s="11">
        <f>Table3[[#This Row],[recalc_edist6]]+Table3[[#This Row],[recalc_repr5]]+Table3[[#This Row],[gaps4]]+Table3[[#This Row],[overlaps3]]+Table3[[#This Row],[map2]]</f>
        <v>0.38225984573364258</v>
      </c>
      <c r="Q46" s="21">
        <f>1000000*Table3[[#This Row],[total]]/Table3[[#This Row],[array size]]</f>
        <v>347.82515535363291</v>
      </c>
      <c r="R46" s="5">
        <f t="shared" si="5"/>
        <v>9.9826983360714119E-2</v>
      </c>
      <c r="S46" s="5">
        <f t="shared" si="6"/>
        <v>1.308539687172943E-3</v>
      </c>
      <c r="T46" s="5">
        <f t="shared" si="7"/>
        <v>1.5954454336455615E-3</v>
      </c>
      <c r="U46" s="5">
        <f t="shared" si="8"/>
        <v>0.88921196970774286</v>
      </c>
      <c r="V46" s="5">
        <f t="shared" si="9"/>
        <v>8.0570618107245369E-3</v>
      </c>
      <c r="W46" s="4">
        <v>14</v>
      </c>
      <c r="X46" s="4">
        <v>12</v>
      </c>
      <c r="Y46">
        <v>1099</v>
      </c>
    </row>
    <row r="47" spans="2:25" x14ac:dyDescent="0.25">
      <c r="B47">
        <v>11</v>
      </c>
      <c r="C47">
        <v>1709556237.4820001</v>
      </c>
      <c r="D47">
        <v>1709556237.5272801</v>
      </c>
      <c r="E47">
        <v>1709556237.5293601</v>
      </c>
      <c r="F47">
        <v>1709556237.5304</v>
      </c>
      <c r="G47">
        <v>1709556237.8208301</v>
      </c>
      <c r="H47">
        <v>1709556237.82144</v>
      </c>
      <c r="I47" t="s">
        <v>128</v>
      </c>
      <c r="J47">
        <v>2000</v>
      </c>
      <c r="K47" s="11">
        <f t="shared" si="0"/>
        <v>4.5279979705810547E-2</v>
      </c>
      <c r="L47" s="11">
        <f t="shared" si="1"/>
        <v>2.0799636840820313E-3</v>
      </c>
      <c r="M47" s="11">
        <f t="shared" si="2"/>
        <v>1.0399818420410156E-3</v>
      </c>
      <c r="N47" s="11">
        <f t="shared" si="3"/>
        <v>0.29043006896972656</v>
      </c>
      <c r="O47" s="11">
        <f t="shared" si="4"/>
        <v>6.0987472534179688E-4</v>
      </c>
      <c r="P47" s="11">
        <f>Table3[[#This Row],[recalc_edist6]]+Table3[[#This Row],[recalc_repr5]]+Table3[[#This Row],[gaps4]]+Table3[[#This Row],[overlaps3]]+Table3[[#This Row],[map2]]</f>
        <v>0.33943986892700195</v>
      </c>
      <c r="Q47" s="21">
        <f>1000000*Table3[[#This Row],[total]]/Table3[[#This Row],[array size]]</f>
        <v>308.86248310009279</v>
      </c>
      <c r="R47" s="5">
        <f t="shared" si="5"/>
        <v>0.13339617366971177</v>
      </c>
      <c r="S47" s="5">
        <f t="shared" si="6"/>
        <v>6.1276351851565691E-3</v>
      </c>
      <c r="T47" s="5">
        <f t="shared" si="7"/>
        <v>3.0638175925782845E-3</v>
      </c>
      <c r="U47" s="5">
        <f t="shared" si="8"/>
        <v>0.85561566438203174</v>
      </c>
      <c r="V47" s="5">
        <f t="shared" si="9"/>
        <v>1.7967091705216075E-3</v>
      </c>
      <c r="W47">
        <v>11</v>
      </c>
      <c r="X47">
        <v>12</v>
      </c>
      <c r="Y47">
        <v>1099</v>
      </c>
    </row>
    <row r="48" spans="2:25" x14ac:dyDescent="0.25">
      <c r="B48">
        <v>22</v>
      </c>
      <c r="C48">
        <v>1709556221.37081</v>
      </c>
      <c r="D48">
        <v>1709556221.4059401</v>
      </c>
      <c r="E48">
        <v>1709556221.4064701</v>
      </c>
      <c r="F48">
        <v>1709556221.4084799</v>
      </c>
      <c r="G48">
        <v>1709556221.6969399</v>
      </c>
      <c r="H48">
        <v>1709556221.6998899</v>
      </c>
      <c r="I48" t="s">
        <v>128</v>
      </c>
      <c r="J48">
        <v>565</v>
      </c>
      <c r="K48" s="11">
        <f t="shared" si="0"/>
        <v>3.5130023956298828E-2</v>
      </c>
      <c r="L48" s="11">
        <f t="shared" si="1"/>
        <v>5.3000450134277344E-4</v>
      </c>
      <c r="M48" s="11">
        <f t="shared" si="2"/>
        <v>2.0098686218261719E-3</v>
      </c>
      <c r="N48" s="11">
        <f t="shared" si="3"/>
        <v>0.28846001625061035</v>
      </c>
      <c r="O48" s="11">
        <f t="shared" si="4"/>
        <v>2.9499530792236328E-3</v>
      </c>
      <c r="P48" s="11">
        <f>Table3[[#This Row],[recalc_edist6]]+Table3[[#This Row],[recalc_repr5]]+Table3[[#This Row],[gaps4]]+Table3[[#This Row],[overlaps3]]+Table3[[#This Row],[map2]]</f>
        <v>0.32907986640930176</v>
      </c>
      <c r="Q48" s="21">
        <f>1000000*Table3[[#This Row],[total]]/Table3[[#This Row],[array size]]</f>
        <v>299.43572921683506</v>
      </c>
      <c r="R48" s="5">
        <f t="shared" si="5"/>
        <v>0.1067522736641838</v>
      </c>
      <c r="S48" s="5">
        <f t="shared" si="6"/>
        <v>1.6105649583665698E-3</v>
      </c>
      <c r="T48" s="5">
        <f t="shared" si="7"/>
        <v>6.1075405303779506E-3</v>
      </c>
      <c r="U48" s="5">
        <f t="shared" si="8"/>
        <v>0.8765653742299464</v>
      </c>
      <c r="V48" s="5">
        <f t="shared" si="9"/>
        <v>8.9642466171253113E-3</v>
      </c>
      <c r="W48">
        <v>22</v>
      </c>
      <c r="X48">
        <v>12</v>
      </c>
      <c r="Y48">
        <v>1099</v>
      </c>
    </row>
    <row r="49" spans="2:25" x14ac:dyDescent="0.25">
      <c r="B49">
        <v>16</v>
      </c>
      <c r="C49">
        <v>1709556220.45909</v>
      </c>
      <c r="D49">
        <v>1709556220.5699201</v>
      </c>
      <c r="E49">
        <v>1709556220.5735099</v>
      </c>
      <c r="F49">
        <v>1709556220.57548</v>
      </c>
      <c r="G49">
        <v>1709556220.9353199</v>
      </c>
      <c r="H49">
        <v>1709556220.9396</v>
      </c>
      <c r="I49" t="s">
        <v>128</v>
      </c>
      <c r="J49">
        <v>475</v>
      </c>
      <c r="K49" s="11">
        <f t="shared" si="0"/>
        <v>0.11083006858825684</v>
      </c>
      <c r="L49" s="11">
        <f t="shared" si="1"/>
        <v>3.5898685455322266E-3</v>
      </c>
      <c r="M49" s="11">
        <f t="shared" si="2"/>
        <v>1.9700527191162109E-3</v>
      </c>
      <c r="N49" s="11">
        <f t="shared" si="3"/>
        <v>0.35983991622924805</v>
      </c>
      <c r="O49" s="11">
        <f t="shared" si="4"/>
        <v>4.28009033203125E-3</v>
      </c>
      <c r="P49" s="11">
        <f>Table3[[#This Row],[recalc_edist6]]+Table3[[#This Row],[recalc_repr5]]+Table3[[#This Row],[gaps4]]+Table3[[#This Row],[overlaps3]]+Table3[[#This Row],[map2]]</f>
        <v>0.48050999641418457</v>
      </c>
      <c r="Q49" s="21">
        <f>1000000*Table3[[#This Row],[total]]/Table3[[#This Row],[array size]]</f>
        <v>218.51295880590476</v>
      </c>
      <c r="R49" s="5">
        <f t="shared" si="5"/>
        <v>0.2306509113552859</v>
      </c>
      <c r="S49" s="5">
        <f t="shared" si="6"/>
        <v>7.4709549693485929E-3</v>
      </c>
      <c r="T49" s="5">
        <f t="shared" si="7"/>
        <v>4.0999203634009048E-3</v>
      </c>
      <c r="U49" s="5">
        <f t="shared" si="8"/>
        <v>0.74887082248977255</v>
      </c>
      <c r="V49" s="5">
        <f t="shared" si="9"/>
        <v>8.9073908221920656E-3</v>
      </c>
      <c r="W49">
        <v>16</v>
      </c>
      <c r="X49">
        <v>12</v>
      </c>
      <c r="Y49">
        <v>2199</v>
      </c>
    </row>
    <row r="50" spans="2:25" x14ac:dyDescent="0.25">
      <c r="B50">
        <v>17</v>
      </c>
      <c r="C50">
        <v>1709556754.6023099</v>
      </c>
      <c r="D50">
        <v>1709556754.63146</v>
      </c>
      <c r="E50">
        <v>1709556754.63182</v>
      </c>
      <c r="F50">
        <v>1709556754.6322801</v>
      </c>
      <c r="G50">
        <v>1709556754.9539199</v>
      </c>
      <c r="H50">
        <v>1709556754.95434</v>
      </c>
      <c r="I50" t="s">
        <v>127</v>
      </c>
      <c r="J50">
        <v>109</v>
      </c>
      <c r="K50" s="11">
        <f t="shared" si="0"/>
        <v>2.9150009155273438E-2</v>
      </c>
      <c r="L50" s="11">
        <f t="shared" si="1"/>
        <v>3.6001205444335938E-4</v>
      </c>
      <c r="M50" s="11">
        <f t="shared" si="2"/>
        <v>4.6014785766601563E-4</v>
      </c>
      <c r="N50" s="11">
        <f t="shared" si="3"/>
        <v>0.3216397762298584</v>
      </c>
      <c r="O50" s="11">
        <f t="shared" si="4"/>
        <v>4.2009353637695313E-4</v>
      </c>
      <c r="P50" s="11">
        <f>Table3[[#This Row],[recalc_edist6]]+Table3[[#This Row],[recalc_repr5]]+Table3[[#This Row],[gaps4]]+Table3[[#This Row],[overlaps3]]+Table3[[#This Row],[map2]]</f>
        <v>0.35203003883361816</v>
      </c>
      <c r="Q50" s="21">
        <f>1000000*Table3[[#This Row],[total]]/Table3[[#This Row],[array size]]</f>
        <v>160.08642057008558</v>
      </c>
      <c r="R50" s="5">
        <f t="shared" si="5"/>
        <v>8.2805459590483299E-2</v>
      </c>
      <c r="S50" s="5">
        <f t="shared" si="6"/>
        <v>1.0226742457438804E-3</v>
      </c>
      <c r="T50" s="5">
        <f t="shared" si="7"/>
        <v>1.3071266849574101E-3</v>
      </c>
      <c r="U50" s="5">
        <f t="shared" si="8"/>
        <v>0.91367139376954343</v>
      </c>
      <c r="V50" s="5">
        <f t="shared" si="9"/>
        <v>1.1933457092719981E-3</v>
      </c>
      <c r="W50" s="4">
        <v>17</v>
      </c>
      <c r="X50" s="4">
        <v>12</v>
      </c>
      <c r="Y50">
        <v>2199</v>
      </c>
    </row>
    <row r="51" spans="2:25" x14ac:dyDescent="0.25">
      <c r="B51">
        <v>34</v>
      </c>
      <c r="C51">
        <v>1709556232.8687899</v>
      </c>
      <c r="D51">
        <v>1709556232.9175501</v>
      </c>
      <c r="E51">
        <v>1709556232.91927</v>
      </c>
      <c r="F51">
        <v>1709556232.9223199</v>
      </c>
      <c r="G51">
        <v>1709556233.2270601</v>
      </c>
      <c r="H51">
        <v>1709556233.2279501</v>
      </c>
      <c r="I51" t="s">
        <v>128</v>
      </c>
      <c r="J51">
        <v>1581</v>
      </c>
      <c r="K51" s="11">
        <f t="shared" si="0"/>
        <v>4.8760175704956055E-2</v>
      </c>
      <c r="L51" s="11">
        <f t="shared" si="1"/>
        <v>1.7199516296386719E-3</v>
      </c>
      <c r="M51" s="11">
        <f t="shared" si="2"/>
        <v>3.0498504638671875E-3</v>
      </c>
      <c r="N51" s="11">
        <f t="shared" si="3"/>
        <v>0.30474019050598145</v>
      </c>
      <c r="O51" s="11">
        <f t="shared" si="4"/>
        <v>8.9001655578613281E-4</v>
      </c>
      <c r="P51" s="11">
        <f>Table3[[#This Row],[recalc_edist6]]+Table3[[#This Row],[recalc_repr5]]+Table3[[#This Row],[gaps4]]+Table3[[#This Row],[overlaps3]]+Table3[[#This Row],[map2]]</f>
        <v>0.35916018486022949</v>
      </c>
      <c r="Q51" s="21">
        <f>1000000*Table3[[#This Row],[total]]/Table3[[#This Row],[array size]]</f>
        <v>326.80635565080024</v>
      </c>
      <c r="R51" s="5">
        <f t="shared" si="5"/>
        <v>0.13576163995998478</v>
      </c>
      <c r="S51" s="5">
        <f t="shared" si="6"/>
        <v>4.7888148579386851E-3</v>
      </c>
      <c r="T51" s="5">
        <f t="shared" si="7"/>
        <v>8.491616254886562E-3</v>
      </c>
      <c r="U51" s="5">
        <f t="shared" si="8"/>
        <v>0.84847987987469686</v>
      </c>
      <c r="V51" s="5">
        <f t="shared" si="9"/>
        <v>2.4780490524930845E-3</v>
      </c>
      <c r="W51">
        <v>34</v>
      </c>
      <c r="X51">
        <v>13</v>
      </c>
      <c r="Y51">
        <v>1099</v>
      </c>
    </row>
    <row r="52" spans="2:25" x14ac:dyDescent="0.25">
      <c r="B52">
        <v>11</v>
      </c>
      <c r="C52">
        <v>1709556761.88431</v>
      </c>
      <c r="D52">
        <v>1709556761.93822</v>
      </c>
      <c r="E52">
        <v>1709556761.9396601</v>
      </c>
      <c r="F52">
        <v>1709556761.9407499</v>
      </c>
      <c r="G52">
        <v>1709556762.3579199</v>
      </c>
      <c r="H52">
        <v>1709556762.35835</v>
      </c>
      <c r="I52" t="s">
        <v>127</v>
      </c>
      <c r="J52">
        <v>675</v>
      </c>
      <c r="K52" s="11">
        <f t="shared" si="0"/>
        <v>5.3910017013549805E-2</v>
      </c>
      <c r="L52" s="11">
        <f t="shared" si="1"/>
        <v>1.4400482177734375E-3</v>
      </c>
      <c r="M52" s="11">
        <f t="shared" si="2"/>
        <v>1.0898113250732422E-3</v>
      </c>
      <c r="N52" s="11">
        <f t="shared" si="3"/>
        <v>0.41717004776000977</v>
      </c>
      <c r="O52" s="11">
        <f t="shared" si="4"/>
        <v>4.3010711669921875E-4</v>
      </c>
      <c r="P52" s="11">
        <f>Table3[[#This Row],[recalc_edist6]]+Table3[[#This Row],[recalc_repr5]]+Table3[[#This Row],[gaps4]]+Table3[[#This Row],[overlaps3]]+Table3[[#This Row],[map2]]</f>
        <v>0.47404003143310547</v>
      </c>
      <c r="Q52" s="21">
        <f>1000000*Table3[[#This Row],[total]]/Table3[[#This Row],[array size]]</f>
        <v>431.33760821938625</v>
      </c>
      <c r="R52" s="5">
        <f t="shared" si="5"/>
        <v>0.11372460855377645</v>
      </c>
      <c r="S52" s="5">
        <f t="shared" si="6"/>
        <v>3.0378198512474174E-3</v>
      </c>
      <c r="T52" s="5">
        <f t="shared" si="7"/>
        <v>2.2989858510019776E-3</v>
      </c>
      <c r="U52" s="5">
        <f t="shared" si="8"/>
        <v>0.88003126339105187</v>
      </c>
      <c r="V52" s="5">
        <f t="shared" si="9"/>
        <v>9.073223529222419E-4</v>
      </c>
      <c r="W52" s="4">
        <v>11</v>
      </c>
      <c r="X52" s="4">
        <v>16</v>
      </c>
      <c r="Y52">
        <v>1099</v>
      </c>
    </row>
    <row r="53" spans="2:25" x14ac:dyDescent="0.25">
      <c r="B53">
        <v>12</v>
      </c>
      <c r="C53">
        <v>1709556222.78794</v>
      </c>
      <c r="D53">
        <v>1709556222.8275399</v>
      </c>
      <c r="E53">
        <v>1709556222.8297999</v>
      </c>
      <c r="F53">
        <v>1709556222.83147</v>
      </c>
      <c r="G53">
        <v>1709556223.17222</v>
      </c>
      <c r="H53">
        <v>1709556223.1763101</v>
      </c>
      <c r="I53" t="s">
        <v>128</v>
      </c>
      <c r="J53">
        <v>687</v>
      </c>
      <c r="K53" s="11">
        <f t="shared" si="0"/>
        <v>3.9599895477294922E-2</v>
      </c>
      <c r="L53" s="11">
        <f t="shared" si="1"/>
        <v>2.2599697113037109E-3</v>
      </c>
      <c r="M53" s="11">
        <f t="shared" si="2"/>
        <v>1.6701221466064453E-3</v>
      </c>
      <c r="N53" s="11">
        <f t="shared" si="3"/>
        <v>0.34074997901916504</v>
      </c>
      <c r="O53" s="11">
        <f t="shared" si="4"/>
        <v>4.0900707244873047E-3</v>
      </c>
      <c r="P53" s="11">
        <f>Table3[[#This Row],[recalc_edist6]]+Table3[[#This Row],[recalc_repr5]]+Table3[[#This Row],[gaps4]]+Table3[[#This Row],[overlaps3]]+Table3[[#This Row],[map2]]</f>
        <v>0.38837003707885742</v>
      </c>
      <c r="Q53" s="21">
        <f>1000000*Table3[[#This Row],[total]]/Table3[[#This Row],[array size]]</f>
        <v>353.38492909814141</v>
      </c>
      <c r="R53" s="5">
        <f t="shared" si="5"/>
        <v>0.10196434249961017</v>
      </c>
      <c r="S53" s="5">
        <f t="shared" si="6"/>
        <v>5.8191144927198148E-3</v>
      </c>
      <c r="T53" s="5">
        <f t="shared" si="7"/>
        <v>4.3003372741325348E-3</v>
      </c>
      <c r="U53" s="5">
        <f t="shared" si="8"/>
        <v>0.87738483015355984</v>
      </c>
      <c r="V53" s="5">
        <f t="shared" si="9"/>
        <v>1.053137557997768E-2</v>
      </c>
      <c r="W53">
        <v>12</v>
      </c>
      <c r="X53">
        <v>16</v>
      </c>
      <c r="Y53">
        <v>1099</v>
      </c>
    </row>
    <row r="54" spans="2:25" x14ac:dyDescent="0.25">
      <c r="B54">
        <v>17</v>
      </c>
      <c r="C54">
        <v>1709556234.87149</v>
      </c>
      <c r="D54">
        <v>1709556234.9030099</v>
      </c>
      <c r="E54">
        <v>1709556234.90361</v>
      </c>
      <c r="F54">
        <v>1709556234.90467</v>
      </c>
      <c r="G54">
        <v>1709556235.2013299</v>
      </c>
      <c r="H54">
        <v>1709556235.2056899</v>
      </c>
      <c r="I54" t="s">
        <v>128</v>
      </c>
      <c r="J54">
        <v>1765</v>
      </c>
      <c r="K54" s="11">
        <f t="shared" si="0"/>
        <v>3.1519889831542969E-2</v>
      </c>
      <c r="L54" s="11">
        <f t="shared" si="1"/>
        <v>6.0009956359863281E-4</v>
      </c>
      <c r="M54" s="11">
        <f t="shared" si="2"/>
        <v>1.0600090026855469E-3</v>
      </c>
      <c r="N54" s="11">
        <f t="shared" si="3"/>
        <v>0.29665994644165039</v>
      </c>
      <c r="O54" s="11">
        <f t="shared" si="4"/>
        <v>4.3599605560302734E-3</v>
      </c>
      <c r="P54" s="11">
        <f>Table3[[#This Row],[recalc_edist6]]+Table3[[#This Row],[recalc_repr5]]+Table3[[#This Row],[gaps4]]+Table3[[#This Row],[overlaps3]]+Table3[[#This Row],[map2]]</f>
        <v>0.33419990539550781</v>
      </c>
      <c r="Q54" s="21">
        <f>1000000*Table3[[#This Row],[total]]/Table3[[#This Row],[array size]]</f>
        <v>304.09454540082601</v>
      </c>
      <c r="R54" s="5">
        <f t="shared" si="5"/>
        <v>9.4314478617942329E-2</v>
      </c>
      <c r="S54" s="5">
        <f t="shared" si="6"/>
        <v>1.7956305609615505E-3</v>
      </c>
      <c r="T54" s="5">
        <f t="shared" si="7"/>
        <v>3.1717812769308912E-3</v>
      </c>
      <c r="U54" s="5">
        <f t="shared" si="8"/>
        <v>0.88767214368468816</v>
      </c>
      <c r="V54" s="5">
        <f t="shared" si="9"/>
        <v>1.3045965859477105E-2</v>
      </c>
      <c r="W54">
        <v>17</v>
      </c>
      <c r="X54">
        <v>17</v>
      </c>
      <c r="Y54">
        <v>1099</v>
      </c>
    </row>
    <row r="55" spans="2:25" x14ac:dyDescent="0.25">
      <c r="B55">
        <v>11</v>
      </c>
      <c r="C55">
        <v>1709556221.87922</v>
      </c>
      <c r="D55">
        <v>1709556221.9194901</v>
      </c>
      <c r="E55">
        <v>1709556221.9202299</v>
      </c>
      <c r="F55">
        <v>1709556221.9212501</v>
      </c>
      <c r="G55">
        <v>1709556222.2416401</v>
      </c>
      <c r="H55">
        <v>1709556222.24212</v>
      </c>
      <c r="I55" t="s">
        <v>128</v>
      </c>
      <c r="J55">
        <v>605</v>
      </c>
      <c r="K55" s="11">
        <f t="shared" si="0"/>
        <v>4.0270090103149414E-2</v>
      </c>
      <c r="L55" s="11">
        <f t="shared" si="1"/>
        <v>7.3981285095214844E-4</v>
      </c>
      <c r="M55" s="11">
        <f t="shared" si="2"/>
        <v>1.0201930999755859E-3</v>
      </c>
      <c r="N55" s="11">
        <f t="shared" si="3"/>
        <v>0.32038998603820801</v>
      </c>
      <c r="O55" s="11">
        <f t="shared" si="4"/>
        <v>4.7993659973144531E-4</v>
      </c>
      <c r="P55" s="11">
        <f>Table3[[#This Row],[recalc_edist6]]+Table3[[#This Row],[recalc_repr5]]+Table3[[#This Row],[gaps4]]+Table3[[#This Row],[overlaps3]]+Table3[[#This Row],[map2]]</f>
        <v>0.3629000186920166</v>
      </c>
      <c r="Q55" s="21">
        <f>1000000*Table3[[#This Row],[total]]/Table3[[#This Row],[array size]]</f>
        <v>330.20929817289954</v>
      </c>
      <c r="R55" s="5">
        <f t="shared" si="5"/>
        <v>0.11096745116821156</v>
      </c>
      <c r="S55" s="5">
        <f t="shared" si="6"/>
        <v>2.0386134275181935E-3</v>
      </c>
      <c r="T55" s="5">
        <f t="shared" si="7"/>
        <v>2.8112236082340797E-3</v>
      </c>
      <c r="U55" s="5">
        <f t="shared" si="8"/>
        <v>0.88286020814486177</v>
      </c>
      <c r="V55" s="5">
        <f t="shared" si="9"/>
        <v>1.3225036511743872E-3</v>
      </c>
      <c r="W55">
        <v>11</v>
      </c>
      <c r="X55">
        <v>18</v>
      </c>
      <c r="Y55">
        <v>1099</v>
      </c>
    </row>
    <row r="56" spans="2:25" x14ac:dyDescent="0.25">
      <c r="B56">
        <v>15</v>
      </c>
      <c r="C56">
        <v>1709556236.89289</v>
      </c>
      <c r="D56">
        <v>1709556236.9258599</v>
      </c>
      <c r="E56">
        <v>1709556236.9265499</v>
      </c>
      <c r="F56">
        <v>1709556236.9275601</v>
      </c>
      <c r="G56">
        <v>1709556237.30597</v>
      </c>
      <c r="H56">
        <v>1709556237.31055</v>
      </c>
      <c r="I56" t="s">
        <v>128</v>
      </c>
      <c r="J56">
        <v>1945</v>
      </c>
      <c r="K56" s="11">
        <f t="shared" si="0"/>
        <v>3.2969951629638672E-2</v>
      </c>
      <c r="L56" s="11">
        <f t="shared" si="1"/>
        <v>6.8998336791992188E-4</v>
      </c>
      <c r="M56" s="11">
        <f t="shared" si="2"/>
        <v>1.0101795196533203E-3</v>
      </c>
      <c r="N56" s="11">
        <f t="shared" si="3"/>
        <v>0.37840986251831055</v>
      </c>
      <c r="O56" s="11">
        <f t="shared" si="4"/>
        <v>4.5800209045410156E-3</v>
      </c>
      <c r="P56" s="11">
        <f>Table3[[#This Row],[recalc_edist6]]+Table3[[#This Row],[recalc_repr5]]+Table3[[#This Row],[gaps4]]+Table3[[#This Row],[overlaps3]]+Table3[[#This Row],[map2]]</f>
        <v>0.41765999794006348</v>
      </c>
      <c r="Q56" s="21">
        <f>1000000*Table3[[#This Row],[total]]/Table3[[#This Row],[array size]]</f>
        <v>189.9317862392285</v>
      </c>
      <c r="R56" s="5">
        <f t="shared" si="5"/>
        <v>7.8939692075490661E-2</v>
      </c>
      <c r="S56" s="5">
        <f t="shared" si="6"/>
        <v>1.6520216715102754E-3</v>
      </c>
      <c r="T56" s="5">
        <f t="shared" si="7"/>
        <v>2.418664762332079E-3</v>
      </c>
      <c r="U56" s="5">
        <f t="shared" si="8"/>
        <v>0.90602371398903869</v>
      </c>
      <c r="V56" s="5">
        <f t="shared" si="9"/>
        <v>1.0965907501628331E-2</v>
      </c>
      <c r="W56">
        <v>15</v>
      </c>
      <c r="X56">
        <v>18</v>
      </c>
      <c r="Y56">
        <v>2199</v>
      </c>
    </row>
    <row r="57" spans="2:25" x14ac:dyDescent="0.25">
      <c r="B57">
        <v>11</v>
      </c>
      <c r="C57">
        <v>1709556216.7281401</v>
      </c>
      <c r="D57">
        <v>1709556216.77246</v>
      </c>
      <c r="E57">
        <v>1709556216.7732301</v>
      </c>
      <c r="F57">
        <v>1709556216.7737999</v>
      </c>
      <c r="G57">
        <v>1709556217.0362899</v>
      </c>
      <c r="H57">
        <v>1709556217.0367999</v>
      </c>
      <c r="I57" t="s">
        <v>128</v>
      </c>
      <c r="J57">
        <v>149</v>
      </c>
      <c r="K57" s="11">
        <f t="shared" si="0"/>
        <v>4.4319868087768555E-2</v>
      </c>
      <c r="L57" s="11">
        <f t="shared" si="1"/>
        <v>7.7009201049804688E-4</v>
      </c>
      <c r="M57" s="11">
        <f t="shared" si="2"/>
        <v>5.6982040405273438E-4</v>
      </c>
      <c r="N57" s="11">
        <f t="shared" si="3"/>
        <v>0.26249003410339355</v>
      </c>
      <c r="O57" s="11">
        <f t="shared" si="4"/>
        <v>5.0997734069824219E-4</v>
      </c>
      <c r="P57" s="11">
        <f>Table3[[#This Row],[recalc_edist6]]+Table3[[#This Row],[recalc_repr5]]+Table3[[#This Row],[gaps4]]+Table3[[#This Row],[overlaps3]]+Table3[[#This Row],[map2]]</f>
        <v>0.30865979194641113</v>
      </c>
      <c r="Q57" s="21">
        <f>1000000*Table3[[#This Row],[total]]/Table3[[#This Row],[array size]]</f>
        <v>280.85513370920029</v>
      </c>
      <c r="R57" s="5">
        <f t="shared" si="5"/>
        <v>0.14358808385208552</v>
      </c>
      <c r="S57" s="5">
        <f t="shared" si="6"/>
        <v>2.4949540905274395E-3</v>
      </c>
      <c r="T57" s="5">
        <f t="shared" si="7"/>
        <v>1.8461115406689104E-3</v>
      </c>
      <c r="U57" s="5">
        <f t="shared" si="8"/>
        <v>0.85041861930939977</v>
      </c>
      <c r="V57" s="5">
        <f t="shared" si="9"/>
        <v>1.652231207318326E-3</v>
      </c>
      <c r="W57">
        <v>11</v>
      </c>
      <c r="X57">
        <v>20</v>
      </c>
      <c r="Y57">
        <v>1099</v>
      </c>
    </row>
    <row r="58" spans="2:25" x14ac:dyDescent="0.25">
      <c r="B58">
        <v>13</v>
      </c>
      <c r="C58">
        <v>1709556758.2158501</v>
      </c>
      <c r="D58">
        <v>1709556758.2515299</v>
      </c>
      <c r="E58">
        <v>1709556758.2540901</v>
      </c>
      <c r="F58">
        <v>1709556758.2551899</v>
      </c>
      <c r="G58">
        <v>1709556758.54458</v>
      </c>
      <c r="H58">
        <v>1709556758.5488501</v>
      </c>
      <c r="I58" t="s">
        <v>127</v>
      </c>
      <c r="J58">
        <v>367</v>
      </c>
      <c r="K58" s="11">
        <f t="shared" si="0"/>
        <v>3.5679817199707031E-2</v>
      </c>
      <c r="L58" s="11">
        <f t="shared" si="1"/>
        <v>2.5601387023925781E-3</v>
      </c>
      <c r="M58" s="11">
        <f t="shared" si="2"/>
        <v>1.0998249053955078E-3</v>
      </c>
      <c r="N58" s="11">
        <f t="shared" si="3"/>
        <v>0.28939008712768555</v>
      </c>
      <c r="O58" s="11">
        <f t="shared" si="4"/>
        <v>4.2700767517089844E-3</v>
      </c>
      <c r="P58" s="11">
        <f>Table3[[#This Row],[recalc_edist6]]+Table3[[#This Row],[recalc_repr5]]+Table3[[#This Row],[gaps4]]+Table3[[#This Row],[overlaps3]]+Table3[[#This Row],[map2]]</f>
        <v>0.33299994468688965</v>
      </c>
      <c r="Q58" s="21">
        <f>1000000*Table3[[#This Row],[total]]/Table3[[#This Row],[array size]]</f>
        <v>185.10280416169519</v>
      </c>
      <c r="R58" s="5">
        <f t="shared" si="5"/>
        <v>0.10714661599495383</v>
      </c>
      <c r="S58" s="5">
        <f t="shared" si="6"/>
        <v>7.6881054884252419E-3</v>
      </c>
      <c r="T58" s="5">
        <f t="shared" si="7"/>
        <v>3.3027780422895921E-3</v>
      </c>
      <c r="U58" s="5">
        <f t="shared" si="8"/>
        <v>0.86903944503591668</v>
      </c>
      <c r="V58" s="5">
        <f t="shared" si="9"/>
        <v>1.282305543841461E-2</v>
      </c>
      <c r="W58" s="4">
        <v>13</v>
      </c>
      <c r="X58" s="4">
        <v>23</v>
      </c>
      <c r="Y58">
        <v>1799</v>
      </c>
    </row>
    <row r="59" spans="2:25" x14ac:dyDescent="0.25">
      <c r="B59">
        <v>14</v>
      </c>
      <c r="C59">
        <v>1709556225.0882199</v>
      </c>
      <c r="D59">
        <v>1709556225.1289401</v>
      </c>
      <c r="E59">
        <v>1709556225.1306801</v>
      </c>
      <c r="F59">
        <v>1709556225.1323299</v>
      </c>
      <c r="G59">
        <v>1709556225.41467</v>
      </c>
      <c r="H59">
        <v>1709556225.4183199</v>
      </c>
      <c r="I59" t="s">
        <v>128</v>
      </c>
      <c r="J59">
        <v>886</v>
      </c>
      <c r="K59" s="11">
        <f t="shared" si="0"/>
        <v>4.0720224380493164E-2</v>
      </c>
      <c r="L59" s="11">
        <f t="shared" si="1"/>
        <v>1.7399787902832031E-3</v>
      </c>
      <c r="M59" s="11">
        <f t="shared" si="2"/>
        <v>1.6498565673828125E-3</v>
      </c>
      <c r="N59" s="11">
        <f t="shared" si="3"/>
        <v>0.28234004974365234</v>
      </c>
      <c r="O59" s="11">
        <f t="shared" si="4"/>
        <v>3.6499500274658203E-3</v>
      </c>
      <c r="P59" s="11">
        <f>Table3[[#This Row],[recalc_edist6]]+Table3[[#This Row],[recalc_repr5]]+Table3[[#This Row],[gaps4]]+Table3[[#This Row],[overlaps3]]+Table3[[#This Row],[map2]]</f>
        <v>0.33010005950927734</v>
      </c>
      <c r="Q59" s="21">
        <f>1000000*Table3[[#This Row],[total]]/Table3[[#This Row],[array size]]</f>
        <v>150.11371510199061</v>
      </c>
      <c r="R59" s="5">
        <f t="shared" si="5"/>
        <v>0.1233572161150996</v>
      </c>
      <c r="S59" s="5">
        <f t="shared" si="6"/>
        <v>5.271064757970156E-3</v>
      </c>
      <c r="T59" s="5">
        <f t="shared" si="7"/>
        <v>4.9980498938275528E-3</v>
      </c>
      <c r="U59" s="5">
        <f t="shared" si="8"/>
        <v>0.85531656723532723</v>
      </c>
      <c r="V59" s="5">
        <f t="shared" si="9"/>
        <v>1.1057101997775435E-2</v>
      </c>
      <c r="W59">
        <v>14</v>
      </c>
      <c r="X59">
        <v>23</v>
      </c>
      <c r="Y59">
        <v>2199</v>
      </c>
    </row>
    <row r="60" spans="2:25" x14ac:dyDescent="0.25">
      <c r="B60">
        <v>21</v>
      </c>
      <c r="C60">
        <v>1709556223.30545</v>
      </c>
      <c r="D60">
        <v>1709556223.3526599</v>
      </c>
      <c r="E60">
        <v>1709556223.35432</v>
      </c>
      <c r="F60">
        <v>1709556223.35707</v>
      </c>
      <c r="G60">
        <v>1709556223.6236401</v>
      </c>
      <c r="H60">
        <v>1709556223.62483</v>
      </c>
      <c r="I60" t="s">
        <v>128</v>
      </c>
      <c r="J60">
        <v>730</v>
      </c>
      <c r="K60" s="11">
        <f t="shared" si="0"/>
        <v>4.7209978103637695E-2</v>
      </c>
      <c r="L60" s="11">
        <f t="shared" si="1"/>
        <v>1.6601085662841797E-3</v>
      </c>
      <c r="M60" s="11">
        <f t="shared" si="2"/>
        <v>2.7499198913574219E-3</v>
      </c>
      <c r="N60" s="11">
        <f t="shared" si="3"/>
        <v>0.26657009124755859</v>
      </c>
      <c r="O60" s="11">
        <f t="shared" si="4"/>
        <v>1.1899471282958984E-3</v>
      </c>
      <c r="P60" s="11">
        <f>Table3[[#This Row],[recalc_edist6]]+Table3[[#This Row],[recalc_repr5]]+Table3[[#This Row],[gaps4]]+Table3[[#This Row],[overlaps3]]+Table3[[#This Row],[map2]]</f>
        <v>0.31938004493713379</v>
      </c>
      <c r="Q60" s="21">
        <f>1000000*Table3[[#This Row],[total]]/Table3[[#This Row],[array size]]</f>
        <v>72.602874502644639</v>
      </c>
      <c r="R60" s="5">
        <f t="shared" si="5"/>
        <v>0.14781755733339705</v>
      </c>
      <c r="S60" s="5">
        <f t="shared" si="6"/>
        <v>5.1979094893387983E-3</v>
      </c>
      <c r="T60" s="5">
        <f t="shared" si="7"/>
        <v>8.6101806764374133E-3</v>
      </c>
      <c r="U60" s="5">
        <f t="shared" si="8"/>
        <v>0.83464854950480638</v>
      </c>
      <c r="V60" s="5">
        <f t="shared" si="9"/>
        <v>3.7258029960203854E-3</v>
      </c>
      <c r="W60">
        <v>21</v>
      </c>
      <c r="X60">
        <v>23</v>
      </c>
      <c r="Y60">
        <v>4399</v>
      </c>
    </row>
    <row r="61" spans="2:25" x14ac:dyDescent="0.25">
      <c r="B61">
        <v>12</v>
      </c>
      <c r="C61">
        <v>1709556217.859</v>
      </c>
      <c r="D61">
        <v>1709556217.9075699</v>
      </c>
      <c r="E61">
        <v>1709556217.9091499</v>
      </c>
      <c r="F61">
        <v>1709556217.9103</v>
      </c>
      <c r="G61">
        <v>1709556218.22034</v>
      </c>
      <c r="H61">
        <v>1709556218.2241499</v>
      </c>
      <c r="I61" t="s">
        <v>128</v>
      </c>
      <c r="J61">
        <v>237</v>
      </c>
      <c r="K61" s="11">
        <f t="shared" si="0"/>
        <v>4.8569917678833008E-2</v>
      </c>
      <c r="L61" s="11">
        <f t="shared" si="1"/>
        <v>1.5799999237060547E-3</v>
      </c>
      <c r="M61" s="11">
        <f t="shared" si="2"/>
        <v>1.1501312255859375E-3</v>
      </c>
      <c r="N61" s="11">
        <f t="shared" si="3"/>
        <v>0.31003999710083008</v>
      </c>
      <c r="O61" s="11">
        <f t="shared" si="4"/>
        <v>3.8099288940429688E-3</v>
      </c>
      <c r="P61" s="11">
        <f>Table3[[#This Row],[recalc_edist6]]+Table3[[#This Row],[recalc_repr5]]+Table3[[#This Row],[gaps4]]+Table3[[#This Row],[overlaps3]]+Table3[[#This Row],[map2]]</f>
        <v>0.36514997482299805</v>
      </c>
      <c r="Q61" s="21">
        <f>1000000*Table3[[#This Row],[total]]/Table3[[#This Row],[array size]]</f>
        <v>110.68504844589211</v>
      </c>
      <c r="R61" s="5">
        <f t="shared" si="5"/>
        <v>0.1330136136593647</v>
      </c>
      <c r="S61" s="5">
        <f t="shared" si="6"/>
        <v>4.326988998073847E-3</v>
      </c>
      <c r="T61" s="5">
        <f t="shared" si="7"/>
        <v>3.1497502530116548E-3</v>
      </c>
      <c r="U61" s="5">
        <f t="shared" si="8"/>
        <v>0.8490757729097973</v>
      </c>
      <c r="V61" s="5">
        <f t="shared" si="9"/>
        <v>1.0433874179752538E-2</v>
      </c>
      <c r="W61">
        <v>12</v>
      </c>
      <c r="X61">
        <v>24</v>
      </c>
      <c r="Y61">
        <v>3299</v>
      </c>
    </row>
    <row r="62" spans="2:25" x14ac:dyDescent="0.25">
      <c r="B62">
        <v>21</v>
      </c>
      <c r="C62">
        <v>1709556757.4339299</v>
      </c>
      <c r="D62">
        <v>1709556757.47086</v>
      </c>
      <c r="E62">
        <v>1709556757.47298</v>
      </c>
      <c r="F62">
        <v>1709556757.47453</v>
      </c>
      <c r="G62">
        <v>1709556757.78123</v>
      </c>
      <c r="H62">
        <v>1709556757.7849801</v>
      </c>
      <c r="I62" t="s">
        <v>127</v>
      </c>
      <c r="J62">
        <v>307</v>
      </c>
      <c r="K62" s="11">
        <f t="shared" si="0"/>
        <v>3.6930084228515625E-2</v>
      </c>
      <c r="L62" s="11">
        <f t="shared" si="1"/>
        <v>2.1200180053710938E-3</v>
      </c>
      <c r="M62" s="11">
        <f t="shared" si="2"/>
        <v>1.5499591827392578E-3</v>
      </c>
      <c r="N62" s="11">
        <f t="shared" si="3"/>
        <v>0.30669999122619629</v>
      </c>
      <c r="O62" s="11">
        <f t="shared" si="4"/>
        <v>3.7500858306884766E-3</v>
      </c>
      <c r="P62" s="11">
        <f>Table3[[#This Row],[recalc_edist6]]+Table3[[#This Row],[recalc_repr5]]+Table3[[#This Row],[gaps4]]+Table3[[#This Row],[overlaps3]]+Table3[[#This Row],[map2]]</f>
        <v>0.35105013847351074</v>
      </c>
      <c r="Q62" s="21">
        <f>1000000*Table3[[#This Row],[total]]/Table3[[#This Row],[array size]]</f>
        <v>159.64080876467065</v>
      </c>
      <c r="R62" s="5">
        <f t="shared" si="5"/>
        <v>0.10519888808219988</v>
      </c>
      <c r="S62" s="5">
        <f t="shared" si="6"/>
        <v>6.0390746877060824E-3</v>
      </c>
      <c r="T62" s="5">
        <f t="shared" si="7"/>
        <v>4.4152074386839E-3</v>
      </c>
      <c r="U62" s="5">
        <f t="shared" si="8"/>
        <v>0.8736643505108288</v>
      </c>
      <c r="V62" s="5">
        <f t="shared" si="9"/>
        <v>1.0682479280581305E-2</v>
      </c>
      <c r="W62" s="4">
        <v>21</v>
      </c>
      <c r="X62" s="4">
        <v>26</v>
      </c>
      <c r="Y62">
        <v>2199</v>
      </c>
    </row>
    <row r="63" spans="2:25" x14ac:dyDescent="0.25">
      <c r="B63">
        <v>24</v>
      </c>
      <c r="C63">
        <v>1709556215.1740699</v>
      </c>
      <c r="D63">
        <v>1709556215.32951</v>
      </c>
      <c r="E63">
        <v>1709556215.3308401</v>
      </c>
      <c r="F63">
        <v>1709556215.3321199</v>
      </c>
      <c r="G63">
        <v>1709556215.69454</v>
      </c>
      <c r="H63">
        <v>1709556215.69524</v>
      </c>
      <c r="I63" t="s">
        <v>128</v>
      </c>
      <c r="J63">
        <v>24</v>
      </c>
      <c r="K63" s="11">
        <f t="shared" si="0"/>
        <v>0.15544009208679199</v>
      </c>
      <c r="L63" s="11">
        <f t="shared" si="1"/>
        <v>1.3301372528076172E-3</v>
      </c>
      <c r="M63" s="11">
        <f t="shared" si="2"/>
        <v>1.2798309326171875E-3</v>
      </c>
      <c r="N63" s="11">
        <f t="shared" si="3"/>
        <v>0.36242008209228516</v>
      </c>
      <c r="O63" s="11">
        <f t="shared" si="4"/>
        <v>6.999969482421875E-4</v>
      </c>
      <c r="P63" s="11">
        <f>Table3[[#This Row],[recalc_edist6]]+Table3[[#This Row],[recalc_repr5]]+Table3[[#This Row],[gaps4]]+Table3[[#This Row],[overlaps3]]+Table3[[#This Row],[map2]]</f>
        <v>0.52117013931274414</v>
      </c>
      <c r="Q63" s="21">
        <f>1000000*Table3[[#This Row],[total]]/Table3[[#This Row],[array size]]</f>
        <v>157.97821743338713</v>
      </c>
      <c r="R63" s="5">
        <f t="shared" si="5"/>
        <v>0.29825210686814768</v>
      </c>
      <c r="S63" s="5">
        <f t="shared" si="6"/>
        <v>2.5522130921806852E-3</v>
      </c>
      <c r="T63" s="5">
        <f t="shared" si="7"/>
        <v>2.4556873774558017E-3</v>
      </c>
      <c r="U63" s="5">
        <f t="shared" si="8"/>
        <v>0.69539686707722881</v>
      </c>
      <c r="V63" s="5">
        <f t="shared" si="9"/>
        <v>1.3431255849870034E-3</v>
      </c>
      <c r="W63">
        <v>24</v>
      </c>
      <c r="X63">
        <v>26</v>
      </c>
      <c r="Y63">
        <v>3299</v>
      </c>
    </row>
    <row r="64" spans="2:25" x14ac:dyDescent="0.25">
      <c r="B64">
        <v>12</v>
      </c>
      <c r="C64">
        <v>1709556223.8406701</v>
      </c>
      <c r="D64">
        <v>1709556223.8803401</v>
      </c>
      <c r="E64">
        <v>1709556223.8810401</v>
      </c>
      <c r="F64">
        <v>1709556223.8816299</v>
      </c>
      <c r="G64">
        <v>1709556224.2165699</v>
      </c>
      <c r="H64">
        <v>1709556224.2208099</v>
      </c>
      <c r="I64" t="s">
        <v>128</v>
      </c>
      <c r="J64">
        <v>780</v>
      </c>
      <c r="K64" s="11">
        <f t="shared" si="0"/>
        <v>3.9669990539550781E-2</v>
      </c>
      <c r="L64" s="11">
        <f t="shared" si="1"/>
        <v>6.999969482421875E-4</v>
      </c>
      <c r="M64" s="11">
        <f t="shared" si="2"/>
        <v>5.8984756469726563E-4</v>
      </c>
      <c r="N64" s="11">
        <f t="shared" si="3"/>
        <v>0.33493995666503906</v>
      </c>
      <c r="O64" s="11">
        <f t="shared" si="4"/>
        <v>4.2400360107421875E-3</v>
      </c>
      <c r="P64" s="11">
        <f>Table3[[#This Row],[recalc_edist6]]+Table3[[#This Row],[recalc_repr5]]+Table3[[#This Row],[gaps4]]+Table3[[#This Row],[overlaps3]]+Table3[[#This Row],[map2]]</f>
        <v>0.38013982772827148</v>
      </c>
      <c r="Q64" s="21">
        <f>1000000*Table3[[#This Row],[total]]/Table3[[#This Row],[array size]]</f>
        <v>83.565580947081003</v>
      </c>
      <c r="R64" s="5">
        <f t="shared" si="5"/>
        <v>0.10435631219338419</v>
      </c>
      <c r="S64" s="5">
        <f t="shared" si="6"/>
        <v>1.8414196492522056E-3</v>
      </c>
      <c r="T64" s="5">
        <f t="shared" si="7"/>
        <v>1.5516594728371786E-3</v>
      </c>
      <c r="U64" s="5">
        <f t="shared" si="8"/>
        <v>0.88109672345213497</v>
      </c>
      <c r="V64" s="5">
        <f t="shared" si="9"/>
        <v>1.1153885232391424E-2</v>
      </c>
      <c r="W64">
        <v>12</v>
      </c>
      <c r="X64">
        <v>26</v>
      </c>
      <c r="Y64">
        <v>4549</v>
      </c>
    </row>
    <row r="65" spans="2:25" x14ac:dyDescent="0.25">
      <c r="B65">
        <v>16</v>
      </c>
      <c r="C65">
        <v>1709556215.1742201</v>
      </c>
      <c r="D65">
        <v>1709556215.3617401</v>
      </c>
      <c r="E65">
        <v>1709556215.36391</v>
      </c>
      <c r="F65">
        <v>1709556215.3643701</v>
      </c>
      <c r="G65">
        <v>1709556215.7283299</v>
      </c>
      <c r="H65">
        <v>1709556215.7321501</v>
      </c>
      <c r="I65" t="s">
        <v>128</v>
      </c>
      <c r="J65">
        <v>26</v>
      </c>
      <c r="K65" s="11">
        <f t="shared" si="0"/>
        <v>0.18752002716064453</v>
      </c>
      <c r="L65" s="11">
        <f t="shared" si="1"/>
        <v>2.1698474884033203E-3</v>
      </c>
      <c r="M65" s="11">
        <f t="shared" si="2"/>
        <v>4.6014785766601563E-4</v>
      </c>
      <c r="N65" s="11">
        <f t="shared" si="3"/>
        <v>0.36395978927612305</v>
      </c>
      <c r="O65" s="11">
        <f t="shared" si="4"/>
        <v>3.8201808929443359E-3</v>
      </c>
      <c r="P65" s="11">
        <f>Table3[[#This Row],[recalc_edist6]]+Table3[[#This Row],[recalc_repr5]]+Table3[[#This Row],[gaps4]]+Table3[[#This Row],[overlaps3]]+Table3[[#This Row],[map2]]</f>
        <v>0.55792999267578125</v>
      </c>
      <c r="Q65" s="21">
        <f>1000000*Table3[[#This Row],[total]]/Table3[[#This Row],[array size]]</f>
        <v>507.67060298069265</v>
      </c>
      <c r="R65" s="5">
        <f t="shared" si="5"/>
        <v>0.33609956378454514</v>
      </c>
      <c r="S65" s="5">
        <f t="shared" si="6"/>
        <v>3.889103502030658E-3</v>
      </c>
      <c r="T65" s="5">
        <f t="shared" si="7"/>
        <v>8.2474121073719043E-4</v>
      </c>
      <c r="U65" s="5">
        <f t="shared" si="8"/>
        <v>0.65233953014535961</v>
      </c>
      <c r="V65" s="5">
        <f t="shared" si="9"/>
        <v>6.8470613573274625E-3</v>
      </c>
      <c r="W65">
        <v>16</v>
      </c>
      <c r="X65">
        <v>27</v>
      </c>
      <c r="Y65">
        <v>1099</v>
      </c>
    </row>
    <row r="66" spans="2:25" x14ac:dyDescent="0.25">
      <c r="B66">
        <v>19</v>
      </c>
      <c r="C66">
        <v>1709556215.17472</v>
      </c>
      <c r="D66">
        <v>1709556215.3452499</v>
      </c>
      <c r="E66">
        <v>1709556215.3467</v>
      </c>
      <c r="F66">
        <v>1709556215.3471501</v>
      </c>
      <c r="G66">
        <v>1709556215.6700499</v>
      </c>
      <c r="H66">
        <v>1709556215.6742201</v>
      </c>
      <c r="I66" t="s">
        <v>128</v>
      </c>
      <c r="J66">
        <v>33</v>
      </c>
      <c r="K66" s="11">
        <f t="shared" ref="K66:K129" si="10">D66-C66</f>
        <v>0.17052984237670898</v>
      </c>
      <c r="L66" s="11">
        <f t="shared" ref="L66:L129" si="11">E66-D66</f>
        <v>1.4500617980957031E-3</v>
      </c>
      <c r="M66" s="11">
        <f t="shared" ref="M66:M129" si="12">F66-E66</f>
        <v>4.5013427734375E-4</v>
      </c>
      <c r="N66" s="11">
        <f t="shared" ref="N66:N129" si="13">G66-F66</f>
        <v>0.32289981842041016</v>
      </c>
      <c r="O66" s="11">
        <f t="shared" ref="O66:O129" si="14">H66-G66</f>
        <v>4.1701793670654297E-3</v>
      </c>
      <c r="P66" s="11">
        <f>Table3[[#This Row],[recalc_edist6]]+Table3[[#This Row],[recalc_repr5]]+Table3[[#This Row],[gaps4]]+Table3[[#This Row],[overlaps3]]+Table3[[#This Row],[map2]]</f>
        <v>0.49950003623962402</v>
      </c>
      <c r="Q66" s="21">
        <f>1000000*Table3[[#This Row],[total]]/Table3[[#This Row],[array size]]</f>
        <v>454.50412760657326</v>
      </c>
      <c r="R66" s="5">
        <f t="shared" ref="R66:R129" si="15">K66/SUM($K66:$O66)</f>
        <v>0.34140106106999579</v>
      </c>
      <c r="S66" s="5">
        <f t="shared" ref="S66:S129" si="16">L66/SUM($K66:$O66)</f>
        <v>2.9030264121944292E-3</v>
      </c>
      <c r="T66" s="5">
        <f t="shared" ref="T66:T129" si="17">M66/SUM($K66:$O66)</f>
        <v>9.011696590304312E-4</v>
      </c>
      <c r="U66" s="5">
        <f t="shared" ref="U66:U129" si="18">N66/SUM($K66:$O66)</f>
        <v>0.64644603602292061</v>
      </c>
      <c r="V66" s="5">
        <f t="shared" ref="V66:V129" si="19">O66/SUM($K66:$O66)</f>
        <v>8.3487068358587251E-3</v>
      </c>
      <c r="W66">
        <v>19</v>
      </c>
      <c r="X66">
        <v>27</v>
      </c>
      <c r="Y66">
        <v>1099</v>
      </c>
    </row>
    <row r="67" spans="2:25" x14ac:dyDescent="0.25">
      <c r="B67">
        <v>18</v>
      </c>
      <c r="C67">
        <v>1709556215.17518</v>
      </c>
      <c r="D67">
        <v>1709556215.35145</v>
      </c>
      <c r="E67">
        <v>1709556215.3529401</v>
      </c>
      <c r="F67">
        <v>1709556215.3536401</v>
      </c>
      <c r="G67">
        <v>1709556215.6688001</v>
      </c>
      <c r="H67">
        <v>1709556215.66944</v>
      </c>
      <c r="I67" t="s">
        <v>128</v>
      </c>
      <c r="J67">
        <v>42</v>
      </c>
      <c r="K67" s="11">
        <f t="shared" si="10"/>
        <v>0.1762700080871582</v>
      </c>
      <c r="L67" s="11">
        <f t="shared" si="11"/>
        <v>1.4901161193847656E-3</v>
      </c>
      <c r="M67" s="11">
        <f t="shared" si="12"/>
        <v>6.999969482421875E-4</v>
      </c>
      <c r="N67" s="11">
        <f t="shared" si="13"/>
        <v>0.31516003608703613</v>
      </c>
      <c r="O67" s="11">
        <f t="shared" si="14"/>
        <v>6.3991546630859375E-4</v>
      </c>
      <c r="P67" s="11">
        <f>Table3[[#This Row],[recalc_edist6]]+Table3[[#This Row],[recalc_repr5]]+Table3[[#This Row],[gaps4]]+Table3[[#This Row],[overlaps3]]+Table3[[#This Row],[map2]]</f>
        <v>0.49426007270812988</v>
      </c>
      <c r="Q67" s="21">
        <f>1000000*Table3[[#This Row],[total]]/Table3[[#This Row],[array size]]</f>
        <v>449.73618990730654</v>
      </c>
      <c r="R67" s="5">
        <f t="shared" si="15"/>
        <v>0.35663412405810302</v>
      </c>
      <c r="S67" s="5">
        <f t="shared" si="16"/>
        <v>3.0148421886886014E-3</v>
      </c>
      <c r="T67" s="5">
        <f t="shared" si="17"/>
        <v>1.4162522665583574E-3</v>
      </c>
      <c r="U67" s="5">
        <f t="shared" si="18"/>
        <v>0.63764008765713964</v>
      </c>
      <c r="V67" s="5">
        <f t="shared" si="19"/>
        <v>1.294693829510433E-3</v>
      </c>
      <c r="W67">
        <v>18</v>
      </c>
      <c r="X67">
        <v>27</v>
      </c>
      <c r="Y67">
        <v>1099</v>
      </c>
    </row>
    <row r="68" spans="2:25" x14ac:dyDescent="0.25">
      <c r="B68">
        <v>13</v>
      </c>
      <c r="C68">
        <v>1709556215.1746199</v>
      </c>
      <c r="D68">
        <v>1709556215.3580501</v>
      </c>
      <c r="E68">
        <v>1709556215.35849</v>
      </c>
      <c r="F68">
        <v>1709556215.35882</v>
      </c>
      <c r="G68">
        <v>1709556215.71365</v>
      </c>
      <c r="H68">
        <v>1709556215.71697</v>
      </c>
      <c r="I68" t="s">
        <v>128</v>
      </c>
      <c r="J68">
        <v>31</v>
      </c>
      <c r="K68" s="11">
        <f t="shared" si="10"/>
        <v>0.18343019485473633</v>
      </c>
      <c r="L68" s="11">
        <f t="shared" si="11"/>
        <v>4.3988227844238281E-4</v>
      </c>
      <c r="M68" s="11">
        <f t="shared" si="12"/>
        <v>3.299713134765625E-4</v>
      </c>
      <c r="N68" s="11">
        <f t="shared" si="13"/>
        <v>0.35483002662658691</v>
      </c>
      <c r="O68" s="11">
        <f t="shared" si="14"/>
        <v>3.3199787139892578E-3</v>
      </c>
      <c r="P68" s="11">
        <f>Table3[[#This Row],[recalc_edist6]]+Table3[[#This Row],[recalc_repr5]]+Table3[[#This Row],[gaps4]]+Table3[[#This Row],[overlaps3]]+Table3[[#This Row],[map2]]</f>
        <v>0.54235005378723145</v>
      </c>
      <c r="Q68" s="21">
        <f>1000000*Table3[[#This Row],[total]]/Table3[[#This Row],[array size]]</f>
        <v>246.63485847532127</v>
      </c>
      <c r="R68" s="5">
        <f t="shared" si="15"/>
        <v>0.33821365661133973</v>
      </c>
      <c r="S68" s="5">
        <f t="shared" si="16"/>
        <v>8.1106708733719862E-4</v>
      </c>
      <c r="T68" s="5">
        <f t="shared" si="17"/>
        <v>6.0841021619224009E-4</v>
      </c>
      <c r="U68" s="5">
        <f t="shared" si="18"/>
        <v>0.6542453976888325</v>
      </c>
      <c r="V68" s="5">
        <f t="shared" si="19"/>
        <v>6.1214683962983688E-3</v>
      </c>
      <c r="W68">
        <v>13</v>
      </c>
      <c r="X68">
        <v>27</v>
      </c>
      <c r="Y68">
        <v>2199</v>
      </c>
    </row>
    <row r="69" spans="2:25" x14ac:dyDescent="0.25">
      <c r="B69">
        <v>17</v>
      </c>
      <c r="C69">
        <v>1709556215.1744399</v>
      </c>
      <c r="D69">
        <v>1709556215.3643899</v>
      </c>
      <c r="E69">
        <v>1709556215.3664899</v>
      </c>
      <c r="F69">
        <v>1709556215.3674901</v>
      </c>
      <c r="G69">
        <v>1709556215.6866</v>
      </c>
      <c r="H69">
        <v>1709556215.68731</v>
      </c>
      <c r="I69" t="s">
        <v>128</v>
      </c>
      <c r="J69">
        <v>28</v>
      </c>
      <c r="K69" s="11">
        <f t="shared" si="10"/>
        <v>0.18994998931884766</v>
      </c>
      <c r="L69" s="11">
        <f t="shared" si="11"/>
        <v>2.0999908447265625E-3</v>
      </c>
      <c r="M69" s="11">
        <f t="shared" si="12"/>
        <v>1.0001659393310547E-3</v>
      </c>
      <c r="N69" s="11">
        <f t="shared" si="13"/>
        <v>0.31910991668701172</v>
      </c>
      <c r="O69" s="11">
        <f t="shared" si="14"/>
        <v>7.1001052856445313E-4</v>
      </c>
      <c r="P69" s="11">
        <f>Table3[[#This Row],[recalc_edist6]]+Table3[[#This Row],[recalc_repr5]]+Table3[[#This Row],[gaps4]]+Table3[[#This Row],[overlaps3]]+Table3[[#This Row],[map2]]</f>
        <v>0.51287007331848145</v>
      </c>
      <c r="Q69" s="21">
        <f>1000000*Table3[[#This Row],[total]]/Table3[[#This Row],[array size]]</f>
        <v>233.22877367825441</v>
      </c>
      <c r="R69" s="5">
        <f t="shared" si="15"/>
        <v>0.37036668583486004</v>
      </c>
      <c r="S69" s="5">
        <f t="shared" si="16"/>
        <v>4.0945864342186184E-3</v>
      </c>
      <c r="T69" s="5">
        <f t="shared" si="17"/>
        <v>1.9501351148441309E-3</v>
      </c>
      <c r="U69" s="5">
        <f t="shared" si="18"/>
        <v>0.62220420587662406</v>
      </c>
      <c r="V69" s="5">
        <f t="shared" si="19"/>
        <v>1.3843867394531162E-3</v>
      </c>
      <c r="W69">
        <v>17</v>
      </c>
      <c r="X69">
        <v>27</v>
      </c>
      <c r="Y69">
        <v>2199</v>
      </c>
    </row>
    <row r="70" spans="2:25" x14ac:dyDescent="0.25">
      <c r="B70">
        <v>16</v>
      </c>
      <c r="C70">
        <v>1709556215.17502</v>
      </c>
      <c r="D70">
        <v>1709556215.34671</v>
      </c>
      <c r="E70">
        <v>1709556215.3480301</v>
      </c>
      <c r="F70">
        <v>1709556215.3484001</v>
      </c>
      <c r="G70">
        <v>1709556215.7172401</v>
      </c>
      <c r="H70">
        <v>1709556215.7203901</v>
      </c>
      <c r="I70" t="s">
        <v>128</v>
      </c>
      <c r="J70">
        <v>39</v>
      </c>
      <c r="K70" s="11">
        <f t="shared" si="10"/>
        <v>0.17168998718261719</v>
      </c>
      <c r="L70" s="11">
        <f t="shared" si="11"/>
        <v>1.3201236724853516E-3</v>
      </c>
      <c r="M70" s="11">
        <f t="shared" si="12"/>
        <v>3.70025634765625E-4</v>
      </c>
      <c r="N70" s="11">
        <f t="shared" si="13"/>
        <v>0.36883997917175293</v>
      </c>
      <c r="O70" s="11">
        <f t="shared" si="14"/>
        <v>3.1499862670898438E-3</v>
      </c>
      <c r="P70" s="11">
        <f>Table3[[#This Row],[recalc_edist6]]+Table3[[#This Row],[recalc_repr5]]+Table3[[#This Row],[gaps4]]+Table3[[#This Row],[overlaps3]]+Table3[[#This Row],[map2]]</f>
        <v>0.54537010192871094</v>
      </c>
      <c r="Q70" s="21">
        <f>1000000*Table3[[#This Row],[total]]/Table3[[#This Row],[array size]]</f>
        <v>165.31376233061866</v>
      </c>
      <c r="R70" s="5">
        <f t="shared" si="15"/>
        <v>0.31481371379808415</v>
      </c>
      <c r="S70" s="5">
        <f t="shared" si="16"/>
        <v>2.4206014737821364E-3</v>
      </c>
      <c r="T70" s="5">
        <f t="shared" si="17"/>
        <v>6.7848536884772899E-4</v>
      </c>
      <c r="U70" s="5">
        <f t="shared" si="18"/>
        <v>0.67631133035592506</v>
      </c>
      <c r="V70" s="5">
        <f t="shared" si="19"/>
        <v>5.7758690033609507E-3</v>
      </c>
      <c r="W70">
        <v>16</v>
      </c>
      <c r="X70">
        <v>27</v>
      </c>
      <c r="Y70">
        <v>3299</v>
      </c>
    </row>
    <row r="71" spans="2:25" x14ac:dyDescent="0.25">
      <c r="B71">
        <v>21</v>
      </c>
      <c r="C71">
        <v>1709556218.6808801</v>
      </c>
      <c r="D71">
        <v>1709556218.72367</v>
      </c>
      <c r="E71">
        <v>1709556218.7254601</v>
      </c>
      <c r="F71">
        <v>1709556218.7262199</v>
      </c>
      <c r="G71">
        <v>1709556219.0302601</v>
      </c>
      <c r="H71">
        <v>1709556219.0309701</v>
      </c>
      <c r="I71" t="s">
        <v>128</v>
      </c>
      <c r="J71">
        <v>306</v>
      </c>
      <c r="K71" s="11">
        <f t="shared" si="10"/>
        <v>4.2789936065673828E-2</v>
      </c>
      <c r="L71" s="11">
        <f t="shared" si="11"/>
        <v>1.7900466918945313E-3</v>
      </c>
      <c r="M71" s="11">
        <f t="shared" si="12"/>
        <v>7.5984001159667969E-4</v>
      </c>
      <c r="N71" s="11">
        <f t="shared" si="13"/>
        <v>0.30404019355773926</v>
      </c>
      <c r="O71" s="11">
        <f t="shared" si="14"/>
        <v>7.1001052856445313E-4</v>
      </c>
      <c r="P71" s="11">
        <f>Table3[[#This Row],[recalc_edist6]]+Table3[[#This Row],[recalc_repr5]]+Table3[[#This Row],[gaps4]]+Table3[[#This Row],[overlaps3]]+Table3[[#This Row],[map2]]</f>
        <v>0.35009002685546875</v>
      </c>
      <c r="Q71" s="21">
        <f>1000000*Table3[[#This Row],[total]]/Table3[[#This Row],[array size]]</f>
        <v>159.20419593245509</v>
      </c>
      <c r="R71" s="5">
        <f t="shared" si="15"/>
        <v>0.1222255213895003</v>
      </c>
      <c r="S71" s="5">
        <f t="shared" si="16"/>
        <v>5.1131039292174251E-3</v>
      </c>
      <c r="T71" s="5">
        <f t="shared" si="17"/>
        <v>2.1704131889206091E-3</v>
      </c>
      <c r="U71" s="5">
        <f t="shared" si="18"/>
        <v>0.86846288164403862</v>
      </c>
      <c r="V71" s="5">
        <f t="shared" si="19"/>
        <v>2.0280798483230545E-3</v>
      </c>
      <c r="W71">
        <v>21</v>
      </c>
      <c r="X71">
        <v>27</v>
      </c>
      <c r="Y71">
        <v>2199</v>
      </c>
    </row>
    <row r="72" spans="2:25" x14ac:dyDescent="0.25">
      <c r="B72">
        <v>15</v>
      </c>
      <c r="C72">
        <v>1709556215.17432</v>
      </c>
      <c r="D72">
        <v>1709556215.3155601</v>
      </c>
      <c r="E72">
        <v>1709556215.31598</v>
      </c>
      <c r="F72">
        <v>1709556215.31633</v>
      </c>
      <c r="G72">
        <v>1709556215.6981599</v>
      </c>
      <c r="H72">
        <v>1709556215.6988001</v>
      </c>
      <c r="I72" t="s">
        <v>128</v>
      </c>
      <c r="J72">
        <v>27</v>
      </c>
      <c r="K72" s="11">
        <f t="shared" si="10"/>
        <v>0.14124011993408203</v>
      </c>
      <c r="L72" s="11">
        <f t="shared" si="11"/>
        <v>4.1985511779785156E-4</v>
      </c>
      <c r="M72" s="11">
        <f t="shared" si="12"/>
        <v>3.4999847412109375E-4</v>
      </c>
      <c r="N72" s="11">
        <f t="shared" si="13"/>
        <v>0.38182997703552246</v>
      </c>
      <c r="O72" s="11">
        <f t="shared" si="14"/>
        <v>6.4015388488769531E-4</v>
      </c>
      <c r="P72" s="11">
        <f>Table3[[#This Row],[recalc_edist6]]+Table3[[#This Row],[recalc_repr5]]+Table3[[#This Row],[gaps4]]+Table3[[#This Row],[overlaps3]]+Table3[[#This Row],[map2]]</f>
        <v>0.52448010444641113</v>
      </c>
      <c r="Q72" s="21">
        <f>1000000*Table3[[#This Row],[total]]/Table3[[#This Row],[array size]]</f>
        <v>158.98154120836955</v>
      </c>
      <c r="R72" s="5">
        <f t="shared" si="15"/>
        <v>0.26929547705753493</v>
      </c>
      <c r="S72" s="5">
        <f t="shared" si="16"/>
        <v>8.0051676743965103E-4</v>
      </c>
      <c r="T72" s="5">
        <f t="shared" si="17"/>
        <v>6.6732459659364434E-4</v>
      </c>
      <c r="U72" s="5">
        <f t="shared" si="18"/>
        <v>0.72801613216299998</v>
      </c>
      <c r="V72" s="5">
        <f t="shared" si="19"/>
        <v>1.2205494154318359E-3</v>
      </c>
      <c r="W72">
        <v>15</v>
      </c>
      <c r="X72">
        <v>27</v>
      </c>
      <c r="Y72">
        <v>3299</v>
      </c>
    </row>
    <row r="73" spans="2:25" x14ac:dyDescent="0.25">
      <c r="B73">
        <v>26</v>
      </c>
      <c r="C73">
        <v>1709556215.1749699</v>
      </c>
      <c r="D73">
        <v>1709556215.36901</v>
      </c>
      <c r="E73">
        <v>1709556215.3712499</v>
      </c>
      <c r="F73">
        <v>1709556215.3724201</v>
      </c>
      <c r="G73">
        <v>1709556215.7407501</v>
      </c>
      <c r="H73">
        <v>1709556215.7458401</v>
      </c>
      <c r="I73" t="s">
        <v>128</v>
      </c>
      <c r="J73">
        <v>38</v>
      </c>
      <c r="K73" s="11">
        <f t="shared" si="10"/>
        <v>0.19404006004333496</v>
      </c>
      <c r="L73" s="11">
        <f t="shared" si="11"/>
        <v>2.2399425506591797E-3</v>
      </c>
      <c r="M73" s="11">
        <f t="shared" si="12"/>
        <v>1.1701583862304688E-3</v>
      </c>
      <c r="N73" s="11">
        <f t="shared" si="13"/>
        <v>0.36833000183105469</v>
      </c>
      <c r="O73" s="11">
        <f t="shared" si="14"/>
        <v>5.0899982452392578E-3</v>
      </c>
      <c r="P73" s="11">
        <f>Table3[[#This Row],[recalc_edist6]]+Table3[[#This Row],[recalc_repr5]]+Table3[[#This Row],[gaps4]]+Table3[[#This Row],[overlaps3]]+Table3[[#This Row],[map2]]</f>
        <v>0.57087016105651855</v>
      </c>
      <c r="Q73" s="21">
        <f>1000000*Table3[[#This Row],[total]]/Table3[[#This Row],[array size]]</f>
        <v>129.7727122201679</v>
      </c>
      <c r="R73" s="5">
        <f t="shared" si="15"/>
        <v>0.33990226373755794</v>
      </c>
      <c r="S73" s="5">
        <f t="shared" si="16"/>
        <v>3.9237338075503577E-3</v>
      </c>
      <c r="T73" s="5">
        <f t="shared" si="17"/>
        <v>2.0497802583775578E-3</v>
      </c>
      <c r="U73" s="5">
        <f t="shared" si="18"/>
        <v>0.64520801218508328</v>
      </c>
      <c r="V73" s="5">
        <f t="shared" si="19"/>
        <v>8.9162100114308241E-3</v>
      </c>
      <c r="W73">
        <v>26</v>
      </c>
      <c r="X73">
        <v>27</v>
      </c>
      <c r="Y73">
        <v>4399</v>
      </c>
    </row>
    <row r="74" spans="2:25" x14ac:dyDescent="0.25">
      <c r="B74">
        <v>20</v>
      </c>
      <c r="C74">
        <v>1709556215.1747701</v>
      </c>
      <c r="D74">
        <v>1709556215.30111</v>
      </c>
      <c r="E74">
        <v>1709556215.3015699</v>
      </c>
      <c r="F74">
        <v>1709556215.3019199</v>
      </c>
      <c r="G74">
        <v>1709556215.7104499</v>
      </c>
      <c r="H74">
        <v>1709556215.71404</v>
      </c>
      <c r="I74" t="s">
        <v>128</v>
      </c>
      <c r="J74">
        <v>34</v>
      </c>
      <c r="K74" s="11">
        <f t="shared" si="10"/>
        <v>0.12633991241455078</v>
      </c>
      <c r="L74" s="11">
        <f t="shared" si="11"/>
        <v>4.5990943908691406E-4</v>
      </c>
      <c r="M74" s="11">
        <f t="shared" si="12"/>
        <v>3.4999847412109375E-4</v>
      </c>
      <c r="N74" s="11">
        <f t="shared" si="13"/>
        <v>0.40852999687194824</v>
      </c>
      <c r="O74" s="11">
        <f t="shared" si="14"/>
        <v>3.5901069641113281E-3</v>
      </c>
      <c r="P74" s="11">
        <f>Table3[[#This Row],[recalc_edist6]]+Table3[[#This Row],[recalc_repr5]]+Table3[[#This Row],[gaps4]]+Table3[[#This Row],[overlaps3]]+Table3[[#This Row],[map2]]</f>
        <v>0.53926992416381836</v>
      </c>
      <c r="Q74" s="21">
        <f>1000000*Table3[[#This Row],[total]]/Table3[[#This Row],[array size]]</f>
        <v>98.066907467506525</v>
      </c>
      <c r="R74" s="5">
        <f t="shared" si="15"/>
        <v>0.23427954490592265</v>
      </c>
      <c r="S74" s="5">
        <f t="shared" si="16"/>
        <v>8.5283717574281717E-4</v>
      </c>
      <c r="T74" s="5">
        <f t="shared" si="17"/>
        <v>6.4902279626254827E-4</v>
      </c>
      <c r="U74" s="5">
        <f t="shared" si="18"/>
        <v>0.75756124821054516</v>
      </c>
      <c r="V74" s="5">
        <f t="shared" si="19"/>
        <v>6.6573469115268746E-3</v>
      </c>
      <c r="W74">
        <v>20</v>
      </c>
      <c r="X74">
        <v>27</v>
      </c>
      <c r="Y74">
        <v>5499</v>
      </c>
    </row>
    <row r="75" spans="2:25" x14ac:dyDescent="0.25">
      <c r="B75">
        <v>30</v>
      </c>
      <c r="C75">
        <v>1709556757.4054301</v>
      </c>
      <c r="D75">
        <v>1709556757.4395001</v>
      </c>
      <c r="E75">
        <v>1709556757.4405601</v>
      </c>
      <c r="F75">
        <v>1709556757.4409299</v>
      </c>
      <c r="G75">
        <v>1709556757.75982</v>
      </c>
      <c r="H75">
        <v>1709556757.7646</v>
      </c>
      <c r="I75" t="s">
        <v>127</v>
      </c>
      <c r="J75">
        <v>306</v>
      </c>
      <c r="K75" s="11">
        <f t="shared" si="10"/>
        <v>3.4070014953613281E-2</v>
      </c>
      <c r="L75" s="11">
        <f t="shared" si="11"/>
        <v>1.0600090026855469E-3</v>
      </c>
      <c r="M75" s="11">
        <f t="shared" si="12"/>
        <v>3.6978721618652344E-4</v>
      </c>
      <c r="N75" s="11">
        <f t="shared" si="13"/>
        <v>0.31889009475708008</v>
      </c>
      <c r="O75" s="11">
        <f t="shared" si="14"/>
        <v>4.7800540924072266E-3</v>
      </c>
      <c r="P75" s="11">
        <f>Table3[[#This Row],[recalc_edist6]]+Table3[[#This Row],[recalc_repr5]]+Table3[[#This Row],[gaps4]]+Table3[[#This Row],[overlaps3]]+Table3[[#This Row],[map2]]</f>
        <v>0.35916996002197266</v>
      </c>
      <c r="Q75" s="21">
        <f>1000000*Table3[[#This Row],[total]]/Table3[[#This Row],[array size]]</f>
        <v>81.648092753346816</v>
      </c>
      <c r="R75" s="5">
        <f t="shared" si="15"/>
        <v>9.4857640520741235E-2</v>
      </c>
      <c r="S75" s="5">
        <f t="shared" si="16"/>
        <v>2.9512741060546922E-3</v>
      </c>
      <c r="T75" s="5">
        <f t="shared" si="17"/>
        <v>1.0295605349731956E-3</v>
      </c>
      <c r="U75" s="5">
        <f t="shared" si="18"/>
        <v>0.88785291157860635</v>
      </c>
      <c r="V75" s="5">
        <f t="shared" si="19"/>
        <v>1.3308613259624499E-2</v>
      </c>
      <c r="W75" s="4">
        <v>30</v>
      </c>
      <c r="X75" s="4">
        <v>27</v>
      </c>
      <c r="Y75">
        <v>4399</v>
      </c>
    </row>
    <row r="76" spans="2:25" x14ac:dyDescent="0.25">
      <c r="B76">
        <v>24</v>
      </c>
      <c r="C76">
        <v>1709556215.17414</v>
      </c>
      <c r="D76">
        <v>1709556215.3417799</v>
      </c>
      <c r="E76">
        <v>1709556215.34215</v>
      </c>
      <c r="F76">
        <v>1709556215.3424699</v>
      </c>
      <c r="G76">
        <v>1709556215.7079401</v>
      </c>
      <c r="H76">
        <v>1709556215.71206</v>
      </c>
      <c r="I76" t="s">
        <v>128</v>
      </c>
      <c r="J76">
        <v>25</v>
      </c>
      <c r="K76" s="11">
        <f t="shared" si="10"/>
        <v>0.16763997077941895</v>
      </c>
      <c r="L76" s="11">
        <f t="shared" si="11"/>
        <v>3.70025634765625E-4</v>
      </c>
      <c r="M76" s="11">
        <f t="shared" si="12"/>
        <v>3.1995773315429688E-4</v>
      </c>
      <c r="N76" s="11">
        <f t="shared" si="13"/>
        <v>0.36547017097473145</v>
      </c>
      <c r="O76" s="11">
        <f t="shared" si="14"/>
        <v>4.119873046875E-3</v>
      </c>
      <c r="P76" s="11">
        <f>Table3[[#This Row],[recalc_edist6]]+Table3[[#This Row],[recalc_repr5]]+Table3[[#This Row],[gaps4]]+Table3[[#This Row],[overlaps3]]+Table3[[#This Row],[map2]]</f>
        <v>0.53791999816894531</v>
      </c>
      <c r="Q76" s="21">
        <f>1000000*Table3[[#This Row],[total]]/Table3[[#This Row],[array size]]</f>
        <v>316.60976937548281</v>
      </c>
      <c r="R76" s="5">
        <f t="shared" si="15"/>
        <v>0.31164480099281977</v>
      </c>
      <c r="S76" s="5">
        <f t="shared" si="16"/>
        <v>6.878822799397217E-4</v>
      </c>
      <c r="T76" s="5">
        <f t="shared" si="17"/>
        <v>5.9480542505097067E-4</v>
      </c>
      <c r="U76" s="5">
        <f t="shared" si="18"/>
        <v>0.6794136158142009</v>
      </c>
      <c r="V76" s="5">
        <f t="shared" si="19"/>
        <v>7.6588954879886536E-3</v>
      </c>
      <c r="W76">
        <v>24</v>
      </c>
      <c r="X76">
        <v>28</v>
      </c>
      <c r="Y76">
        <v>1699</v>
      </c>
    </row>
    <row r="77" spans="2:25" x14ac:dyDescent="0.25">
      <c r="B77">
        <v>11</v>
      </c>
      <c r="C77">
        <v>1709556759.67449</v>
      </c>
      <c r="D77">
        <v>1709556759.71068</v>
      </c>
      <c r="E77">
        <v>1709556759.71206</v>
      </c>
      <c r="F77">
        <v>1709556759.7124801</v>
      </c>
      <c r="G77">
        <v>1709556760.0195999</v>
      </c>
      <c r="H77">
        <v>1709556760.0201199</v>
      </c>
      <c r="I77" t="s">
        <v>127</v>
      </c>
      <c r="J77">
        <v>484</v>
      </c>
      <c r="K77" s="11">
        <f t="shared" si="10"/>
        <v>3.6190032958984375E-2</v>
      </c>
      <c r="L77" s="11">
        <f t="shared" si="11"/>
        <v>1.3799667358398438E-3</v>
      </c>
      <c r="M77" s="11">
        <f t="shared" si="12"/>
        <v>4.2009353637695313E-4</v>
      </c>
      <c r="N77" s="11">
        <f t="shared" si="13"/>
        <v>0.30711984634399414</v>
      </c>
      <c r="O77" s="11">
        <f t="shared" si="14"/>
        <v>5.1999092102050781E-4</v>
      </c>
      <c r="P77" s="11">
        <f>Table3[[#This Row],[recalc_edist6]]+Table3[[#This Row],[recalc_repr5]]+Table3[[#This Row],[gaps4]]+Table3[[#This Row],[overlaps3]]+Table3[[#This Row],[map2]]</f>
        <v>0.34562993049621582</v>
      </c>
      <c r="Q77" s="21">
        <f>1000000*Table3[[#This Row],[total]]/Table3[[#This Row],[array size]]</f>
        <v>314.49493220765771</v>
      </c>
      <c r="R77" s="5">
        <f t="shared" si="15"/>
        <v>0.10470746242093928</v>
      </c>
      <c r="S77" s="5">
        <f t="shared" si="16"/>
        <v>3.9926135270132584E-3</v>
      </c>
      <c r="T77" s="5">
        <f t="shared" si="17"/>
        <v>1.2154431642358954E-3</v>
      </c>
      <c r="U77" s="5">
        <f t="shared" si="18"/>
        <v>0.88858000782243218</v>
      </c>
      <c r="V77" s="5">
        <f t="shared" si="19"/>
        <v>1.5044730653793914E-3</v>
      </c>
      <c r="W77" s="4">
        <v>11</v>
      </c>
      <c r="X77" s="4">
        <v>28</v>
      </c>
      <c r="Y77">
        <v>1099</v>
      </c>
    </row>
    <row r="78" spans="2:25" x14ac:dyDescent="0.25">
      <c r="B78">
        <v>12</v>
      </c>
      <c r="C78">
        <v>1709556215.17542</v>
      </c>
      <c r="D78">
        <v>1709556215.35689</v>
      </c>
      <c r="E78">
        <v>1709556215.3573401</v>
      </c>
      <c r="F78">
        <v>1709556215.35764</v>
      </c>
      <c r="G78">
        <v>1709556215.7307401</v>
      </c>
      <c r="H78">
        <v>1709556215.7312901</v>
      </c>
      <c r="I78" t="s">
        <v>128</v>
      </c>
      <c r="J78">
        <v>46</v>
      </c>
      <c r="K78" s="11">
        <f t="shared" si="10"/>
        <v>0.18146991729736328</v>
      </c>
      <c r="L78" s="11">
        <f t="shared" si="11"/>
        <v>4.5013427734375E-4</v>
      </c>
      <c r="M78" s="11">
        <f t="shared" si="12"/>
        <v>2.9993057250976563E-4</v>
      </c>
      <c r="N78" s="11">
        <f t="shared" si="13"/>
        <v>0.37310004234313965</v>
      </c>
      <c r="O78" s="11">
        <f t="shared" si="14"/>
        <v>5.5003166198730469E-4</v>
      </c>
      <c r="P78" s="11">
        <f>Table3[[#This Row],[recalc_edist6]]+Table3[[#This Row],[recalc_repr5]]+Table3[[#This Row],[gaps4]]+Table3[[#This Row],[overlaps3]]+Table3[[#This Row],[map2]]</f>
        <v>0.55587005615234375</v>
      </c>
      <c r="Q78" s="21">
        <f>1000000*Table3[[#This Row],[total]]/Table3[[#This Row],[array size]]</f>
        <v>252.78310875504491</v>
      </c>
      <c r="R78" s="5">
        <f t="shared" si="15"/>
        <v>0.32646104118914615</v>
      </c>
      <c r="S78" s="5">
        <f t="shared" si="16"/>
        <v>8.0978328003403839E-4</v>
      </c>
      <c r="T78" s="5">
        <f t="shared" si="17"/>
        <v>5.3956957959895135E-4</v>
      </c>
      <c r="U78" s="5">
        <f t="shared" si="18"/>
        <v>0.67120010911486572</v>
      </c>
      <c r="V78" s="5">
        <f t="shared" si="19"/>
        <v>9.8949683635515167E-4</v>
      </c>
      <c r="W78">
        <v>12</v>
      </c>
      <c r="X78">
        <v>28</v>
      </c>
      <c r="Y78">
        <v>2199</v>
      </c>
    </row>
    <row r="79" spans="2:25" x14ac:dyDescent="0.25">
      <c r="B79">
        <v>14</v>
      </c>
      <c r="C79">
        <v>1709556215.17448</v>
      </c>
      <c r="D79">
        <v>1709556215.3545201</v>
      </c>
      <c r="E79">
        <v>1709556215.3549399</v>
      </c>
      <c r="F79">
        <v>1709556215.35534</v>
      </c>
      <c r="G79">
        <v>1709556215.7296901</v>
      </c>
      <c r="H79">
        <v>1709556215.7302799</v>
      </c>
      <c r="I79" t="s">
        <v>128</v>
      </c>
      <c r="J79">
        <v>29</v>
      </c>
      <c r="K79" s="11">
        <f t="shared" si="10"/>
        <v>0.18004012107849121</v>
      </c>
      <c r="L79" s="11">
        <f t="shared" si="11"/>
        <v>4.1985511779785156E-4</v>
      </c>
      <c r="M79" s="11">
        <f t="shared" si="12"/>
        <v>4.0006637573242188E-4</v>
      </c>
      <c r="N79" s="11">
        <f t="shared" si="13"/>
        <v>0.37435007095336914</v>
      </c>
      <c r="O79" s="11">
        <f t="shared" si="14"/>
        <v>5.8984756469726563E-4</v>
      </c>
      <c r="P79" s="11">
        <f>Table3[[#This Row],[recalc_edist6]]+Table3[[#This Row],[recalc_repr5]]+Table3[[#This Row],[gaps4]]+Table3[[#This Row],[overlaps3]]+Table3[[#This Row],[map2]]</f>
        <v>0.55579996109008789</v>
      </c>
      <c r="Q79" s="21">
        <f>1000000*Table3[[#This Row],[total]]/Table3[[#This Row],[array size]]</f>
        <v>252.75123287407362</v>
      </c>
      <c r="R79" s="5">
        <f t="shared" si="15"/>
        <v>0.32392971155553762</v>
      </c>
      <c r="S79" s="5">
        <f t="shared" si="16"/>
        <v>7.5540688591339887E-4</v>
      </c>
      <c r="T79" s="5">
        <f t="shared" si="17"/>
        <v>7.1980281349385764E-4</v>
      </c>
      <c r="U79" s="5">
        <f t="shared" si="18"/>
        <v>0.67353382000811601</v>
      </c>
      <c r="V79" s="5">
        <f t="shared" si="19"/>
        <v>1.0612587369390964E-3</v>
      </c>
      <c r="W79">
        <v>14</v>
      </c>
      <c r="X79">
        <v>28</v>
      </c>
      <c r="Y79">
        <v>2199</v>
      </c>
    </row>
    <row r="80" spans="2:25" x14ac:dyDescent="0.25">
      <c r="B80">
        <v>13</v>
      </c>
      <c r="C80">
        <v>1709556215.1753299</v>
      </c>
      <c r="D80">
        <v>1709556215.3557501</v>
      </c>
      <c r="E80">
        <v>1709556215.35762</v>
      </c>
      <c r="F80">
        <v>1709556215.35794</v>
      </c>
      <c r="G80">
        <v>1709556215.7149999</v>
      </c>
      <c r="H80">
        <v>1709556215.71841</v>
      </c>
      <c r="I80" t="s">
        <v>128</v>
      </c>
      <c r="J80">
        <v>44</v>
      </c>
      <c r="K80" s="11">
        <f t="shared" si="10"/>
        <v>0.1804201602935791</v>
      </c>
      <c r="L80" s="11">
        <f t="shared" si="11"/>
        <v>1.8699169158935547E-3</v>
      </c>
      <c r="M80" s="11">
        <f t="shared" si="12"/>
        <v>3.1995773315429688E-4</v>
      </c>
      <c r="N80" s="11">
        <f t="shared" si="13"/>
        <v>0.35705995559692383</v>
      </c>
      <c r="O80" s="11">
        <f t="shared" si="14"/>
        <v>3.4101009368896484E-3</v>
      </c>
      <c r="P80" s="11">
        <f>Table3[[#This Row],[recalc_edist6]]+Table3[[#This Row],[recalc_repr5]]+Table3[[#This Row],[gaps4]]+Table3[[#This Row],[overlaps3]]+Table3[[#This Row],[map2]]</f>
        <v>0.54308009147644043</v>
      </c>
      <c r="Q80" s="21">
        <f>1000000*Table3[[#This Row],[total]]/Table3[[#This Row],[array size]]</f>
        <v>246.96684469142357</v>
      </c>
      <c r="R80" s="5">
        <f t="shared" si="15"/>
        <v>0.3322164872644866</v>
      </c>
      <c r="S80" s="5">
        <f t="shared" si="16"/>
        <v>3.4431697004578456E-3</v>
      </c>
      <c r="T80" s="5">
        <f t="shared" si="17"/>
        <v>5.89153861789421E-4</v>
      </c>
      <c r="U80" s="5">
        <f t="shared" si="18"/>
        <v>0.65747200311873999</v>
      </c>
      <c r="V80" s="5">
        <f t="shared" si="19"/>
        <v>6.2791860545261457E-3</v>
      </c>
      <c r="W80">
        <v>13</v>
      </c>
      <c r="X80">
        <v>28</v>
      </c>
      <c r="Y80">
        <v>2199</v>
      </c>
    </row>
    <row r="81" spans="2:25" x14ac:dyDescent="0.25">
      <c r="B81">
        <v>22</v>
      </c>
      <c r="C81">
        <v>1709556215.1751001</v>
      </c>
      <c r="D81">
        <v>1709556215.3494599</v>
      </c>
      <c r="E81">
        <v>1709556215.34991</v>
      </c>
      <c r="F81">
        <v>1709556215.3503201</v>
      </c>
      <c r="G81">
        <v>1709556215.6963899</v>
      </c>
      <c r="H81">
        <v>1709556215.70017</v>
      </c>
      <c r="I81" t="s">
        <v>128</v>
      </c>
      <c r="J81">
        <v>40</v>
      </c>
      <c r="K81" s="11">
        <f t="shared" si="10"/>
        <v>0.17435979843139648</v>
      </c>
      <c r="L81" s="11">
        <f t="shared" si="11"/>
        <v>4.5013427734375E-4</v>
      </c>
      <c r="M81" s="11">
        <f t="shared" si="12"/>
        <v>4.100799560546875E-4</v>
      </c>
      <c r="N81" s="11">
        <f t="shared" si="13"/>
        <v>0.3460698127746582</v>
      </c>
      <c r="O81" s="11">
        <f t="shared" si="14"/>
        <v>3.7801265716552734E-3</v>
      </c>
      <c r="P81" s="11">
        <f>Table3[[#This Row],[recalc_edist6]]+Table3[[#This Row],[recalc_repr5]]+Table3[[#This Row],[gaps4]]+Table3[[#This Row],[overlaps3]]+Table3[[#This Row],[map2]]</f>
        <v>0.5250699520111084</v>
      </c>
      <c r="Q81" s="21">
        <f>1000000*Table3[[#This Row],[total]]/Table3[[#This Row],[array size]]</f>
        <v>238.77669486635216</v>
      </c>
      <c r="R81" s="5">
        <f t="shared" si="15"/>
        <v>0.33206965617356016</v>
      </c>
      <c r="S81" s="5">
        <f t="shared" si="16"/>
        <v>8.5728439728774831E-4</v>
      </c>
      <c r="T81" s="5">
        <f t="shared" si="17"/>
        <v>7.8100061617316057E-4</v>
      </c>
      <c r="U81" s="5">
        <f t="shared" si="18"/>
        <v>0.65909277697028978</v>
      </c>
      <c r="V81" s="5">
        <f t="shared" si="19"/>
        <v>7.1992818426892214E-3</v>
      </c>
      <c r="W81">
        <v>22</v>
      </c>
      <c r="X81">
        <v>28</v>
      </c>
      <c r="Y81">
        <v>2199</v>
      </c>
    </row>
    <row r="82" spans="2:25" x14ac:dyDescent="0.25">
      <c r="B82">
        <v>16</v>
      </c>
      <c r="C82">
        <v>1709556215.1751299</v>
      </c>
      <c r="D82">
        <v>1709556215.35724</v>
      </c>
      <c r="E82">
        <v>1709556215.3580999</v>
      </c>
      <c r="F82">
        <v>1709556215.3584399</v>
      </c>
      <c r="G82">
        <v>1709556215.6463699</v>
      </c>
      <c r="H82">
        <v>1709556215.64713</v>
      </c>
      <c r="I82" t="s">
        <v>128</v>
      </c>
      <c r="J82">
        <v>41</v>
      </c>
      <c r="K82" s="11">
        <f t="shared" si="10"/>
        <v>0.18211007118225098</v>
      </c>
      <c r="L82" s="11">
        <f t="shared" si="11"/>
        <v>8.5997581481933594E-4</v>
      </c>
      <c r="M82" s="11">
        <f t="shared" si="12"/>
        <v>3.3998489379882813E-4</v>
      </c>
      <c r="N82" s="11">
        <f t="shared" si="13"/>
        <v>0.28793001174926758</v>
      </c>
      <c r="O82" s="11">
        <f t="shared" si="14"/>
        <v>7.6007843017578125E-4</v>
      </c>
      <c r="P82" s="11">
        <f>Table3[[#This Row],[recalc_edist6]]+Table3[[#This Row],[recalc_repr5]]+Table3[[#This Row],[gaps4]]+Table3[[#This Row],[overlaps3]]+Table3[[#This Row],[map2]]</f>
        <v>0.4720001220703125</v>
      </c>
      <c r="Q82" s="21">
        <f>1000000*Table3[[#This Row],[total]]/Table3[[#This Row],[array size]]</f>
        <v>214.64307506608117</v>
      </c>
      <c r="R82" s="5">
        <f t="shared" si="15"/>
        <v>0.38582632221252383</v>
      </c>
      <c r="S82" s="5">
        <f t="shared" si="16"/>
        <v>1.821982187308053E-3</v>
      </c>
      <c r="T82" s="5">
        <f t="shared" si="17"/>
        <v>7.2030679209905278E-4</v>
      </c>
      <c r="U82" s="5">
        <f t="shared" si="18"/>
        <v>0.61002105356738756</v>
      </c>
      <c r="V82" s="5">
        <f t="shared" si="19"/>
        <v>1.6103352406814729E-3</v>
      </c>
      <c r="W82">
        <v>16</v>
      </c>
      <c r="X82">
        <v>28</v>
      </c>
      <c r="Y82">
        <v>2199</v>
      </c>
    </row>
    <row r="83" spans="2:25" x14ac:dyDescent="0.25">
      <c r="B83">
        <v>28</v>
      </c>
      <c r="C83">
        <v>1709556215.1754</v>
      </c>
      <c r="D83">
        <v>1709556215.3746099</v>
      </c>
      <c r="E83">
        <v>1709556215.37608</v>
      </c>
      <c r="F83">
        <v>1709556215.37655</v>
      </c>
      <c r="G83">
        <v>1709556215.74159</v>
      </c>
      <c r="H83">
        <v>1709556215.7473099</v>
      </c>
      <c r="I83" t="s">
        <v>128</v>
      </c>
      <c r="J83">
        <v>45</v>
      </c>
      <c r="K83" s="11">
        <f t="shared" si="10"/>
        <v>0.19920992851257324</v>
      </c>
      <c r="L83" s="11">
        <f t="shared" si="11"/>
        <v>1.4700889587402344E-3</v>
      </c>
      <c r="M83" s="11">
        <f t="shared" si="12"/>
        <v>4.6992301940917969E-4</v>
      </c>
      <c r="N83" s="11">
        <f t="shared" si="13"/>
        <v>0.36504006385803223</v>
      </c>
      <c r="O83" s="11">
        <f t="shared" si="14"/>
        <v>5.7199001312255859E-3</v>
      </c>
      <c r="P83" s="11">
        <f>Table3[[#This Row],[recalc_edist6]]+Table3[[#This Row],[recalc_repr5]]+Table3[[#This Row],[gaps4]]+Table3[[#This Row],[overlaps3]]+Table3[[#This Row],[map2]]</f>
        <v>0.57190990447998047</v>
      </c>
      <c r="Q83" s="21">
        <f>1000000*Table3[[#This Row],[total]]/Table3[[#This Row],[array size]]</f>
        <v>173.35856455895134</v>
      </c>
      <c r="R83" s="5">
        <f t="shared" si="15"/>
        <v>0.34832397017797501</v>
      </c>
      <c r="S83" s="5">
        <f t="shared" si="16"/>
        <v>2.5704904692583348E-3</v>
      </c>
      <c r="T83" s="5">
        <f t="shared" si="17"/>
        <v>8.2167316167826429E-4</v>
      </c>
      <c r="U83" s="5">
        <f t="shared" si="18"/>
        <v>0.6382824654697169</v>
      </c>
      <c r="V83" s="5">
        <f t="shared" si="19"/>
        <v>1.0001400721371506E-2</v>
      </c>
      <c r="W83">
        <v>28</v>
      </c>
      <c r="X83">
        <v>28</v>
      </c>
      <c r="Y83">
        <v>3299</v>
      </c>
    </row>
    <row r="84" spans="2:25" x14ac:dyDescent="0.25">
      <c r="B84">
        <v>16</v>
      </c>
      <c r="C84">
        <v>1709556215.1749301</v>
      </c>
      <c r="D84">
        <v>1709556215.37674</v>
      </c>
      <c r="E84">
        <v>1709556215.3772099</v>
      </c>
      <c r="F84">
        <v>1709556215.3780799</v>
      </c>
      <c r="G84">
        <v>1709556215.7102599</v>
      </c>
      <c r="H84">
        <v>1709556215.71503</v>
      </c>
      <c r="I84" t="s">
        <v>128</v>
      </c>
      <c r="J84">
        <v>37</v>
      </c>
      <c r="K84" s="11">
        <f t="shared" si="10"/>
        <v>0.20180988311767578</v>
      </c>
      <c r="L84" s="11">
        <f t="shared" si="11"/>
        <v>4.6992301940917969E-4</v>
      </c>
      <c r="M84" s="11">
        <f t="shared" si="12"/>
        <v>8.6998939514160156E-4</v>
      </c>
      <c r="N84" s="11">
        <f t="shared" si="13"/>
        <v>0.33218002319335938</v>
      </c>
      <c r="O84" s="11">
        <f t="shared" si="14"/>
        <v>4.7700405120849609E-3</v>
      </c>
      <c r="P84" s="11">
        <f>Table3[[#This Row],[recalc_edist6]]+Table3[[#This Row],[recalc_repr5]]+Table3[[#This Row],[gaps4]]+Table3[[#This Row],[overlaps3]]+Table3[[#This Row],[map2]]</f>
        <v>0.5400998592376709</v>
      </c>
      <c r="Q84" s="21">
        <f>1000000*Table3[[#This Row],[total]]/Table3[[#This Row],[array size]]</f>
        <v>163.71623499171594</v>
      </c>
      <c r="R84" s="5">
        <f t="shared" si="15"/>
        <v>0.37365290819094504</v>
      </c>
      <c r="S84" s="5">
        <f t="shared" si="16"/>
        <v>8.7006691701874725E-4</v>
      </c>
      <c r="T84" s="5">
        <f t="shared" si="17"/>
        <v>1.6107935972609888E-3</v>
      </c>
      <c r="U84" s="5">
        <f t="shared" si="18"/>
        <v>0.61503445615079044</v>
      </c>
      <c r="V84" s="5">
        <f t="shared" si="19"/>
        <v>8.8317751439848189E-3</v>
      </c>
      <c r="W84">
        <v>16</v>
      </c>
      <c r="X84">
        <v>28</v>
      </c>
      <c r="Y84">
        <v>3299</v>
      </c>
    </row>
    <row r="85" spans="2:25" x14ac:dyDescent="0.25">
      <c r="B85">
        <v>14</v>
      </c>
      <c r="C85">
        <v>1709556215.17398</v>
      </c>
      <c r="D85">
        <v>1709556215.3254099</v>
      </c>
      <c r="E85">
        <v>1709556215.3259799</v>
      </c>
      <c r="F85">
        <v>1709556215.3264599</v>
      </c>
      <c r="G85">
        <v>1709556215.6506801</v>
      </c>
      <c r="H85">
        <v>1709556215.6549699</v>
      </c>
      <c r="I85" t="s">
        <v>128</v>
      </c>
      <c r="J85">
        <v>23</v>
      </c>
      <c r="K85" s="11">
        <f t="shared" si="10"/>
        <v>0.15142989158630371</v>
      </c>
      <c r="L85" s="11">
        <f t="shared" si="11"/>
        <v>5.7005882263183594E-4</v>
      </c>
      <c r="M85" s="11">
        <f t="shared" si="12"/>
        <v>4.7993659973144531E-4</v>
      </c>
      <c r="N85" s="11">
        <f t="shared" si="13"/>
        <v>0.32422018051147461</v>
      </c>
      <c r="O85" s="11">
        <f t="shared" si="14"/>
        <v>4.2898654937744141E-3</v>
      </c>
      <c r="P85" s="11">
        <f>Table3[[#This Row],[recalc_edist6]]+Table3[[#This Row],[recalc_repr5]]+Table3[[#This Row],[gaps4]]+Table3[[#This Row],[overlaps3]]+Table3[[#This Row],[map2]]</f>
        <v>0.48098993301391602</v>
      </c>
      <c r="Q85" s="21">
        <f>1000000*Table3[[#This Row],[total]]/Table3[[#This Row],[array size]]</f>
        <v>145.7987065819691</v>
      </c>
      <c r="R85" s="5">
        <f t="shared" si="15"/>
        <v>0.314829648590426</v>
      </c>
      <c r="S85" s="5">
        <f t="shared" si="16"/>
        <v>1.1851782823391087E-3</v>
      </c>
      <c r="T85" s="5">
        <f t="shared" si="17"/>
        <v>9.9781007208223581E-4</v>
      </c>
      <c r="U85" s="5">
        <f t="shared" si="18"/>
        <v>0.67406853711030634</v>
      </c>
      <c r="V85" s="5">
        <f t="shared" si="19"/>
        <v>8.9188259448463331E-3</v>
      </c>
      <c r="W85">
        <v>14</v>
      </c>
      <c r="X85">
        <v>28</v>
      </c>
      <c r="Y85">
        <v>3299</v>
      </c>
    </row>
    <row r="86" spans="2:25" x14ac:dyDescent="0.25">
      <c r="B86">
        <v>17</v>
      </c>
      <c r="C86">
        <v>1709556215.1748099</v>
      </c>
      <c r="D86">
        <v>1709556215.3050599</v>
      </c>
      <c r="E86">
        <v>1709556215.30549</v>
      </c>
      <c r="F86">
        <v>1709556215.30584</v>
      </c>
      <c r="G86">
        <v>1709556215.6062801</v>
      </c>
      <c r="H86">
        <v>1709556215.6068399</v>
      </c>
      <c r="I86" t="s">
        <v>128</v>
      </c>
      <c r="J86">
        <v>35</v>
      </c>
      <c r="K86" s="11">
        <f t="shared" si="10"/>
        <v>0.13024997711181641</v>
      </c>
      <c r="L86" s="11">
        <f t="shared" si="11"/>
        <v>4.3010711669921875E-4</v>
      </c>
      <c r="M86" s="11">
        <f t="shared" si="12"/>
        <v>3.4999847412109375E-4</v>
      </c>
      <c r="N86" s="11">
        <f t="shared" si="13"/>
        <v>0.30044007301330566</v>
      </c>
      <c r="O86" s="11">
        <f t="shared" si="14"/>
        <v>5.5980682373046875E-4</v>
      </c>
      <c r="P86" s="11">
        <f>Table3[[#This Row],[recalc_edist6]]+Table3[[#This Row],[recalc_repr5]]+Table3[[#This Row],[gaps4]]+Table3[[#This Row],[overlaps3]]+Table3[[#This Row],[map2]]</f>
        <v>0.43202996253967285</v>
      </c>
      <c r="Q86" s="21">
        <f>1000000*Table3[[#This Row],[total]]/Table3[[#This Row],[array size]]</f>
        <v>130.95785466495084</v>
      </c>
      <c r="R86" s="5">
        <f t="shared" si="15"/>
        <v>0.30148366642476954</v>
      </c>
      <c r="S86" s="5">
        <f t="shared" si="16"/>
        <v>9.9554927665398323E-4</v>
      </c>
      <c r="T86" s="5">
        <f t="shared" si="17"/>
        <v>8.1012546459426126E-4</v>
      </c>
      <c r="U86" s="5">
        <f t="shared" si="18"/>
        <v>0.69541489957589819</v>
      </c>
      <c r="V86" s="5">
        <f t="shared" si="19"/>
        <v>1.2957592580840091E-3</v>
      </c>
      <c r="W86">
        <v>17</v>
      </c>
      <c r="X86">
        <v>28</v>
      </c>
      <c r="Y86">
        <v>3299</v>
      </c>
    </row>
    <row r="87" spans="2:25" x14ac:dyDescent="0.25">
      <c r="B87">
        <v>20</v>
      </c>
      <c r="C87">
        <v>1709556215.17524</v>
      </c>
      <c r="D87">
        <v>1709556215.36744</v>
      </c>
      <c r="E87">
        <v>1709556215.3678701</v>
      </c>
      <c r="F87">
        <v>1709556215.3682101</v>
      </c>
      <c r="G87">
        <v>1709556215.7192099</v>
      </c>
      <c r="H87">
        <v>1709556215.7233901</v>
      </c>
      <c r="I87" t="s">
        <v>128</v>
      </c>
      <c r="J87">
        <v>43</v>
      </c>
      <c r="K87" s="11">
        <f t="shared" si="10"/>
        <v>0.1921999454498291</v>
      </c>
      <c r="L87" s="11">
        <f t="shared" si="11"/>
        <v>4.3010711669921875E-4</v>
      </c>
      <c r="M87" s="11">
        <f t="shared" si="12"/>
        <v>3.3998489379882813E-4</v>
      </c>
      <c r="N87" s="11">
        <f t="shared" si="13"/>
        <v>0.35099983215332031</v>
      </c>
      <c r="O87" s="11">
        <f t="shared" si="14"/>
        <v>4.1801929473876953E-3</v>
      </c>
      <c r="P87" s="11">
        <f>Table3[[#This Row],[recalc_edist6]]+Table3[[#This Row],[recalc_repr5]]+Table3[[#This Row],[gaps4]]+Table3[[#This Row],[overlaps3]]+Table3[[#This Row],[map2]]</f>
        <v>0.54815006256103516</v>
      </c>
      <c r="Q87" s="21">
        <f>1000000*Table3[[#This Row],[total]]/Table3[[#This Row],[array size]]</f>
        <v>124.60787964560926</v>
      </c>
      <c r="R87" s="5">
        <f t="shared" si="15"/>
        <v>0.35063381102584135</v>
      </c>
      <c r="S87" s="5">
        <f t="shared" si="16"/>
        <v>7.8465213465396142E-4</v>
      </c>
      <c r="T87" s="5">
        <f t="shared" si="17"/>
        <v>6.2024054546371899E-4</v>
      </c>
      <c r="U87" s="5">
        <f t="shared" si="18"/>
        <v>0.64033529525363753</v>
      </c>
      <c r="V87" s="5">
        <f t="shared" si="19"/>
        <v>7.626001040403496E-3</v>
      </c>
      <c r="W87">
        <v>20</v>
      </c>
      <c r="X87">
        <v>28</v>
      </c>
      <c r="Y87">
        <v>4399</v>
      </c>
    </row>
    <row r="88" spans="2:25" x14ac:dyDescent="0.25">
      <c r="B88">
        <v>13</v>
      </c>
      <c r="C88">
        <v>1709556215.1739199</v>
      </c>
      <c r="D88">
        <v>1709556215.33794</v>
      </c>
      <c r="E88">
        <v>1709556215.3384099</v>
      </c>
      <c r="F88">
        <v>1709556215.3387101</v>
      </c>
      <c r="G88">
        <v>1709556215.7212</v>
      </c>
      <c r="H88">
        <v>1709556215.72193</v>
      </c>
      <c r="I88" t="s">
        <v>128</v>
      </c>
      <c r="J88">
        <v>22</v>
      </c>
      <c r="K88" s="11">
        <f t="shared" si="10"/>
        <v>0.16402006149291992</v>
      </c>
      <c r="L88" s="11">
        <f t="shared" si="11"/>
        <v>4.6992301940917969E-4</v>
      </c>
      <c r="M88" s="11">
        <f t="shared" si="12"/>
        <v>3.0016899108886719E-4</v>
      </c>
      <c r="N88" s="11">
        <f t="shared" si="13"/>
        <v>0.38248991966247559</v>
      </c>
      <c r="O88" s="11">
        <f t="shared" si="14"/>
        <v>7.3003768920898438E-4</v>
      </c>
      <c r="P88" s="11">
        <f>Table3[[#This Row],[recalc_edist6]]+Table3[[#This Row],[recalc_repr5]]+Table3[[#This Row],[gaps4]]+Table3[[#This Row],[overlaps3]]+Table3[[#This Row],[map2]]</f>
        <v>0.54801011085510254</v>
      </c>
      <c r="Q88" s="21">
        <f>1000000*Table3[[#This Row],[total]]/Table3[[#This Row],[array size]]</f>
        <v>124.57606520916175</v>
      </c>
      <c r="R88" s="5">
        <f t="shared" si="15"/>
        <v>0.29930115931070456</v>
      </c>
      <c r="S88" s="5">
        <f t="shared" si="16"/>
        <v>8.5750793662533434E-4</v>
      </c>
      <c r="T88" s="5">
        <f t="shared" si="17"/>
        <v>5.4774352725078432E-4</v>
      </c>
      <c r="U88" s="5">
        <f t="shared" si="18"/>
        <v>0.69796142824015961</v>
      </c>
      <c r="V88" s="5">
        <f t="shared" si="19"/>
        <v>1.3321609852596518E-3</v>
      </c>
      <c r="W88">
        <v>13</v>
      </c>
      <c r="X88">
        <v>28</v>
      </c>
      <c r="Y88">
        <v>4399</v>
      </c>
    </row>
    <row r="89" spans="2:25" x14ac:dyDescent="0.25">
      <c r="B89">
        <v>19</v>
      </c>
      <c r="C89">
        <v>1709556215.1754701</v>
      </c>
      <c r="D89">
        <v>1709556215.3796699</v>
      </c>
      <c r="E89">
        <v>1709556215.3810999</v>
      </c>
      <c r="F89">
        <v>1709556215.3815501</v>
      </c>
      <c r="G89">
        <v>1709556215.7165101</v>
      </c>
      <c r="H89">
        <v>1709556215.7199099</v>
      </c>
      <c r="I89" t="s">
        <v>128</v>
      </c>
      <c r="J89">
        <v>47</v>
      </c>
      <c r="K89" s="11">
        <f t="shared" si="10"/>
        <v>0.20419979095458984</v>
      </c>
      <c r="L89" s="11">
        <f t="shared" si="11"/>
        <v>1.4300346374511719E-3</v>
      </c>
      <c r="M89" s="11">
        <f t="shared" si="12"/>
        <v>4.5013427734375E-4</v>
      </c>
      <c r="N89" s="11">
        <f t="shared" si="13"/>
        <v>0.33495998382568359</v>
      </c>
      <c r="O89" s="11">
        <f t="shared" si="14"/>
        <v>3.3998489379882813E-3</v>
      </c>
      <c r="P89" s="11">
        <f>Table3[[#This Row],[recalc_edist6]]+Table3[[#This Row],[recalc_repr5]]+Table3[[#This Row],[gaps4]]+Table3[[#This Row],[overlaps3]]+Table3[[#This Row],[map2]]</f>
        <v>0.54443979263305664</v>
      </c>
      <c r="Q89" s="21">
        <f>1000000*Table3[[#This Row],[total]]/Table3[[#This Row],[array size]]</f>
        <v>123.76444479041979</v>
      </c>
      <c r="R89" s="5">
        <f t="shared" si="15"/>
        <v>0.37506404512981129</v>
      </c>
      <c r="S89" s="5">
        <f t="shared" si="16"/>
        <v>2.6266166742426032E-3</v>
      </c>
      <c r="T89" s="5">
        <f t="shared" si="17"/>
        <v>8.2678430826442733E-4</v>
      </c>
      <c r="U89" s="5">
        <f t="shared" si="18"/>
        <v>0.61523788003394719</v>
      </c>
      <c r="V89" s="5">
        <f t="shared" si="19"/>
        <v>6.244673853734499E-3</v>
      </c>
      <c r="W89">
        <v>19</v>
      </c>
      <c r="X89">
        <v>28</v>
      </c>
      <c r="Y89">
        <v>4399</v>
      </c>
    </row>
    <row r="90" spans="2:25" x14ac:dyDescent="0.25">
      <c r="B90">
        <v>16</v>
      </c>
      <c r="C90">
        <v>1709556215.17465</v>
      </c>
      <c r="D90">
        <v>1709556215.35607</v>
      </c>
      <c r="E90">
        <v>1709556215.3564899</v>
      </c>
      <c r="F90">
        <v>1709556215.35691</v>
      </c>
      <c r="G90">
        <v>1709556215.7112701</v>
      </c>
      <c r="H90">
        <v>1709556215.7152901</v>
      </c>
      <c r="I90" t="s">
        <v>128</v>
      </c>
      <c r="J90">
        <v>32</v>
      </c>
      <c r="K90" s="11">
        <f t="shared" si="10"/>
        <v>0.18142008781433105</v>
      </c>
      <c r="L90" s="11">
        <f t="shared" si="11"/>
        <v>4.1985511779785156E-4</v>
      </c>
      <c r="M90" s="11">
        <f t="shared" si="12"/>
        <v>4.2009353637695313E-4</v>
      </c>
      <c r="N90" s="11">
        <f t="shared" si="13"/>
        <v>0.35436010360717773</v>
      </c>
      <c r="O90" s="11">
        <f t="shared" si="14"/>
        <v>4.0199756622314453E-3</v>
      </c>
      <c r="P90" s="11">
        <f>Table3[[#This Row],[recalc_edist6]]+Table3[[#This Row],[recalc_repr5]]+Table3[[#This Row],[gaps4]]+Table3[[#This Row],[overlaps3]]+Table3[[#This Row],[map2]]</f>
        <v>0.54064011573791504</v>
      </c>
      <c r="Q90" s="21">
        <f>1000000*Table3[[#This Row],[total]]/Table3[[#This Row],[array size]]</f>
        <v>122.90068555078768</v>
      </c>
      <c r="R90" s="5">
        <f t="shared" si="15"/>
        <v>0.33556534658311904</v>
      </c>
      <c r="S90" s="5">
        <f t="shared" si="16"/>
        <v>7.7658890928727128E-4</v>
      </c>
      <c r="T90" s="5">
        <f t="shared" si="17"/>
        <v>7.7702990242144924E-4</v>
      </c>
      <c r="U90" s="5">
        <f t="shared" si="18"/>
        <v>0.65544544936979876</v>
      </c>
      <c r="V90" s="5">
        <f t="shared" si="19"/>
        <v>7.4355852353734705E-3</v>
      </c>
      <c r="W90">
        <v>16</v>
      </c>
      <c r="X90">
        <v>28</v>
      </c>
      <c r="Y90">
        <v>4399</v>
      </c>
    </row>
    <row r="91" spans="2:25" x14ac:dyDescent="0.25">
      <c r="B91">
        <v>23</v>
      </c>
      <c r="C91">
        <v>1709556215.17484</v>
      </c>
      <c r="D91">
        <v>1709556215.3367</v>
      </c>
      <c r="E91">
        <v>1709556215.3371301</v>
      </c>
      <c r="F91">
        <v>1709556215.3374901</v>
      </c>
      <c r="G91">
        <v>1709556215.65537</v>
      </c>
      <c r="H91">
        <v>1709556215.65609</v>
      </c>
      <c r="I91" t="s">
        <v>128</v>
      </c>
      <c r="J91">
        <v>36</v>
      </c>
      <c r="K91" s="11">
        <f t="shared" si="10"/>
        <v>0.16185998916625977</v>
      </c>
      <c r="L91" s="11">
        <f t="shared" si="11"/>
        <v>4.3010711669921875E-4</v>
      </c>
      <c r="M91" s="11">
        <f t="shared" si="12"/>
        <v>3.6001205444335938E-4</v>
      </c>
      <c r="N91" s="11">
        <f t="shared" si="13"/>
        <v>0.31787991523742676</v>
      </c>
      <c r="O91" s="11">
        <f t="shared" si="14"/>
        <v>7.2002410888671875E-4</v>
      </c>
      <c r="P91" s="11">
        <f>Table3[[#This Row],[recalc_edist6]]+Table3[[#This Row],[recalc_repr5]]+Table3[[#This Row],[gaps4]]+Table3[[#This Row],[overlaps3]]+Table3[[#This Row],[map2]]</f>
        <v>0.48125004768371582</v>
      </c>
      <c r="Q91" s="21">
        <f>1000000*Table3[[#This Row],[total]]/Table3[[#This Row],[array size]]</f>
        <v>109.39987444503656</v>
      </c>
      <c r="R91" s="5">
        <f t="shared" si="15"/>
        <v>0.33633241169595973</v>
      </c>
      <c r="S91" s="5">
        <f t="shared" si="16"/>
        <v>8.9372898510732427E-4</v>
      </c>
      <c r="T91" s="5">
        <f t="shared" si="17"/>
        <v>7.4807692212420162E-4</v>
      </c>
      <c r="U91" s="5">
        <f t="shared" si="18"/>
        <v>0.66052962855256037</v>
      </c>
      <c r="V91" s="5">
        <f t="shared" si="19"/>
        <v>1.4961538442484032E-3</v>
      </c>
      <c r="W91">
        <v>23</v>
      </c>
      <c r="X91">
        <v>28</v>
      </c>
      <c r="Y91">
        <v>4399</v>
      </c>
    </row>
    <row r="92" spans="2:25" x14ac:dyDescent="0.25">
      <c r="B92">
        <v>11</v>
      </c>
      <c r="C92">
        <v>1709556226.9582701</v>
      </c>
      <c r="D92">
        <v>1709556226.99913</v>
      </c>
      <c r="E92">
        <v>1709556227.00067</v>
      </c>
      <c r="F92">
        <v>1709556227.00245</v>
      </c>
      <c r="G92">
        <v>1709556227.3118701</v>
      </c>
      <c r="H92">
        <v>1709556227.31248</v>
      </c>
      <c r="I92" t="s">
        <v>128</v>
      </c>
      <c r="J92">
        <v>1044</v>
      </c>
      <c r="K92" s="11">
        <f t="shared" si="10"/>
        <v>4.085993766784668E-2</v>
      </c>
      <c r="L92" s="11">
        <f t="shared" si="11"/>
        <v>1.5399456024169922E-3</v>
      </c>
      <c r="M92" s="11">
        <f t="shared" si="12"/>
        <v>1.7800331115722656E-3</v>
      </c>
      <c r="N92" s="11">
        <f t="shared" si="13"/>
        <v>0.30942010879516602</v>
      </c>
      <c r="O92" s="11">
        <f t="shared" si="14"/>
        <v>6.0987472534179688E-4</v>
      </c>
      <c r="P92" s="11">
        <f>Table3[[#This Row],[recalc_edist6]]+Table3[[#This Row],[recalc_repr5]]+Table3[[#This Row],[gaps4]]+Table3[[#This Row],[overlaps3]]+Table3[[#This Row],[map2]]</f>
        <v>0.35420989990234375</v>
      </c>
      <c r="Q92" s="21">
        <f>1000000*Table3[[#This Row],[total]]/Table3[[#This Row],[array size]]</f>
        <v>107.36886932474803</v>
      </c>
      <c r="R92" s="5">
        <f t="shared" si="15"/>
        <v>0.11535515432830035</v>
      </c>
      <c r="S92" s="5">
        <f t="shared" si="16"/>
        <v>4.347550994033644E-3</v>
      </c>
      <c r="T92" s="5">
        <f t="shared" si="17"/>
        <v>5.0253623968811254E-3</v>
      </c>
      <c r="U92" s="5">
        <f t="shared" si="18"/>
        <v>0.87355014323561719</v>
      </c>
      <c r="V92" s="5">
        <f t="shared" si="19"/>
        <v>1.7217890451676826E-3</v>
      </c>
      <c r="W92">
        <v>11</v>
      </c>
      <c r="X92">
        <v>28</v>
      </c>
      <c r="Y92">
        <v>3299</v>
      </c>
    </row>
    <row r="93" spans="2:25" x14ac:dyDescent="0.25">
      <c r="B93">
        <v>16</v>
      </c>
      <c r="C93">
        <v>1709556217.89344</v>
      </c>
      <c r="D93">
        <v>1709556217.9293599</v>
      </c>
      <c r="E93">
        <v>1709556217.93013</v>
      </c>
      <c r="F93">
        <v>1709556217.93067</v>
      </c>
      <c r="G93">
        <v>1709556218.2318499</v>
      </c>
      <c r="H93">
        <v>1709556218.2325101</v>
      </c>
      <c r="I93" t="s">
        <v>128</v>
      </c>
      <c r="J93">
        <v>240</v>
      </c>
      <c r="K93" s="11">
        <f t="shared" si="10"/>
        <v>3.5919904708862305E-2</v>
      </c>
      <c r="L93" s="11">
        <f t="shared" si="11"/>
        <v>7.7009201049804688E-4</v>
      </c>
      <c r="M93" s="11">
        <f t="shared" si="12"/>
        <v>5.4001808166503906E-4</v>
      </c>
      <c r="N93" s="11">
        <f t="shared" si="13"/>
        <v>0.30117988586425781</v>
      </c>
      <c r="O93" s="11">
        <f t="shared" si="14"/>
        <v>6.6018104553222656E-4</v>
      </c>
      <c r="P93" s="11">
        <f>Table3[[#This Row],[recalc_edist6]]+Table3[[#This Row],[recalc_repr5]]+Table3[[#This Row],[gaps4]]+Table3[[#This Row],[overlaps3]]+Table3[[#This Row],[map2]]</f>
        <v>0.33907008171081543</v>
      </c>
      <c r="Q93" s="21">
        <f>1000000*Table3[[#This Row],[total]]/Table3[[#This Row],[array size]]</f>
        <v>102.77965495932568</v>
      </c>
      <c r="R93" s="5">
        <f t="shared" si="15"/>
        <v>0.10593652063792969</v>
      </c>
      <c r="S93" s="5">
        <f t="shared" si="16"/>
        <v>2.2711883237012918E-3</v>
      </c>
      <c r="T93" s="5">
        <f t="shared" si="17"/>
        <v>1.5926444437100388E-3</v>
      </c>
      <c r="U93" s="5">
        <f t="shared" si="18"/>
        <v>0.88825261239393793</v>
      </c>
      <c r="V93" s="5">
        <f t="shared" si="19"/>
        <v>1.9470342007210143E-3</v>
      </c>
      <c r="W93">
        <v>16</v>
      </c>
      <c r="X93">
        <v>28</v>
      </c>
      <c r="Y93">
        <v>3299</v>
      </c>
    </row>
    <row r="94" spans="2:25" x14ac:dyDescent="0.25">
      <c r="B94">
        <v>17</v>
      </c>
      <c r="C94">
        <v>1709556217.92906</v>
      </c>
      <c r="D94">
        <v>1709556217.97084</v>
      </c>
      <c r="E94">
        <v>1709556217.9736199</v>
      </c>
      <c r="F94">
        <v>1709556217.9743099</v>
      </c>
      <c r="G94">
        <v>1709556218.2997401</v>
      </c>
      <c r="H94">
        <v>1709556218.30269</v>
      </c>
      <c r="I94" t="s">
        <v>128</v>
      </c>
      <c r="J94">
        <v>242</v>
      </c>
      <c r="K94" s="11">
        <f t="shared" si="10"/>
        <v>4.1779994964599609E-2</v>
      </c>
      <c r="L94" s="11">
        <f t="shared" si="11"/>
        <v>2.7799606323242188E-3</v>
      </c>
      <c r="M94" s="11">
        <f t="shared" si="12"/>
        <v>6.8998336791992188E-4</v>
      </c>
      <c r="N94" s="11">
        <f t="shared" si="13"/>
        <v>0.32543015480041504</v>
      </c>
      <c r="O94" s="11">
        <f t="shared" si="14"/>
        <v>2.9499530792236328E-3</v>
      </c>
      <c r="P94" s="11">
        <f>Table3[[#This Row],[recalc_edist6]]+Table3[[#This Row],[recalc_repr5]]+Table3[[#This Row],[gaps4]]+Table3[[#This Row],[overlaps3]]+Table3[[#This Row],[map2]]</f>
        <v>0.37363004684448242</v>
      </c>
      <c r="Q94" s="21">
        <f>1000000*Table3[[#This Row],[total]]/Table3[[#This Row],[array size]]</f>
        <v>84.935223197199917</v>
      </c>
      <c r="R94" s="5">
        <f t="shared" si="15"/>
        <v>0.11182182834987538</v>
      </c>
      <c r="S94" s="5">
        <f t="shared" si="16"/>
        <v>7.4404097202635669E-3</v>
      </c>
      <c r="T94" s="5">
        <f t="shared" si="17"/>
        <v>1.8467020352009229E-3</v>
      </c>
      <c r="U94" s="5">
        <f t="shared" si="18"/>
        <v>0.87099567486302887</v>
      </c>
      <c r="V94" s="5">
        <f t="shared" si="19"/>
        <v>7.8953850316313134E-3</v>
      </c>
      <c r="W94">
        <v>17</v>
      </c>
      <c r="X94">
        <v>28</v>
      </c>
      <c r="Y94">
        <v>4399</v>
      </c>
    </row>
    <row r="95" spans="2:25" x14ac:dyDescent="0.25">
      <c r="B95">
        <v>18</v>
      </c>
      <c r="C95">
        <v>1709556757.4432001</v>
      </c>
      <c r="D95">
        <v>1709556757.47562</v>
      </c>
      <c r="E95">
        <v>1709556757.47612</v>
      </c>
      <c r="F95">
        <v>1709556757.4768701</v>
      </c>
      <c r="G95">
        <v>1709556757.8015699</v>
      </c>
      <c r="H95">
        <v>1709556757.80545</v>
      </c>
      <c r="I95" t="s">
        <v>127</v>
      </c>
      <c r="J95">
        <v>308</v>
      </c>
      <c r="K95" s="11">
        <f t="shared" si="10"/>
        <v>3.2419919967651367E-2</v>
      </c>
      <c r="L95" s="11">
        <f t="shared" si="11"/>
        <v>4.9996376037597656E-4</v>
      </c>
      <c r="M95" s="11">
        <f t="shared" si="12"/>
        <v>7.5006484985351563E-4</v>
      </c>
      <c r="N95" s="11">
        <f t="shared" si="13"/>
        <v>0.32469987869262695</v>
      </c>
      <c r="O95" s="11">
        <f t="shared" si="14"/>
        <v>3.8800239562988281E-3</v>
      </c>
      <c r="P95" s="11">
        <f>Table3[[#This Row],[recalc_edist6]]+Table3[[#This Row],[recalc_repr5]]+Table3[[#This Row],[gaps4]]+Table3[[#This Row],[overlaps3]]+Table3[[#This Row],[map2]]</f>
        <v>0.36224985122680664</v>
      </c>
      <c r="Q95" s="21">
        <f>1000000*Table3[[#This Row],[total]]/Table3[[#This Row],[array size]]</f>
        <v>82.348227148626194</v>
      </c>
      <c r="R95" s="5">
        <f t="shared" si="15"/>
        <v>8.9496020102857343E-2</v>
      </c>
      <c r="S95" s="5">
        <f t="shared" si="16"/>
        <v>1.3801627762793655E-3</v>
      </c>
      <c r="T95" s="5">
        <f t="shared" si="17"/>
        <v>2.0705732447185905E-3</v>
      </c>
      <c r="U95" s="5">
        <f t="shared" si="18"/>
        <v>0.89634233828665</v>
      </c>
      <c r="V95" s="5">
        <f t="shared" si="19"/>
        <v>1.0710905589494705E-2</v>
      </c>
      <c r="W95" s="4">
        <v>18</v>
      </c>
      <c r="X95" s="4">
        <v>28</v>
      </c>
      <c r="Y95">
        <v>4399</v>
      </c>
    </row>
    <row r="96" spans="2:25" x14ac:dyDescent="0.25">
      <c r="B96">
        <v>17</v>
      </c>
      <c r="C96">
        <v>1709556234.9892299</v>
      </c>
      <c r="D96">
        <v>1709556235.0379</v>
      </c>
      <c r="E96">
        <v>1709556235.03861</v>
      </c>
      <c r="F96">
        <v>1709556235.0395501</v>
      </c>
      <c r="G96">
        <v>1709556235.3921299</v>
      </c>
      <c r="H96">
        <v>1709556235.3930199</v>
      </c>
      <c r="I96" t="s">
        <v>128</v>
      </c>
      <c r="J96">
        <v>1770</v>
      </c>
      <c r="K96" s="11">
        <f t="shared" si="10"/>
        <v>4.8670053482055664E-2</v>
      </c>
      <c r="L96" s="11">
        <f t="shared" si="11"/>
        <v>7.1001052856445313E-4</v>
      </c>
      <c r="M96" s="11">
        <f t="shared" si="12"/>
        <v>9.4008445739746094E-4</v>
      </c>
      <c r="N96" s="11">
        <f t="shared" si="13"/>
        <v>0.35257983207702637</v>
      </c>
      <c r="O96" s="11">
        <f t="shared" si="14"/>
        <v>8.9001655578613281E-4</v>
      </c>
      <c r="P96" s="11">
        <f>Table3[[#This Row],[recalc_edist6]]+Table3[[#This Row],[recalc_repr5]]+Table3[[#This Row],[gaps4]]+Table3[[#This Row],[overlaps3]]+Table3[[#This Row],[map2]]</f>
        <v>0.40378999710083008</v>
      </c>
      <c r="Q96" s="21">
        <f>1000000*Table3[[#This Row],[total]]/Table3[[#This Row],[array size]]</f>
        <v>91.791315549177099</v>
      </c>
      <c r="R96" s="5">
        <f t="shared" si="15"/>
        <v>0.1205330836115346</v>
      </c>
      <c r="S96" s="5">
        <f t="shared" si="16"/>
        <v>1.7583658180298036E-3</v>
      </c>
      <c r="T96" s="5">
        <f t="shared" si="17"/>
        <v>2.3281519209172315E-3</v>
      </c>
      <c r="U96" s="5">
        <f t="shared" si="18"/>
        <v>0.87317624163182017</v>
      </c>
      <c r="V96" s="5">
        <f t="shared" si="19"/>
        <v>2.2041570176982057E-3</v>
      </c>
      <c r="W96">
        <v>17</v>
      </c>
      <c r="X96">
        <v>30</v>
      </c>
      <c r="Y96">
        <v>4399</v>
      </c>
    </row>
    <row r="97" spans="2:25" x14ac:dyDescent="0.25">
      <c r="B97">
        <v>12</v>
      </c>
      <c r="C97">
        <v>1709556761.12725</v>
      </c>
      <c r="D97">
        <v>1709556761.18016</v>
      </c>
      <c r="E97">
        <v>1709556761.1817999</v>
      </c>
      <c r="F97">
        <v>1709556761.18259</v>
      </c>
      <c r="G97">
        <v>1709556761.59073</v>
      </c>
      <c r="H97">
        <v>1709556761.5969999</v>
      </c>
      <c r="I97" t="s">
        <v>127</v>
      </c>
      <c r="J97">
        <v>609</v>
      </c>
      <c r="K97" s="11">
        <f t="shared" si="10"/>
        <v>5.2910089492797852E-2</v>
      </c>
      <c r="L97" s="11">
        <f t="shared" si="11"/>
        <v>1.6398429870605469E-3</v>
      </c>
      <c r="M97" s="11">
        <f t="shared" si="12"/>
        <v>7.9011917114257813E-4</v>
      </c>
      <c r="N97" s="11">
        <f t="shared" si="13"/>
        <v>0.40813994407653809</v>
      </c>
      <c r="O97" s="11">
        <f t="shared" si="14"/>
        <v>6.2699317932128906E-3</v>
      </c>
      <c r="P97" s="11">
        <f>Table3[[#This Row],[recalc_edist6]]+Table3[[#This Row],[recalc_repr5]]+Table3[[#This Row],[gaps4]]+Table3[[#This Row],[overlaps3]]+Table3[[#This Row],[map2]]</f>
        <v>0.46974992752075195</v>
      </c>
      <c r="Q97" s="21">
        <f>1000000*Table3[[#This Row],[total]]/Table3[[#This Row],[array size]]</f>
        <v>427.43396498703544</v>
      </c>
      <c r="R97" s="5">
        <f t="shared" si="15"/>
        <v>0.11263458787965532</v>
      </c>
      <c r="S97" s="5">
        <f t="shared" si="16"/>
        <v>3.4908850241133975E-3</v>
      </c>
      <c r="T97" s="5">
        <f t="shared" si="17"/>
        <v>1.6819995594521372E-3</v>
      </c>
      <c r="U97" s="5">
        <f t="shared" si="18"/>
        <v>0.86884514539602109</v>
      </c>
      <c r="V97" s="5">
        <f t="shared" si="19"/>
        <v>1.3347382140758087E-2</v>
      </c>
      <c r="W97" s="4">
        <v>12</v>
      </c>
      <c r="X97" s="4">
        <v>32</v>
      </c>
      <c r="Y97">
        <v>1099</v>
      </c>
    </row>
    <row r="98" spans="2:25" x14ac:dyDescent="0.25">
      <c r="B98">
        <v>18</v>
      </c>
      <c r="C98">
        <v>1709556761.1266699</v>
      </c>
      <c r="D98">
        <v>1709556761.1614299</v>
      </c>
      <c r="E98">
        <v>1709556761.1629801</v>
      </c>
      <c r="F98">
        <v>1709556761.16413</v>
      </c>
      <c r="G98">
        <v>1709556761.55071</v>
      </c>
      <c r="H98">
        <v>1709556761.5551</v>
      </c>
      <c r="I98" t="s">
        <v>127</v>
      </c>
      <c r="J98">
        <v>608</v>
      </c>
      <c r="K98" s="11">
        <f t="shared" si="10"/>
        <v>3.4759998321533203E-2</v>
      </c>
      <c r="L98" s="11">
        <f t="shared" si="11"/>
        <v>1.5501976013183594E-3</v>
      </c>
      <c r="M98" s="11">
        <f t="shared" si="12"/>
        <v>1.1498928070068359E-3</v>
      </c>
      <c r="N98" s="11">
        <f t="shared" si="13"/>
        <v>0.38657999038696289</v>
      </c>
      <c r="O98" s="11">
        <f t="shared" si="14"/>
        <v>4.3900012969970703E-3</v>
      </c>
      <c r="P98" s="11">
        <f>Table3[[#This Row],[recalc_edist6]]+Table3[[#This Row],[recalc_repr5]]+Table3[[#This Row],[gaps4]]+Table3[[#This Row],[overlaps3]]+Table3[[#This Row],[map2]]</f>
        <v>0.42843008041381836</v>
      </c>
      <c r="Q98" s="21">
        <f>1000000*Table3[[#This Row],[total]]/Table3[[#This Row],[array size]]</f>
        <v>389.83628791066275</v>
      </c>
      <c r="R98" s="5">
        <f t="shared" si="15"/>
        <v>8.1133421556111807E-2</v>
      </c>
      <c r="S98" s="5">
        <f t="shared" si="16"/>
        <v>3.6183211034599432E-3</v>
      </c>
      <c r="T98" s="5">
        <f t="shared" si="17"/>
        <v>2.683968422329638E-3</v>
      </c>
      <c r="U98" s="5">
        <f t="shared" si="18"/>
        <v>0.90231757306482152</v>
      </c>
      <c r="V98" s="5">
        <f t="shared" si="19"/>
        <v>1.0246715853277135E-2</v>
      </c>
      <c r="W98" s="4">
        <v>18</v>
      </c>
      <c r="X98" s="4">
        <v>32</v>
      </c>
      <c r="Y98">
        <v>1099</v>
      </c>
    </row>
    <row r="99" spans="2:25" x14ac:dyDescent="0.25">
      <c r="B99">
        <v>14</v>
      </c>
      <c r="C99">
        <v>1709556225.8524499</v>
      </c>
      <c r="D99">
        <v>1709556225.90012</v>
      </c>
      <c r="E99">
        <v>1709556225.9021201</v>
      </c>
      <c r="F99">
        <v>1709556225.90343</v>
      </c>
      <c r="G99">
        <v>1709556226.20997</v>
      </c>
      <c r="H99">
        <v>1709556226.2105899</v>
      </c>
      <c r="I99" t="s">
        <v>128</v>
      </c>
      <c r="J99">
        <v>949</v>
      </c>
      <c r="K99" s="11">
        <f t="shared" si="10"/>
        <v>4.7670125961303711E-2</v>
      </c>
      <c r="L99" s="11">
        <f t="shared" si="11"/>
        <v>2.0000934600830078E-3</v>
      </c>
      <c r="M99" s="11">
        <f t="shared" si="12"/>
        <v>1.3098716735839844E-3</v>
      </c>
      <c r="N99" s="11">
        <f t="shared" si="13"/>
        <v>0.30654001235961914</v>
      </c>
      <c r="O99" s="11">
        <f t="shared" si="14"/>
        <v>6.198883056640625E-4</v>
      </c>
      <c r="P99" s="11">
        <f>Table3[[#This Row],[recalc_edist6]]+Table3[[#This Row],[recalc_repr5]]+Table3[[#This Row],[gaps4]]+Table3[[#This Row],[overlaps3]]+Table3[[#This Row],[map2]]</f>
        <v>0.35813999176025391</v>
      </c>
      <c r="Q99" s="21">
        <f>1000000*Table3[[#This Row],[total]]/Table3[[#This Row],[array size]]</f>
        <v>325.8780634761182</v>
      </c>
      <c r="R99" s="5">
        <f t="shared" si="15"/>
        <v>0.13310472736374845</v>
      </c>
      <c r="S99" s="5">
        <f t="shared" si="16"/>
        <v>5.5846694200571449E-3</v>
      </c>
      <c r="T99" s="5">
        <f t="shared" si="17"/>
        <v>3.6574292280121532E-3</v>
      </c>
      <c r="U99" s="5">
        <f t="shared" si="18"/>
        <v>0.85592231923884998</v>
      </c>
      <c r="V99" s="5">
        <f t="shared" si="19"/>
        <v>1.7308547493322896E-3</v>
      </c>
      <c r="W99">
        <v>14</v>
      </c>
      <c r="X99">
        <v>32</v>
      </c>
      <c r="Y99">
        <v>1099</v>
      </c>
    </row>
    <row r="100" spans="2:25" x14ac:dyDescent="0.25">
      <c r="B100">
        <v>17</v>
      </c>
      <c r="C100">
        <v>1709556217.0539401</v>
      </c>
      <c r="D100">
        <v>1709556217.15292</v>
      </c>
      <c r="E100">
        <v>1709556217.1567099</v>
      </c>
      <c r="F100">
        <v>1709556217.1586599</v>
      </c>
      <c r="G100">
        <v>1709556217.5164299</v>
      </c>
      <c r="H100">
        <v>1709556217.5198901</v>
      </c>
      <c r="I100" t="s">
        <v>128</v>
      </c>
      <c r="J100">
        <v>164</v>
      </c>
      <c r="K100" s="11">
        <f t="shared" si="10"/>
        <v>9.8979949951171875E-2</v>
      </c>
      <c r="L100" s="11">
        <f t="shared" si="11"/>
        <v>3.7899017333984375E-3</v>
      </c>
      <c r="M100" s="11">
        <f t="shared" si="12"/>
        <v>1.9500255584716797E-3</v>
      </c>
      <c r="N100" s="11">
        <f t="shared" si="13"/>
        <v>0.35776996612548828</v>
      </c>
      <c r="O100" s="11">
        <f t="shared" si="14"/>
        <v>3.4601688385009766E-3</v>
      </c>
      <c r="P100" s="11">
        <f>Table3[[#This Row],[recalc_edist6]]+Table3[[#This Row],[recalc_repr5]]+Table3[[#This Row],[gaps4]]+Table3[[#This Row],[overlaps3]]+Table3[[#This Row],[map2]]</f>
        <v>0.46595001220703125</v>
      </c>
      <c r="Q100" s="21">
        <f>1000000*Table3[[#This Row],[total]]/Table3[[#This Row],[array size]]</f>
        <v>211.89177453707651</v>
      </c>
      <c r="R100" s="5">
        <f t="shared" si="15"/>
        <v>0.21242611301229675</v>
      </c>
      <c r="S100" s="5">
        <f t="shared" si="16"/>
        <v>8.1337088402403685E-3</v>
      </c>
      <c r="T100" s="5">
        <f t="shared" si="17"/>
        <v>4.1850531331357552E-3</v>
      </c>
      <c r="U100" s="5">
        <f t="shared" si="18"/>
        <v>0.76782907340395923</v>
      </c>
      <c r="V100" s="5">
        <f t="shared" si="19"/>
        <v>7.4260516103679206E-3</v>
      </c>
      <c r="W100">
        <v>17</v>
      </c>
      <c r="X100">
        <v>32</v>
      </c>
      <c r="Y100">
        <v>2199</v>
      </c>
    </row>
    <row r="101" spans="2:25" x14ac:dyDescent="0.25">
      <c r="B101">
        <v>20</v>
      </c>
      <c r="C101">
        <v>1709556217.0799699</v>
      </c>
      <c r="D101">
        <v>1709556217.17362</v>
      </c>
      <c r="E101">
        <v>1709556217.1763</v>
      </c>
      <c r="F101">
        <v>1709556217.17889</v>
      </c>
      <c r="G101">
        <v>1709556217.53631</v>
      </c>
      <c r="H101">
        <v>1709556217.5409501</v>
      </c>
      <c r="I101" t="s">
        <v>128</v>
      </c>
      <c r="J101">
        <v>165</v>
      </c>
      <c r="K101" s="11">
        <f t="shared" si="10"/>
        <v>9.3650102615356445E-2</v>
      </c>
      <c r="L101" s="11">
        <f t="shared" si="11"/>
        <v>2.6800632476806641E-3</v>
      </c>
      <c r="M101" s="11">
        <f t="shared" si="12"/>
        <v>2.5899410247802734E-3</v>
      </c>
      <c r="N101" s="11">
        <f t="shared" si="13"/>
        <v>0.35741996765136719</v>
      </c>
      <c r="O101" s="11">
        <f t="shared" si="14"/>
        <v>4.6401023864746094E-3</v>
      </c>
      <c r="P101" s="11">
        <f>Table3[[#This Row],[recalc_edist6]]+Table3[[#This Row],[recalc_repr5]]+Table3[[#This Row],[gaps4]]+Table3[[#This Row],[overlaps3]]+Table3[[#This Row],[map2]]</f>
        <v>0.46098017692565918</v>
      </c>
      <c r="Q101" s="21">
        <f>1000000*Table3[[#This Row],[total]]/Table3[[#This Row],[array size]]</f>
        <v>209.63173120766675</v>
      </c>
      <c r="R101" s="5">
        <f t="shared" si="15"/>
        <v>0.20315429448598415</v>
      </c>
      <c r="S101" s="5">
        <f t="shared" si="16"/>
        <v>5.8138362164602787E-3</v>
      </c>
      <c r="T101" s="5">
        <f t="shared" si="17"/>
        <v>5.6183349185488837E-3</v>
      </c>
      <c r="U101" s="5">
        <f t="shared" si="18"/>
        <v>0.77534780353257393</v>
      </c>
      <c r="V101" s="5">
        <f t="shared" si="19"/>
        <v>1.0065730846432697E-2</v>
      </c>
      <c r="W101">
        <v>20</v>
      </c>
      <c r="X101">
        <v>32</v>
      </c>
      <c r="Y101">
        <v>2199</v>
      </c>
    </row>
    <row r="102" spans="2:25" x14ac:dyDescent="0.25">
      <c r="B102">
        <v>11</v>
      </c>
      <c r="C102">
        <v>1709556217.1528101</v>
      </c>
      <c r="D102">
        <v>1709556217.2121</v>
      </c>
      <c r="E102">
        <v>1709556217.2143199</v>
      </c>
      <c r="F102">
        <v>1709556217.2153299</v>
      </c>
      <c r="G102">
        <v>1709556217.53439</v>
      </c>
      <c r="H102">
        <v>1709556217.5376699</v>
      </c>
      <c r="I102" t="s">
        <v>128</v>
      </c>
      <c r="J102">
        <v>173</v>
      </c>
      <c r="K102" s="11">
        <f t="shared" si="10"/>
        <v>5.9289932250976563E-2</v>
      </c>
      <c r="L102" s="11">
        <f t="shared" si="11"/>
        <v>2.2199153900146484E-3</v>
      </c>
      <c r="M102" s="11">
        <f t="shared" si="12"/>
        <v>1.0099411010742188E-3</v>
      </c>
      <c r="N102" s="11">
        <f t="shared" si="13"/>
        <v>0.31906008720397949</v>
      </c>
      <c r="O102" s="11">
        <f t="shared" si="14"/>
        <v>3.2799243927001953E-3</v>
      </c>
      <c r="P102" s="11">
        <f>Table3[[#This Row],[recalc_edist6]]+Table3[[#This Row],[recalc_repr5]]+Table3[[#This Row],[gaps4]]+Table3[[#This Row],[overlaps3]]+Table3[[#This Row],[map2]]</f>
        <v>0.38485980033874512</v>
      </c>
      <c r="Q102" s="21">
        <f>1000000*Table3[[#This Row],[total]]/Table3[[#This Row],[array size]]</f>
        <v>187.82811143911425</v>
      </c>
      <c r="R102" s="5">
        <f t="shared" si="15"/>
        <v>0.15405592425810871</v>
      </c>
      <c r="S102" s="5">
        <f t="shared" si="16"/>
        <v>5.7681144875633356E-3</v>
      </c>
      <c r="T102" s="5">
        <f t="shared" si="17"/>
        <v>2.6241792470538382E-3</v>
      </c>
      <c r="U102" s="5">
        <f t="shared" si="18"/>
        <v>0.82902939440063583</v>
      </c>
      <c r="V102" s="5">
        <f t="shared" si="19"/>
        <v>8.5223876066382563E-3</v>
      </c>
      <c r="W102">
        <v>11</v>
      </c>
      <c r="X102">
        <v>32</v>
      </c>
      <c r="Y102">
        <v>2049</v>
      </c>
    </row>
    <row r="103" spans="2:25" x14ac:dyDescent="0.25">
      <c r="B103">
        <v>28</v>
      </c>
      <c r="C103">
        <v>1709556217.16134</v>
      </c>
      <c r="D103">
        <v>1709556217.2258999</v>
      </c>
      <c r="E103">
        <v>1709556217.2273099</v>
      </c>
      <c r="F103">
        <v>1709556217.2286</v>
      </c>
      <c r="G103">
        <v>1709556217.5638399</v>
      </c>
      <c r="H103">
        <v>1709556217.56866</v>
      </c>
      <c r="I103" t="s">
        <v>128</v>
      </c>
      <c r="J103">
        <v>175</v>
      </c>
      <c r="K103" s="11">
        <f t="shared" si="10"/>
        <v>6.45599365234375E-2</v>
      </c>
      <c r="L103" s="11">
        <f t="shared" si="11"/>
        <v>1.4100074768066406E-3</v>
      </c>
      <c r="M103" s="11">
        <f t="shared" si="12"/>
        <v>1.2900829315185547E-3</v>
      </c>
      <c r="N103" s="11">
        <f t="shared" si="13"/>
        <v>0.33523988723754883</v>
      </c>
      <c r="O103" s="11">
        <f t="shared" si="14"/>
        <v>4.8201084136962891E-3</v>
      </c>
      <c r="P103" s="11">
        <f>Table3[[#This Row],[recalc_edist6]]+Table3[[#This Row],[recalc_repr5]]+Table3[[#This Row],[gaps4]]+Table3[[#This Row],[overlaps3]]+Table3[[#This Row],[map2]]</f>
        <v>0.40732002258300781</v>
      </c>
      <c r="Q103" s="21">
        <f>1000000*Table3[[#This Row],[total]]/Table3[[#This Row],[array size]]</f>
        <v>185.22966011050832</v>
      </c>
      <c r="R103" s="5">
        <f t="shared" si="15"/>
        <v>0.15849929525691514</v>
      </c>
      <c r="S103" s="5">
        <f t="shared" si="16"/>
        <v>3.4616699367370162E-3</v>
      </c>
      <c r="T103" s="5">
        <f t="shared" si="17"/>
        <v>3.1672465383300631E-3</v>
      </c>
      <c r="U103" s="5">
        <f t="shared" si="18"/>
        <v>0.82303807485729541</v>
      </c>
      <c r="V103" s="5">
        <f t="shared" si="19"/>
        <v>1.1833713410722396E-2</v>
      </c>
      <c r="W103">
        <v>28</v>
      </c>
      <c r="X103">
        <v>32</v>
      </c>
      <c r="Y103">
        <v>2199</v>
      </c>
    </row>
    <row r="104" spans="2:25" x14ac:dyDescent="0.25">
      <c r="B104">
        <v>17</v>
      </c>
      <c r="C104">
        <v>1709556217.14698</v>
      </c>
      <c r="D104">
        <v>1709556217.2206399</v>
      </c>
      <c r="E104">
        <v>1709556217.22347</v>
      </c>
      <c r="F104">
        <v>1709556217.2251899</v>
      </c>
      <c r="G104">
        <v>1709556217.55006</v>
      </c>
      <c r="H104">
        <v>1709556217.55372</v>
      </c>
      <c r="I104" t="s">
        <v>128</v>
      </c>
      <c r="J104">
        <v>172</v>
      </c>
      <c r="K104" s="11">
        <f t="shared" si="10"/>
        <v>7.3659896850585938E-2</v>
      </c>
      <c r="L104" s="11">
        <f t="shared" si="11"/>
        <v>2.8300285339355469E-3</v>
      </c>
      <c r="M104" s="11">
        <f t="shared" si="12"/>
        <v>1.7199516296386719E-3</v>
      </c>
      <c r="N104" s="11">
        <f t="shared" si="13"/>
        <v>0.32487010955810547</v>
      </c>
      <c r="O104" s="11">
        <f t="shared" si="14"/>
        <v>3.6599636077880859E-3</v>
      </c>
      <c r="P104" s="11">
        <f>Table3[[#This Row],[recalc_edist6]]+Table3[[#This Row],[recalc_repr5]]+Table3[[#This Row],[gaps4]]+Table3[[#This Row],[overlaps3]]+Table3[[#This Row],[map2]]</f>
        <v>0.40673995018005371</v>
      </c>
      <c r="Q104" s="21">
        <f>1000000*Table3[[#This Row],[total]]/Table3[[#This Row],[array size]]</f>
        <v>184.96587093226634</v>
      </c>
      <c r="R104" s="5">
        <f t="shared" si="15"/>
        <v>0.1810982590177791</v>
      </c>
      <c r="S104" s="5">
        <f t="shared" si="16"/>
        <v>6.9578327201022753E-3</v>
      </c>
      <c r="T104" s="5">
        <f t="shared" si="17"/>
        <v>4.2286272319138844E-3</v>
      </c>
      <c r="U104" s="5">
        <f t="shared" si="18"/>
        <v>0.79871699205916091</v>
      </c>
      <c r="V104" s="5">
        <f t="shared" si="19"/>
        <v>8.9982889710438097E-3</v>
      </c>
      <c r="W104">
        <v>17</v>
      </c>
      <c r="X104">
        <v>32</v>
      </c>
      <c r="Y104">
        <v>2199</v>
      </c>
    </row>
    <row r="105" spans="2:25" x14ac:dyDescent="0.25">
      <c r="B105">
        <v>14</v>
      </c>
      <c r="C105">
        <v>1709556217.0474801</v>
      </c>
      <c r="D105">
        <v>1709556217.0929401</v>
      </c>
      <c r="E105">
        <v>1709556217.09639</v>
      </c>
      <c r="F105">
        <v>1709556217.0980999</v>
      </c>
      <c r="G105">
        <v>1709556217.4474199</v>
      </c>
      <c r="H105">
        <v>1709556217.45135</v>
      </c>
      <c r="I105" t="s">
        <v>128</v>
      </c>
      <c r="J105">
        <v>163</v>
      </c>
      <c r="K105" s="11">
        <f t="shared" si="10"/>
        <v>4.5459985733032227E-2</v>
      </c>
      <c r="L105" s="11">
        <f t="shared" si="11"/>
        <v>3.4499168395996094E-3</v>
      </c>
      <c r="M105" s="11">
        <f t="shared" si="12"/>
        <v>1.7099380493164063E-3</v>
      </c>
      <c r="N105" s="11">
        <f t="shared" si="13"/>
        <v>0.3493199348449707</v>
      </c>
      <c r="O105" s="11">
        <f t="shared" si="14"/>
        <v>3.9300918579101563E-3</v>
      </c>
      <c r="P105" s="11">
        <f>Table3[[#This Row],[recalc_edist6]]+Table3[[#This Row],[recalc_repr5]]+Table3[[#This Row],[gaps4]]+Table3[[#This Row],[overlaps3]]+Table3[[#This Row],[map2]]</f>
        <v>0.4038698673248291</v>
      </c>
      <c r="Q105" s="21">
        <f>1000000*Table3[[#This Row],[total]]/Table3[[#This Row],[array size]]</f>
        <v>183.66069455426518</v>
      </c>
      <c r="R105" s="5">
        <f t="shared" si="15"/>
        <v>0.11256097424190636</v>
      </c>
      <c r="S105" s="5">
        <f t="shared" si="16"/>
        <v>8.542149634612058E-3</v>
      </c>
      <c r="T105" s="5">
        <f t="shared" si="17"/>
        <v>4.2338837027945872E-3</v>
      </c>
      <c r="U105" s="5">
        <f t="shared" si="18"/>
        <v>0.86493190779201079</v>
      </c>
      <c r="V105" s="5">
        <f t="shared" si="19"/>
        <v>9.7310846286762388E-3</v>
      </c>
      <c r="W105">
        <v>14</v>
      </c>
      <c r="X105">
        <v>32</v>
      </c>
      <c r="Y105">
        <v>2199</v>
      </c>
    </row>
    <row r="106" spans="2:25" x14ac:dyDescent="0.25">
      <c r="B106">
        <v>17</v>
      </c>
      <c r="C106">
        <v>1709556217.1015699</v>
      </c>
      <c r="D106">
        <v>1709556217.1652701</v>
      </c>
      <c r="E106">
        <v>1709556217.16763</v>
      </c>
      <c r="F106">
        <v>1709556217.16922</v>
      </c>
      <c r="G106">
        <v>1709556217.49229</v>
      </c>
      <c r="H106">
        <v>1709556217.4959199</v>
      </c>
      <c r="I106" t="s">
        <v>128</v>
      </c>
      <c r="J106">
        <v>168</v>
      </c>
      <c r="K106" s="11">
        <f t="shared" si="10"/>
        <v>6.3700199127197266E-2</v>
      </c>
      <c r="L106" s="11">
        <f t="shared" si="11"/>
        <v>2.3598670959472656E-3</v>
      </c>
      <c r="M106" s="11">
        <f t="shared" si="12"/>
        <v>1.5900135040283203E-3</v>
      </c>
      <c r="N106" s="11">
        <f t="shared" si="13"/>
        <v>0.32307004928588867</v>
      </c>
      <c r="O106" s="11">
        <f t="shared" si="14"/>
        <v>3.6299228668212891E-3</v>
      </c>
      <c r="P106" s="11">
        <f>Table3[[#This Row],[recalc_edist6]]+Table3[[#This Row],[recalc_repr5]]+Table3[[#This Row],[gaps4]]+Table3[[#This Row],[overlaps3]]+Table3[[#This Row],[map2]]</f>
        <v>0.39435005187988281</v>
      </c>
      <c r="Q106" s="21">
        <f>1000000*Table3[[#This Row],[total]]/Table3[[#This Row],[array size]]</f>
        <v>179.33153791718181</v>
      </c>
      <c r="R106" s="5">
        <f t="shared" si="15"/>
        <v>0.16153211803456299</v>
      </c>
      <c r="S106" s="5">
        <f t="shared" si="16"/>
        <v>5.9841936997286618E-3</v>
      </c>
      <c r="T106" s="5">
        <f t="shared" si="17"/>
        <v>4.0319850256102692E-3</v>
      </c>
      <c r="U106" s="5">
        <f t="shared" si="18"/>
        <v>0.81924687912630045</v>
      </c>
      <c r="V106" s="5">
        <f t="shared" si="19"/>
        <v>9.2048241137976227E-3</v>
      </c>
      <c r="W106">
        <v>17</v>
      </c>
      <c r="X106">
        <v>32</v>
      </c>
      <c r="Y106">
        <v>2199</v>
      </c>
    </row>
    <row r="107" spans="2:25" x14ac:dyDescent="0.25">
      <c r="B107">
        <v>14</v>
      </c>
      <c r="C107">
        <v>1709556217.16433</v>
      </c>
      <c r="D107">
        <v>1709556217.2272999</v>
      </c>
      <c r="E107">
        <v>1709556217.2306099</v>
      </c>
      <c r="F107">
        <v>1709556217.2319901</v>
      </c>
      <c r="G107">
        <v>1709556217.5362</v>
      </c>
      <c r="H107">
        <v>1709556217.5395501</v>
      </c>
      <c r="I107" t="s">
        <v>128</v>
      </c>
      <c r="J107">
        <v>176</v>
      </c>
      <c r="K107" s="11">
        <f t="shared" si="10"/>
        <v>6.296992301940918E-2</v>
      </c>
      <c r="L107" s="11">
        <f t="shared" si="11"/>
        <v>3.3099651336669922E-3</v>
      </c>
      <c r="M107" s="11">
        <f t="shared" si="12"/>
        <v>1.3802051544189453E-3</v>
      </c>
      <c r="N107" s="11">
        <f t="shared" si="13"/>
        <v>0.30420994758605957</v>
      </c>
      <c r="O107" s="11">
        <f t="shared" si="14"/>
        <v>3.3500194549560547E-3</v>
      </c>
      <c r="P107" s="11">
        <f>Table3[[#This Row],[recalc_edist6]]+Table3[[#This Row],[recalc_repr5]]+Table3[[#This Row],[gaps4]]+Table3[[#This Row],[overlaps3]]+Table3[[#This Row],[map2]]</f>
        <v>0.37522006034851074</v>
      </c>
      <c r="Q107" s="21">
        <f>1000000*Table3[[#This Row],[total]]/Table3[[#This Row],[array size]]</f>
        <v>170.63213294611674</v>
      </c>
      <c r="R107" s="5">
        <f t="shared" si="15"/>
        <v>0.16782131254102367</v>
      </c>
      <c r="S107" s="5">
        <f t="shared" si="16"/>
        <v>8.8213970505538544E-3</v>
      </c>
      <c r="T107" s="5">
        <f t="shared" si="17"/>
        <v>3.6783884985706452E-3</v>
      </c>
      <c r="U107" s="5">
        <f t="shared" si="18"/>
        <v>0.81075075597904922</v>
      </c>
      <c r="V107" s="5">
        <f t="shared" si="19"/>
        <v>8.9281459308025793E-3</v>
      </c>
      <c r="W107">
        <v>14</v>
      </c>
      <c r="X107">
        <v>32</v>
      </c>
      <c r="Y107">
        <v>2199</v>
      </c>
    </row>
    <row r="108" spans="2:25" x14ac:dyDescent="0.25">
      <c r="B108">
        <v>16</v>
      </c>
      <c r="C108">
        <v>1709556221.9044001</v>
      </c>
      <c r="D108">
        <v>1709556221.96086</v>
      </c>
      <c r="E108">
        <v>1709556221.9637401</v>
      </c>
      <c r="F108">
        <v>1709556221.96508</v>
      </c>
      <c r="G108">
        <v>1709556222.26401</v>
      </c>
      <c r="H108">
        <v>1709556222.26759</v>
      </c>
      <c r="I108" t="s">
        <v>128</v>
      </c>
      <c r="J108">
        <v>610</v>
      </c>
      <c r="K108" s="11">
        <f t="shared" si="10"/>
        <v>5.6459903717041016E-2</v>
      </c>
      <c r="L108" s="11">
        <f t="shared" si="11"/>
        <v>2.880096435546875E-3</v>
      </c>
      <c r="M108" s="11">
        <f t="shared" si="12"/>
        <v>1.3399124145507813E-3</v>
      </c>
      <c r="N108" s="11">
        <f t="shared" si="13"/>
        <v>0.29892992973327637</v>
      </c>
      <c r="O108" s="11">
        <f t="shared" si="14"/>
        <v>3.5800933837890625E-3</v>
      </c>
      <c r="P108" s="11">
        <f>Table3[[#This Row],[recalc_edist6]]+Table3[[#This Row],[recalc_repr5]]+Table3[[#This Row],[gaps4]]+Table3[[#This Row],[overlaps3]]+Table3[[#This Row],[map2]]</f>
        <v>0.3631899356842041</v>
      </c>
      <c r="Q108" s="21">
        <f>1000000*Table3[[#This Row],[total]]/Table3[[#This Row],[array size]]</f>
        <v>165.16140776907872</v>
      </c>
      <c r="R108" s="5">
        <f t="shared" si="15"/>
        <v>0.15545558444695795</v>
      </c>
      <c r="S108" s="5">
        <f t="shared" si="16"/>
        <v>7.93000067615072E-3</v>
      </c>
      <c r="T108" s="5">
        <f t="shared" si="17"/>
        <v>3.6892883940370072E-3</v>
      </c>
      <c r="U108" s="5">
        <f t="shared" si="18"/>
        <v>0.82306776802647363</v>
      </c>
      <c r="V108" s="5">
        <f t="shared" si="19"/>
        <v>9.8573584563807302E-3</v>
      </c>
      <c r="W108">
        <v>16</v>
      </c>
      <c r="X108">
        <v>32</v>
      </c>
      <c r="Y108">
        <v>2199</v>
      </c>
    </row>
    <row r="109" spans="2:25" x14ac:dyDescent="0.25">
      <c r="B109">
        <v>11</v>
      </c>
      <c r="C109">
        <v>1709556225.34288</v>
      </c>
      <c r="D109">
        <v>1709556225.3959</v>
      </c>
      <c r="E109">
        <v>1709556225.3987401</v>
      </c>
      <c r="F109">
        <v>1709556225.4003301</v>
      </c>
      <c r="G109">
        <v>1709556225.6976399</v>
      </c>
      <c r="H109">
        <v>1709556225.70186</v>
      </c>
      <c r="I109" t="s">
        <v>128</v>
      </c>
      <c r="J109">
        <v>906</v>
      </c>
      <c r="K109" s="11">
        <f t="shared" si="10"/>
        <v>5.3020000457763672E-2</v>
      </c>
      <c r="L109" s="11">
        <f t="shared" si="11"/>
        <v>2.8400421142578125E-3</v>
      </c>
      <c r="M109" s="11">
        <f t="shared" si="12"/>
        <v>1.5900135040283203E-3</v>
      </c>
      <c r="N109" s="11">
        <f t="shared" si="13"/>
        <v>0.29730987548828125</v>
      </c>
      <c r="O109" s="11">
        <f t="shared" si="14"/>
        <v>4.2200088500976563E-3</v>
      </c>
      <c r="P109" s="11">
        <f>Table3[[#This Row],[recalc_edist6]]+Table3[[#This Row],[recalc_repr5]]+Table3[[#This Row],[gaps4]]+Table3[[#This Row],[overlaps3]]+Table3[[#This Row],[map2]]</f>
        <v>0.35897994041442871</v>
      </c>
      <c r="Q109" s="21">
        <f>1000000*Table3[[#This Row],[total]]/Table3[[#This Row],[array size]]</f>
        <v>163.24690332625227</v>
      </c>
      <c r="R109" s="5">
        <f t="shared" si="15"/>
        <v>0.14769627627815107</v>
      </c>
      <c r="S109" s="5">
        <f t="shared" si="16"/>
        <v>7.911422880562886E-3</v>
      </c>
      <c r="T109" s="5">
        <f t="shared" si="17"/>
        <v>4.4292544652849127E-3</v>
      </c>
      <c r="U109" s="5">
        <f t="shared" si="18"/>
        <v>0.82820749021532591</v>
      </c>
      <c r="V109" s="5">
        <f t="shared" si="19"/>
        <v>1.1755556160675208E-2</v>
      </c>
      <c r="W109">
        <v>11</v>
      </c>
      <c r="X109">
        <v>32</v>
      </c>
      <c r="Y109">
        <v>2199</v>
      </c>
    </row>
    <row r="110" spans="2:25" x14ac:dyDescent="0.25">
      <c r="B110">
        <v>17</v>
      </c>
      <c r="C110">
        <v>1709556232.61497</v>
      </c>
      <c r="D110">
        <v>1709556232.6605101</v>
      </c>
      <c r="E110">
        <v>1709556232.6622701</v>
      </c>
      <c r="F110">
        <v>1709556232.6635301</v>
      </c>
      <c r="G110">
        <v>1709556232.9647801</v>
      </c>
      <c r="H110">
        <v>1709556232.9655499</v>
      </c>
      <c r="I110" t="s">
        <v>128</v>
      </c>
      <c r="J110">
        <v>1555</v>
      </c>
      <c r="K110" s="11">
        <f t="shared" si="10"/>
        <v>4.5540094375610352E-2</v>
      </c>
      <c r="L110" s="11">
        <f t="shared" si="11"/>
        <v>1.7600059509277344E-3</v>
      </c>
      <c r="M110" s="11">
        <f t="shared" si="12"/>
        <v>1.2600421905517578E-3</v>
      </c>
      <c r="N110" s="11">
        <f t="shared" si="13"/>
        <v>0.30124998092651367</v>
      </c>
      <c r="O110" s="11">
        <f t="shared" si="14"/>
        <v>7.6985359191894531E-4</v>
      </c>
      <c r="P110" s="11">
        <f>Table3[[#This Row],[recalc_edist6]]+Table3[[#This Row],[recalc_repr5]]+Table3[[#This Row],[gaps4]]+Table3[[#This Row],[overlaps3]]+Table3[[#This Row],[map2]]</f>
        <v>0.35057997703552246</v>
      </c>
      <c r="Q110" s="21">
        <f>1000000*Table3[[#This Row],[total]]/Table3[[#This Row],[array size]]</f>
        <v>159.42700183516254</v>
      </c>
      <c r="R110" s="5">
        <f t="shared" si="15"/>
        <v>0.12989930218118534</v>
      </c>
      <c r="S110" s="5">
        <f t="shared" si="16"/>
        <v>5.0202694569444909E-3</v>
      </c>
      <c r="T110" s="5">
        <f t="shared" si="17"/>
        <v>3.5941647358373927E-3</v>
      </c>
      <c r="U110" s="5">
        <f t="shared" si="18"/>
        <v>0.85929032078175294</v>
      </c>
      <c r="V110" s="5">
        <f t="shared" si="19"/>
        <v>2.1959428442798377E-3</v>
      </c>
      <c r="W110">
        <v>17</v>
      </c>
      <c r="X110">
        <v>32</v>
      </c>
      <c r="Y110">
        <v>2199</v>
      </c>
    </row>
    <row r="111" spans="2:25" x14ac:dyDescent="0.25">
      <c r="B111">
        <v>14</v>
      </c>
      <c r="C111">
        <v>1709556217.04234</v>
      </c>
      <c r="D111">
        <v>1709556217.08722</v>
      </c>
      <c r="E111">
        <v>1709556217.0896599</v>
      </c>
      <c r="F111">
        <v>1709556217.0909901</v>
      </c>
      <c r="G111">
        <v>1709556217.4530699</v>
      </c>
      <c r="H111">
        <v>1709556217.4561801</v>
      </c>
      <c r="I111" t="s">
        <v>128</v>
      </c>
      <c r="J111">
        <v>162</v>
      </c>
      <c r="K111" s="11">
        <f t="shared" si="10"/>
        <v>4.4879913330078125E-2</v>
      </c>
      <c r="L111" s="11">
        <f t="shared" si="11"/>
        <v>2.4399757385253906E-3</v>
      </c>
      <c r="M111" s="11">
        <f t="shared" si="12"/>
        <v>1.3301372528076172E-3</v>
      </c>
      <c r="N111" s="11">
        <f t="shared" si="13"/>
        <v>0.36207985877990723</v>
      </c>
      <c r="O111" s="11">
        <f t="shared" si="14"/>
        <v>3.1101703643798828E-3</v>
      </c>
      <c r="P111" s="11">
        <f>Table3[[#This Row],[recalc_edist6]]+Table3[[#This Row],[recalc_repr5]]+Table3[[#This Row],[gaps4]]+Table3[[#This Row],[overlaps3]]+Table3[[#This Row],[map2]]</f>
        <v>0.41384005546569824</v>
      </c>
      <c r="Q111" s="21">
        <f>1000000*Table3[[#This Row],[total]]/Table3[[#This Row],[array size]]</f>
        <v>125.44409077468876</v>
      </c>
      <c r="R111" s="5">
        <f t="shared" si="15"/>
        <v>0.10844748529615945</v>
      </c>
      <c r="S111" s="5">
        <f t="shared" si="16"/>
        <v>5.8959390380413082E-3</v>
      </c>
      <c r="T111" s="5">
        <f t="shared" si="17"/>
        <v>3.2141336616408503E-3</v>
      </c>
      <c r="U111" s="5">
        <f t="shared" si="18"/>
        <v>0.87492704970874613</v>
      </c>
      <c r="V111" s="5">
        <f t="shared" si="19"/>
        <v>7.5153922954122408E-3</v>
      </c>
      <c r="W111">
        <v>14</v>
      </c>
      <c r="X111">
        <v>32</v>
      </c>
      <c r="Y111">
        <v>3299</v>
      </c>
    </row>
    <row r="112" spans="2:25" x14ac:dyDescent="0.25">
      <c r="B112">
        <v>15</v>
      </c>
      <c r="C112">
        <v>1709556217.1138101</v>
      </c>
      <c r="D112">
        <v>1709556217.18101</v>
      </c>
      <c r="E112">
        <v>1709556217.1832099</v>
      </c>
      <c r="F112">
        <v>1709556217.1858599</v>
      </c>
      <c r="G112">
        <v>1709556217.5109</v>
      </c>
      <c r="H112">
        <v>1709556217.5150299</v>
      </c>
      <c r="I112" t="s">
        <v>128</v>
      </c>
      <c r="J112">
        <v>170</v>
      </c>
      <c r="K112" s="11">
        <f t="shared" si="10"/>
        <v>6.7199945449829102E-2</v>
      </c>
      <c r="L112" s="11">
        <f t="shared" si="11"/>
        <v>2.1998882293701172E-3</v>
      </c>
      <c r="M112" s="11">
        <f t="shared" si="12"/>
        <v>2.6500225067138672E-3</v>
      </c>
      <c r="N112" s="11">
        <f t="shared" si="13"/>
        <v>0.32504010200500488</v>
      </c>
      <c r="O112" s="11">
        <f t="shared" si="14"/>
        <v>4.1298866271972656E-3</v>
      </c>
      <c r="P112" s="11">
        <f>Table3[[#This Row],[recalc_edist6]]+Table3[[#This Row],[recalc_repr5]]+Table3[[#This Row],[gaps4]]+Table3[[#This Row],[overlaps3]]+Table3[[#This Row],[map2]]</f>
        <v>0.40121984481811523</v>
      </c>
      <c r="Q112" s="21">
        <f>1000000*Table3[[#This Row],[total]]/Table3[[#This Row],[array size]]</f>
        <v>121.61862528587912</v>
      </c>
      <c r="R112" s="5">
        <f t="shared" si="15"/>
        <v>0.16748908688774558</v>
      </c>
      <c r="S112" s="5">
        <f t="shared" si="16"/>
        <v>5.4829995519473651E-3</v>
      </c>
      <c r="T112" s="5">
        <f t="shared" si="17"/>
        <v>6.6049138419740942E-3</v>
      </c>
      <c r="U112" s="5">
        <f t="shared" si="18"/>
        <v>0.81012967380104328</v>
      </c>
      <c r="V112" s="5">
        <f t="shared" si="19"/>
        <v>1.0293325917289721E-2</v>
      </c>
      <c r="W112">
        <v>15</v>
      </c>
      <c r="X112">
        <v>32</v>
      </c>
      <c r="Y112">
        <v>3299</v>
      </c>
    </row>
    <row r="113" spans="2:25" x14ac:dyDescent="0.25">
      <c r="B113">
        <v>31</v>
      </c>
      <c r="C113">
        <v>1709556217.1596301</v>
      </c>
      <c r="D113">
        <v>1709556217.2253499</v>
      </c>
      <c r="E113">
        <v>1709556217.2286501</v>
      </c>
      <c r="F113">
        <v>1709556217.2312</v>
      </c>
      <c r="G113">
        <v>1709556217.5425799</v>
      </c>
      <c r="H113">
        <v>1709556217.5459499</v>
      </c>
      <c r="I113" t="s">
        <v>128</v>
      </c>
      <c r="J113">
        <v>174</v>
      </c>
      <c r="K113" s="11">
        <f t="shared" si="10"/>
        <v>6.5719842910766602E-2</v>
      </c>
      <c r="L113" s="11">
        <f t="shared" si="11"/>
        <v>3.3001899719238281E-3</v>
      </c>
      <c r="M113" s="11">
        <f t="shared" si="12"/>
        <v>2.5498867034912109E-3</v>
      </c>
      <c r="N113" s="11">
        <f t="shared" si="13"/>
        <v>0.31137990951538086</v>
      </c>
      <c r="O113" s="11">
        <f t="shared" si="14"/>
        <v>3.3700466156005859E-3</v>
      </c>
      <c r="P113" s="11">
        <f>Table3[[#This Row],[recalc_edist6]]+Table3[[#This Row],[recalc_repr5]]+Table3[[#This Row],[gaps4]]+Table3[[#This Row],[overlaps3]]+Table3[[#This Row],[map2]]</f>
        <v>0.38631987571716309</v>
      </c>
      <c r="Q113" s="21">
        <f>1000000*Table3[[#This Row],[total]]/Table3[[#This Row],[array size]]</f>
        <v>117.10211449444168</v>
      </c>
      <c r="R113" s="5">
        <f t="shared" si="15"/>
        <v>0.17011768495929566</v>
      </c>
      <c r="S113" s="5">
        <f t="shared" si="16"/>
        <v>8.5426357258926045E-3</v>
      </c>
      <c r="T113" s="5">
        <f t="shared" si="17"/>
        <v>6.6004543482460192E-3</v>
      </c>
      <c r="U113" s="5">
        <f t="shared" si="18"/>
        <v>0.80601576332912228</v>
      </c>
      <c r="V113" s="5">
        <f t="shared" si="19"/>
        <v>8.7234616374434297E-3</v>
      </c>
      <c r="W113">
        <v>31</v>
      </c>
      <c r="X113">
        <v>32</v>
      </c>
      <c r="Y113">
        <v>3299</v>
      </c>
    </row>
    <row r="114" spans="2:25" x14ac:dyDescent="0.25">
      <c r="B114">
        <v>17</v>
      </c>
      <c r="C114">
        <v>1709556225.3631301</v>
      </c>
      <c r="D114">
        <v>1709556225.4144001</v>
      </c>
      <c r="E114">
        <v>1709556225.41641</v>
      </c>
      <c r="F114">
        <v>1709556225.41785</v>
      </c>
      <c r="G114">
        <v>1709556225.7184501</v>
      </c>
      <c r="H114">
        <v>1709556225.7228401</v>
      </c>
      <c r="I114" t="s">
        <v>128</v>
      </c>
      <c r="J114">
        <v>908</v>
      </c>
      <c r="K114" s="11">
        <f t="shared" si="10"/>
        <v>5.1270008087158203E-2</v>
      </c>
      <c r="L114" s="11">
        <f t="shared" si="11"/>
        <v>2.0098686218261719E-3</v>
      </c>
      <c r="M114" s="11">
        <f t="shared" si="12"/>
        <v>1.4400482177734375E-3</v>
      </c>
      <c r="N114" s="11">
        <f t="shared" si="13"/>
        <v>0.30060005187988281</v>
      </c>
      <c r="O114" s="11">
        <f t="shared" si="14"/>
        <v>4.3900012969970703E-3</v>
      </c>
      <c r="P114" s="11">
        <f>Table3[[#This Row],[recalc_edist6]]+Table3[[#This Row],[recalc_repr5]]+Table3[[#This Row],[gaps4]]+Table3[[#This Row],[overlaps3]]+Table3[[#This Row],[map2]]</f>
        <v>0.3597099781036377</v>
      </c>
      <c r="Q114" s="21">
        <f>1000000*Table3[[#This Row],[total]]/Table3[[#This Row],[array size]]</f>
        <v>109.03606489955675</v>
      </c>
      <c r="R114" s="5">
        <f t="shared" si="15"/>
        <v>0.14253151485385421</v>
      </c>
      <c r="S114" s="5">
        <f t="shared" si="16"/>
        <v>5.5874697511090433E-3</v>
      </c>
      <c r="T114" s="5">
        <f t="shared" si="17"/>
        <v>4.0033591099286623E-3</v>
      </c>
      <c r="U114" s="5">
        <f t="shared" si="18"/>
        <v>0.83567337627002258</v>
      </c>
      <c r="V114" s="5">
        <f t="shared" si="19"/>
        <v>1.2204280015085505E-2</v>
      </c>
      <c r="W114">
        <v>17</v>
      </c>
      <c r="X114">
        <v>32</v>
      </c>
      <c r="Y114">
        <v>3299</v>
      </c>
    </row>
    <row r="115" spans="2:25" x14ac:dyDescent="0.25">
      <c r="B115">
        <v>20</v>
      </c>
      <c r="C115">
        <v>1709556217.1416099</v>
      </c>
      <c r="D115">
        <v>1709556217.2006299</v>
      </c>
      <c r="E115">
        <v>1709556217.2042699</v>
      </c>
      <c r="F115">
        <v>1709556217.2058301</v>
      </c>
      <c r="G115">
        <v>1709556217.5592301</v>
      </c>
      <c r="H115">
        <v>1709556217.5629699</v>
      </c>
      <c r="I115" t="s">
        <v>128</v>
      </c>
      <c r="J115">
        <v>171</v>
      </c>
      <c r="K115" s="11">
        <f t="shared" si="10"/>
        <v>5.9020042419433594E-2</v>
      </c>
      <c r="L115" s="11">
        <f t="shared" si="11"/>
        <v>3.6399364471435547E-3</v>
      </c>
      <c r="M115" s="11">
        <f t="shared" si="12"/>
        <v>1.560211181640625E-3</v>
      </c>
      <c r="N115" s="11">
        <f t="shared" si="13"/>
        <v>0.35339999198913574</v>
      </c>
      <c r="O115" s="11">
        <f t="shared" si="14"/>
        <v>3.7398338317871094E-3</v>
      </c>
      <c r="P115" s="11">
        <f>Table3[[#This Row],[recalc_edist6]]+Table3[[#This Row],[recalc_repr5]]+Table3[[#This Row],[gaps4]]+Table3[[#This Row],[overlaps3]]+Table3[[#This Row],[map2]]</f>
        <v>0.42136001586914063</v>
      </c>
      <c r="Q115" s="21">
        <f>1000000*Table3[[#This Row],[total]]/Table3[[#This Row],[array size]]</f>
        <v>95.785409381482296</v>
      </c>
      <c r="R115" s="5">
        <f t="shared" si="15"/>
        <v>0.14007034411580976</v>
      </c>
      <c r="S115" s="5">
        <f t="shared" si="16"/>
        <v>8.6385426002878948E-3</v>
      </c>
      <c r="T115" s="5">
        <f t="shared" si="17"/>
        <v>3.7027983740279022E-3</v>
      </c>
      <c r="U115" s="5">
        <f t="shared" si="18"/>
        <v>0.83871268910073604</v>
      </c>
      <c r="V115" s="5">
        <f t="shared" si="19"/>
        <v>8.8756258091383985E-3</v>
      </c>
      <c r="W115">
        <v>20</v>
      </c>
      <c r="X115">
        <v>32</v>
      </c>
      <c r="Y115">
        <v>4399</v>
      </c>
    </row>
    <row r="116" spans="2:25" x14ac:dyDescent="0.25">
      <c r="B116">
        <v>13</v>
      </c>
      <c r="C116">
        <v>1709556217.0902801</v>
      </c>
      <c r="D116">
        <v>1709556217.1496201</v>
      </c>
      <c r="E116">
        <v>1709556217.1509299</v>
      </c>
      <c r="F116">
        <v>1709556217.15237</v>
      </c>
      <c r="G116">
        <v>1709556217.47103</v>
      </c>
      <c r="H116">
        <v>1709556217.4747</v>
      </c>
      <c r="I116" t="s">
        <v>128</v>
      </c>
      <c r="J116">
        <v>167</v>
      </c>
      <c r="K116" s="11">
        <f t="shared" si="10"/>
        <v>5.9340000152587891E-2</v>
      </c>
      <c r="L116" s="11">
        <f t="shared" si="11"/>
        <v>1.3098716735839844E-3</v>
      </c>
      <c r="M116" s="11">
        <f t="shared" si="12"/>
        <v>1.4400482177734375E-3</v>
      </c>
      <c r="N116" s="11">
        <f t="shared" si="13"/>
        <v>0.31866002082824707</v>
      </c>
      <c r="O116" s="11">
        <f t="shared" si="14"/>
        <v>3.6699771881103516E-3</v>
      </c>
      <c r="P116" s="11">
        <f>Table3[[#This Row],[recalc_edist6]]+Table3[[#This Row],[recalc_repr5]]+Table3[[#This Row],[gaps4]]+Table3[[#This Row],[overlaps3]]+Table3[[#This Row],[map2]]</f>
        <v>0.38441991806030273</v>
      </c>
      <c r="Q116" s="21">
        <f>1000000*Table3[[#This Row],[total]]/Table3[[#This Row],[array size]]</f>
        <v>69.907240963866656</v>
      </c>
      <c r="R116" s="5">
        <f t="shared" si="15"/>
        <v>0.15436244940689939</v>
      </c>
      <c r="S116" s="5">
        <f t="shared" si="16"/>
        <v>3.4073980354433898E-3</v>
      </c>
      <c r="T116" s="5">
        <f t="shared" si="17"/>
        <v>3.7460291470837411E-3</v>
      </c>
      <c r="U116" s="5">
        <f t="shared" si="18"/>
        <v>0.82893733091702049</v>
      </c>
      <c r="V116" s="5">
        <f t="shared" si="19"/>
        <v>9.5467924935529851E-3</v>
      </c>
      <c r="W116">
        <v>13</v>
      </c>
      <c r="X116">
        <v>32</v>
      </c>
      <c r="Y116">
        <v>5499</v>
      </c>
    </row>
    <row r="117" spans="2:25" x14ac:dyDescent="0.25">
      <c r="B117">
        <v>29</v>
      </c>
      <c r="C117">
        <v>1709556220.25506</v>
      </c>
      <c r="D117">
        <v>1709556220.30953</v>
      </c>
      <c r="E117">
        <v>1709556220.31288</v>
      </c>
      <c r="F117">
        <v>1709556220.31406</v>
      </c>
      <c r="G117">
        <v>1709556220.6234801</v>
      </c>
      <c r="H117">
        <v>1709556220.62462</v>
      </c>
      <c r="I117" t="s">
        <v>128</v>
      </c>
      <c r="J117">
        <v>461</v>
      </c>
      <c r="K117" s="11">
        <f t="shared" si="10"/>
        <v>5.4470062255859375E-2</v>
      </c>
      <c r="L117" s="11">
        <f t="shared" si="11"/>
        <v>3.3500194549560547E-3</v>
      </c>
      <c r="M117" s="11">
        <f t="shared" si="12"/>
        <v>1.1799335479736328E-3</v>
      </c>
      <c r="N117" s="11">
        <f t="shared" si="13"/>
        <v>0.30942010879516602</v>
      </c>
      <c r="O117" s="11">
        <f t="shared" si="14"/>
        <v>1.1398792266845703E-3</v>
      </c>
      <c r="P117" s="11">
        <f>Table3[[#This Row],[recalc_edist6]]+Table3[[#This Row],[recalc_repr5]]+Table3[[#This Row],[gaps4]]+Table3[[#This Row],[overlaps3]]+Table3[[#This Row],[map2]]</f>
        <v>0.36956000328063965</v>
      </c>
      <c r="Q117" s="21">
        <f>1000000*Table3[[#This Row],[total]]/Table3[[#This Row],[array size]]</f>
        <v>67.204946950470926</v>
      </c>
      <c r="R117" s="5">
        <f t="shared" si="15"/>
        <v>0.14739165973676926</v>
      </c>
      <c r="S117" s="5">
        <f t="shared" si="16"/>
        <v>9.064886419573084E-3</v>
      </c>
      <c r="T117" s="5">
        <f t="shared" si="17"/>
        <v>3.192806411676549E-3</v>
      </c>
      <c r="U117" s="5">
        <f t="shared" si="18"/>
        <v>0.83726622483060187</v>
      </c>
      <c r="V117" s="5">
        <f t="shared" si="19"/>
        <v>3.0844226013791842E-3</v>
      </c>
      <c r="W117">
        <v>29</v>
      </c>
      <c r="X117">
        <v>32</v>
      </c>
      <c r="Y117">
        <v>5499</v>
      </c>
    </row>
    <row r="118" spans="2:25" x14ac:dyDescent="0.25">
      <c r="B118">
        <v>15</v>
      </c>
      <c r="C118">
        <v>1709556229.0372601</v>
      </c>
      <c r="D118">
        <v>1709556229.0840499</v>
      </c>
      <c r="E118">
        <v>1709556229.08552</v>
      </c>
      <c r="F118">
        <v>1709556229.0864699</v>
      </c>
      <c r="G118">
        <v>1709556229.4170401</v>
      </c>
      <c r="H118">
        <v>1709556229.42118</v>
      </c>
      <c r="I118" t="s">
        <v>128</v>
      </c>
      <c r="J118">
        <v>1238</v>
      </c>
      <c r="K118" s="11">
        <f t="shared" si="10"/>
        <v>4.6789884567260742E-2</v>
      </c>
      <c r="L118" s="11">
        <f t="shared" si="11"/>
        <v>1.4700889587402344E-3</v>
      </c>
      <c r="M118" s="11">
        <f t="shared" si="12"/>
        <v>9.49859619140625E-4</v>
      </c>
      <c r="N118" s="11">
        <f t="shared" si="13"/>
        <v>0.33057022094726563</v>
      </c>
      <c r="O118" s="11">
        <f t="shared" si="14"/>
        <v>4.1399002075195313E-3</v>
      </c>
      <c r="P118" s="11">
        <f>Table3[[#This Row],[recalc_edist6]]+Table3[[#This Row],[recalc_repr5]]+Table3[[#This Row],[gaps4]]+Table3[[#This Row],[overlaps3]]+Table3[[#This Row],[map2]]</f>
        <v>0.38391995429992676</v>
      </c>
      <c r="Q118" s="21">
        <f>1000000*Table3[[#This Row],[total]]/Table3[[#This Row],[array size]]</f>
        <v>349.33571819829552</v>
      </c>
      <c r="R118" s="5">
        <f t="shared" si="15"/>
        <v>0.12187406266126884</v>
      </c>
      <c r="S118" s="5">
        <f t="shared" si="16"/>
        <v>3.829154859691842E-3</v>
      </c>
      <c r="T118" s="5">
        <f t="shared" si="17"/>
        <v>2.4741084918930099E-3</v>
      </c>
      <c r="U118" s="5">
        <f t="shared" si="18"/>
        <v>0.86103943607217892</v>
      </c>
      <c r="V118" s="5">
        <f t="shared" si="19"/>
        <v>1.0783237914967424E-2</v>
      </c>
      <c r="W118">
        <v>15</v>
      </c>
      <c r="X118">
        <v>34</v>
      </c>
      <c r="Y118">
        <v>1099</v>
      </c>
    </row>
    <row r="119" spans="2:25" x14ac:dyDescent="0.25">
      <c r="B119">
        <v>13</v>
      </c>
      <c r="C119">
        <v>1709556217.11303</v>
      </c>
      <c r="D119">
        <v>1709556217.1842699</v>
      </c>
      <c r="E119">
        <v>1709556217.1863301</v>
      </c>
      <c r="F119">
        <v>1709556217.1888399</v>
      </c>
      <c r="G119">
        <v>1709556217.5315499</v>
      </c>
      <c r="H119">
        <v>1709556217.53442</v>
      </c>
      <c r="I119" t="s">
        <v>128</v>
      </c>
      <c r="J119">
        <v>169</v>
      </c>
      <c r="K119" s="11">
        <f t="shared" si="10"/>
        <v>7.1239948272705078E-2</v>
      </c>
      <c r="L119" s="11">
        <f t="shared" si="11"/>
        <v>2.0601749420166016E-3</v>
      </c>
      <c r="M119" s="11">
        <f t="shared" si="12"/>
        <v>2.5098323822021484E-3</v>
      </c>
      <c r="N119" s="11">
        <f t="shared" si="13"/>
        <v>0.34271001815795898</v>
      </c>
      <c r="O119" s="11">
        <f t="shared" si="14"/>
        <v>2.8700828552246094E-3</v>
      </c>
      <c r="P119" s="11">
        <f>Table3[[#This Row],[recalc_edist6]]+Table3[[#This Row],[recalc_repr5]]+Table3[[#This Row],[gaps4]]+Table3[[#This Row],[overlaps3]]+Table3[[#This Row],[map2]]</f>
        <v>0.42139005661010742</v>
      </c>
      <c r="Q119" s="21">
        <f>1000000*Table3[[#This Row],[total]]/Table3[[#This Row],[array size]]</f>
        <v>191.62803847662911</v>
      </c>
      <c r="R119" s="5">
        <f t="shared" si="15"/>
        <v>0.16905939557710087</v>
      </c>
      <c r="S119" s="5">
        <f t="shared" si="16"/>
        <v>4.8889975207051109E-3</v>
      </c>
      <c r="T119" s="5">
        <f t="shared" si="17"/>
        <v>5.9560787988036925E-3</v>
      </c>
      <c r="U119" s="5">
        <f t="shared" si="18"/>
        <v>0.81328453954254687</v>
      </c>
      <c r="V119" s="5">
        <f t="shared" si="19"/>
        <v>6.8109885608434355E-3</v>
      </c>
      <c r="W119">
        <v>13</v>
      </c>
      <c r="X119">
        <v>35</v>
      </c>
      <c r="Y119">
        <v>2199</v>
      </c>
    </row>
    <row r="120" spans="2:25" x14ac:dyDescent="0.25">
      <c r="B120">
        <v>22</v>
      </c>
      <c r="C120">
        <v>1709556234.3963201</v>
      </c>
      <c r="D120">
        <v>1709556234.4328301</v>
      </c>
      <c r="E120">
        <v>1709556234.43431</v>
      </c>
      <c r="F120">
        <v>1709556234.4352</v>
      </c>
      <c r="G120">
        <v>1709556234.8049099</v>
      </c>
      <c r="H120">
        <v>1709556234.80901</v>
      </c>
      <c r="I120" t="s">
        <v>128</v>
      </c>
      <c r="J120">
        <v>1720</v>
      </c>
      <c r="K120" s="11">
        <f t="shared" si="10"/>
        <v>3.6509990692138672E-2</v>
      </c>
      <c r="L120" s="11">
        <f t="shared" si="11"/>
        <v>1.4798641204833984E-3</v>
      </c>
      <c r="M120" s="11">
        <f t="shared" si="12"/>
        <v>8.9001655578613281E-4</v>
      </c>
      <c r="N120" s="11">
        <f t="shared" si="13"/>
        <v>0.36970996856689453</v>
      </c>
      <c r="O120" s="11">
        <f t="shared" si="14"/>
        <v>4.1000843048095703E-3</v>
      </c>
      <c r="P120" s="11">
        <f>Table3[[#This Row],[recalc_edist6]]+Table3[[#This Row],[recalc_repr5]]+Table3[[#This Row],[gaps4]]+Table3[[#This Row],[overlaps3]]+Table3[[#This Row],[map2]]</f>
        <v>0.4126899242401123</v>
      </c>
      <c r="Q120" s="21">
        <f>1000000*Table3[[#This Row],[total]]/Table3[[#This Row],[array size]]</f>
        <v>93.814486074133285</v>
      </c>
      <c r="R120" s="5">
        <f t="shared" si="15"/>
        <v>8.8468335541180637E-2</v>
      </c>
      <c r="S120" s="5">
        <f t="shared" si="16"/>
        <v>3.5858983550622866E-3</v>
      </c>
      <c r="T120" s="5">
        <f t="shared" si="17"/>
        <v>2.1566229353065115E-3</v>
      </c>
      <c r="U120" s="5">
        <f t="shared" si="18"/>
        <v>0.89585411916136082</v>
      </c>
      <c r="V120" s="5">
        <f t="shared" si="19"/>
        <v>9.93502400708976E-3</v>
      </c>
      <c r="W120">
        <v>22</v>
      </c>
      <c r="X120">
        <v>35</v>
      </c>
      <c r="Y120">
        <v>4399</v>
      </c>
    </row>
    <row r="121" spans="2:25" x14ac:dyDescent="0.25">
      <c r="B121">
        <v>17</v>
      </c>
      <c r="C121">
        <v>1709556219.87848</v>
      </c>
      <c r="D121">
        <v>1709556219.9221301</v>
      </c>
      <c r="E121">
        <v>1709556219.92363</v>
      </c>
      <c r="F121">
        <v>1709556219.9240899</v>
      </c>
      <c r="G121">
        <v>1709556220.2843299</v>
      </c>
      <c r="H121">
        <v>1709556220.2885101</v>
      </c>
      <c r="I121" t="s">
        <v>128</v>
      </c>
      <c r="J121">
        <v>424</v>
      </c>
      <c r="K121" s="11">
        <f t="shared" si="10"/>
        <v>4.3650150299072266E-2</v>
      </c>
      <c r="L121" s="11">
        <f t="shared" si="11"/>
        <v>1.4998912811279297E-3</v>
      </c>
      <c r="M121" s="11">
        <f t="shared" si="12"/>
        <v>4.5990943908691406E-4</v>
      </c>
      <c r="N121" s="11">
        <f t="shared" si="13"/>
        <v>0.36023998260498047</v>
      </c>
      <c r="O121" s="11">
        <f t="shared" si="14"/>
        <v>4.1801929473876953E-3</v>
      </c>
      <c r="P121" s="11">
        <f>Table3[[#This Row],[recalc_edist6]]+Table3[[#This Row],[recalc_repr5]]+Table3[[#This Row],[gaps4]]+Table3[[#This Row],[overlaps3]]+Table3[[#This Row],[map2]]</f>
        <v>0.41003012657165527</v>
      </c>
      <c r="Q121" s="21">
        <f>1000000*Table3[[#This Row],[total]]/Table3[[#This Row],[array size]]</f>
        <v>186.46208575336757</v>
      </c>
      <c r="R121" s="5">
        <f t="shared" si="15"/>
        <v>0.10645595889267941</v>
      </c>
      <c r="S121" s="5">
        <f t="shared" si="16"/>
        <v>3.6580026293892686E-3</v>
      </c>
      <c r="T121" s="5">
        <f t="shared" si="17"/>
        <v>1.1216479211718169E-3</v>
      </c>
      <c r="U121" s="5">
        <f t="shared" si="18"/>
        <v>0.87856954711357371</v>
      </c>
      <c r="V121" s="5">
        <f t="shared" si="19"/>
        <v>1.0194843443185829E-2</v>
      </c>
      <c r="W121">
        <v>17</v>
      </c>
      <c r="X121">
        <v>36</v>
      </c>
      <c r="Y121">
        <v>2199</v>
      </c>
    </row>
    <row r="122" spans="2:25" x14ac:dyDescent="0.25">
      <c r="B122">
        <v>11</v>
      </c>
      <c r="C122">
        <v>1709556756.4461901</v>
      </c>
      <c r="D122">
        <v>1709556756.5406201</v>
      </c>
      <c r="E122">
        <v>1709556756.6693101</v>
      </c>
      <c r="F122">
        <v>1709556756.73155</v>
      </c>
      <c r="G122">
        <v>1709556757.0151999</v>
      </c>
      <c r="H122">
        <v>1709556757.0181701</v>
      </c>
      <c r="I122" t="s">
        <v>127</v>
      </c>
      <c r="J122">
        <v>221</v>
      </c>
      <c r="K122" s="11">
        <f t="shared" si="10"/>
        <v>9.4429969787597656E-2</v>
      </c>
      <c r="L122" s="11">
        <f t="shared" si="11"/>
        <v>0.12869000434875488</v>
      </c>
      <c r="M122" s="11">
        <f t="shared" si="12"/>
        <v>6.2239885330200195E-2</v>
      </c>
      <c r="N122" s="11">
        <f t="shared" si="13"/>
        <v>0.28364992141723633</v>
      </c>
      <c r="O122" s="11">
        <f t="shared" si="14"/>
        <v>2.9702186584472656E-3</v>
      </c>
      <c r="P122" s="11">
        <f>Table3[[#This Row],[recalc_edist6]]+Table3[[#This Row],[recalc_repr5]]+Table3[[#This Row],[gaps4]]+Table3[[#This Row],[overlaps3]]+Table3[[#This Row],[map2]]</f>
        <v>0.57197999954223633</v>
      </c>
      <c r="Q122" s="21">
        <f>1000000*Table3[[#This Row],[total]]/Table3[[#This Row],[array size]]</f>
        <v>260.10914031024845</v>
      </c>
      <c r="R122" s="5">
        <f t="shared" si="15"/>
        <v>0.16509313238779555</v>
      </c>
      <c r="S122" s="5">
        <f t="shared" si="16"/>
        <v>0.22499039206221774</v>
      </c>
      <c r="T122" s="5">
        <f t="shared" si="17"/>
        <v>0.10881479313964064</v>
      </c>
      <c r="U122" s="5">
        <f t="shared" si="18"/>
        <v>0.4959088108749351</v>
      </c>
      <c r="V122" s="5">
        <f t="shared" si="19"/>
        <v>5.192871535410982E-3</v>
      </c>
      <c r="W122" s="4">
        <v>11</v>
      </c>
      <c r="X122" s="4">
        <v>37</v>
      </c>
      <c r="Y122">
        <v>2199</v>
      </c>
    </row>
    <row r="123" spans="2:25" x14ac:dyDescent="0.25">
      <c r="B123">
        <v>11</v>
      </c>
      <c r="C123">
        <v>1709556756.5432401</v>
      </c>
      <c r="D123">
        <v>1709556756.57481</v>
      </c>
      <c r="E123">
        <v>1709556756.5755601</v>
      </c>
      <c r="F123">
        <v>1709556756.5763299</v>
      </c>
      <c r="G123">
        <v>1709556756.83283</v>
      </c>
      <c r="H123">
        <v>1709556756.83725</v>
      </c>
      <c r="I123" t="s">
        <v>127</v>
      </c>
      <c r="J123">
        <v>222</v>
      </c>
      <c r="K123" s="11">
        <f t="shared" si="10"/>
        <v>3.1569957733154297E-2</v>
      </c>
      <c r="L123" s="11">
        <f t="shared" si="11"/>
        <v>7.5006484985351563E-4</v>
      </c>
      <c r="M123" s="11">
        <f t="shared" si="12"/>
        <v>7.6985359191894531E-4</v>
      </c>
      <c r="N123" s="11">
        <f t="shared" si="13"/>
        <v>0.2565000057220459</v>
      </c>
      <c r="O123" s="11">
        <f t="shared" si="14"/>
        <v>4.4200420379638672E-3</v>
      </c>
      <c r="P123" s="11">
        <f>Table3[[#This Row],[recalc_edist6]]+Table3[[#This Row],[recalc_repr5]]+Table3[[#This Row],[gaps4]]+Table3[[#This Row],[overlaps3]]+Table3[[#This Row],[map2]]</f>
        <v>0.29400992393493652</v>
      </c>
      <c r="Q123" s="21">
        <f>1000000*Table3[[#This Row],[total]]/Table3[[#This Row],[array size]]</f>
        <v>163.4296408754511</v>
      </c>
      <c r="R123" s="5">
        <f t="shared" si="15"/>
        <v>0.10737718411212756</v>
      </c>
      <c r="S123" s="5">
        <f t="shared" si="16"/>
        <v>2.5511548719678681E-3</v>
      </c>
      <c r="T123" s="5">
        <f t="shared" si="17"/>
        <v>2.6184612465302752E-3</v>
      </c>
      <c r="U123" s="5">
        <f t="shared" si="18"/>
        <v>0.87241955063669396</v>
      </c>
      <c r="V123" s="5">
        <f t="shared" si="19"/>
        <v>1.5033649132680326E-2</v>
      </c>
      <c r="W123" s="4">
        <v>11</v>
      </c>
      <c r="X123" s="4">
        <v>37</v>
      </c>
      <c r="Y123">
        <v>1799</v>
      </c>
    </row>
    <row r="124" spans="2:25" x14ac:dyDescent="0.25">
      <c r="B124">
        <v>22</v>
      </c>
      <c r="C124">
        <v>1709556230.73913</v>
      </c>
      <c r="D124">
        <v>1709556230.7879901</v>
      </c>
      <c r="E124">
        <v>1709556230.78882</v>
      </c>
      <c r="F124">
        <v>1709556230.78968</v>
      </c>
      <c r="G124">
        <v>1709556231.0801101</v>
      </c>
      <c r="H124">
        <v>1709556231.0812199</v>
      </c>
      <c r="I124" t="s">
        <v>128</v>
      </c>
      <c r="J124">
        <v>1387</v>
      </c>
      <c r="K124" s="11">
        <f t="shared" si="10"/>
        <v>4.8860073089599609E-2</v>
      </c>
      <c r="L124" s="11">
        <f t="shared" si="11"/>
        <v>8.2993507385253906E-4</v>
      </c>
      <c r="M124" s="11">
        <f t="shared" si="12"/>
        <v>8.5997581481933594E-4</v>
      </c>
      <c r="N124" s="11">
        <f t="shared" si="13"/>
        <v>0.29043006896972656</v>
      </c>
      <c r="O124" s="11">
        <f t="shared" si="14"/>
        <v>1.1098384857177734E-3</v>
      </c>
      <c r="P124" s="11">
        <f>Table3[[#This Row],[recalc_edist6]]+Table3[[#This Row],[recalc_repr5]]+Table3[[#This Row],[gaps4]]+Table3[[#This Row],[overlaps3]]+Table3[[#This Row],[map2]]</f>
        <v>0.34208989143371582</v>
      </c>
      <c r="Q124" s="21">
        <f>1000000*Table3[[#This Row],[total]]/Table3[[#This Row],[array size]]</f>
        <v>103.69502619997448</v>
      </c>
      <c r="R124" s="5">
        <f t="shared" si="15"/>
        <v>0.14282816976796539</v>
      </c>
      <c r="S124" s="5">
        <f t="shared" si="16"/>
        <v>2.4260730721221832E-3</v>
      </c>
      <c r="T124" s="5">
        <f t="shared" si="17"/>
        <v>2.5138884145776254E-3</v>
      </c>
      <c r="U124" s="5">
        <f t="shared" si="18"/>
        <v>0.8489875797046198</v>
      </c>
      <c r="V124" s="5">
        <f t="shared" si="19"/>
        <v>3.2442890407149562E-3</v>
      </c>
      <c r="W124">
        <v>22</v>
      </c>
      <c r="X124">
        <v>37</v>
      </c>
      <c r="Y124">
        <v>3299</v>
      </c>
    </row>
    <row r="125" spans="2:25" x14ac:dyDescent="0.25">
      <c r="B125">
        <v>15</v>
      </c>
      <c r="C125">
        <v>1709556225.34132</v>
      </c>
      <c r="D125">
        <v>1709556225.4016199</v>
      </c>
      <c r="E125">
        <v>1709556225.40764</v>
      </c>
      <c r="F125">
        <v>1709556225.40909</v>
      </c>
      <c r="G125">
        <v>1709556225.7175</v>
      </c>
      <c r="H125">
        <v>1709556225.72088</v>
      </c>
      <c r="I125" t="s">
        <v>128</v>
      </c>
      <c r="J125">
        <v>905</v>
      </c>
      <c r="K125" s="11">
        <f t="shared" si="10"/>
        <v>6.0299873352050781E-2</v>
      </c>
      <c r="L125" s="11">
        <f t="shared" si="11"/>
        <v>6.0200691223144531E-3</v>
      </c>
      <c r="M125" s="11">
        <f t="shared" si="12"/>
        <v>1.4500617980957031E-3</v>
      </c>
      <c r="N125" s="11">
        <f t="shared" si="13"/>
        <v>0.3084099292755127</v>
      </c>
      <c r="O125" s="11">
        <f t="shared" si="14"/>
        <v>3.3800601959228516E-3</v>
      </c>
      <c r="P125" s="11">
        <f>Table3[[#This Row],[recalc_edist6]]+Table3[[#This Row],[recalc_repr5]]+Table3[[#This Row],[gaps4]]+Table3[[#This Row],[overlaps3]]+Table3[[#This Row],[map2]]</f>
        <v>0.37955999374389648</v>
      </c>
      <c r="Q125" s="21">
        <f>1000000*Table3[[#This Row],[total]]/Table3[[#This Row],[array size]]</f>
        <v>345.3685111409431</v>
      </c>
      <c r="R125" s="5">
        <f t="shared" si="15"/>
        <v>0.15886783208437238</v>
      </c>
      <c r="S125" s="5">
        <f t="shared" si="16"/>
        <v>1.5860652391032608E-2</v>
      </c>
      <c r="T125" s="5">
        <f t="shared" si="17"/>
        <v>3.8203757561291215E-3</v>
      </c>
      <c r="U125" s="5">
        <f t="shared" si="18"/>
        <v>0.81254593307746903</v>
      </c>
      <c r="V125" s="5">
        <f t="shared" si="19"/>
        <v>8.905206690996802E-3</v>
      </c>
      <c r="W125">
        <v>15</v>
      </c>
      <c r="X125">
        <v>40</v>
      </c>
      <c r="Y125">
        <v>1099</v>
      </c>
    </row>
    <row r="126" spans="2:25" x14ac:dyDescent="0.25">
      <c r="B126">
        <v>13</v>
      </c>
      <c r="C126">
        <v>1709556230.81549</v>
      </c>
      <c r="D126">
        <v>1709556230.8610599</v>
      </c>
      <c r="E126">
        <v>1709556230.8618701</v>
      </c>
      <c r="F126">
        <v>1709556230.8633001</v>
      </c>
      <c r="G126">
        <v>1709556231.2079401</v>
      </c>
      <c r="H126">
        <v>1709556231.2128799</v>
      </c>
      <c r="I126" t="s">
        <v>128</v>
      </c>
      <c r="J126">
        <v>1396</v>
      </c>
      <c r="K126" s="11">
        <f t="shared" si="10"/>
        <v>4.5569896697998047E-2</v>
      </c>
      <c r="L126" s="11">
        <f t="shared" si="11"/>
        <v>8.1014633178710938E-4</v>
      </c>
      <c r="M126" s="11">
        <f t="shared" si="12"/>
        <v>1.4300346374511719E-3</v>
      </c>
      <c r="N126" s="11">
        <f t="shared" si="13"/>
        <v>0.34464001655578613</v>
      </c>
      <c r="O126" s="11">
        <f t="shared" si="14"/>
        <v>4.9397945404052734E-3</v>
      </c>
      <c r="P126" s="11">
        <f>Table3[[#This Row],[recalc_edist6]]+Table3[[#This Row],[recalc_repr5]]+Table3[[#This Row],[gaps4]]+Table3[[#This Row],[overlaps3]]+Table3[[#This Row],[map2]]</f>
        <v>0.39738988876342773</v>
      </c>
      <c r="Q126" s="21">
        <f>1000000*Table3[[#This Row],[total]]/Table3[[#This Row],[array size]]</f>
        <v>180.71391030624272</v>
      </c>
      <c r="R126" s="5">
        <f t="shared" si="15"/>
        <v>0.11467301505783027</v>
      </c>
      <c r="S126" s="5">
        <f t="shared" si="16"/>
        <v>2.0386687097350932E-3</v>
      </c>
      <c r="T126" s="5">
        <f t="shared" si="17"/>
        <v>3.5985682522045579E-3</v>
      </c>
      <c r="U126" s="5">
        <f t="shared" si="18"/>
        <v>0.86725914851083585</v>
      </c>
      <c r="V126" s="5">
        <f t="shared" si="19"/>
        <v>1.2430599469394172E-2</v>
      </c>
      <c r="W126">
        <v>13</v>
      </c>
      <c r="X126">
        <v>41</v>
      </c>
      <c r="Y126">
        <v>2199</v>
      </c>
    </row>
    <row r="127" spans="2:25" x14ac:dyDescent="0.25">
      <c r="B127">
        <v>19</v>
      </c>
      <c r="C127">
        <v>1709556225.5759001</v>
      </c>
      <c r="D127">
        <v>1709556225.61798</v>
      </c>
      <c r="E127">
        <v>1709556225.6210401</v>
      </c>
      <c r="F127">
        <v>1709556225.62216</v>
      </c>
      <c r="G127">
        <v>1709556225.9287901</v>
      </c>
      <c r="H127">
        <v>1709556225.9335499</v>
      </c>
      <c r="I127" t="s">
        <v>128</v>
      </c>
      <c r="J127">
        <v>929</v>
      </c>
      <c r="K127" s="11">
        <f t="shared" si="10"/>
        <v>4.2079925537109375E-2</v>
      </c>
      <c r="L127" s="11">
        <f t="shared" si="11"/>
        <v>3.0601024627685547E-3</v>
      </c>
      <c r="M127" s="11">
        <f t="shared" si="12"/>
        <v>1.1198520660400391E-3</v>
      </c>
      <c r="N127" s="11">
        <f t="shared" si="13"/>
        <v>0.30663013458251953</v>
      </c>
      <c r="O127" s="11">
        <f t="shared" si="14"/>
        <v>4.7597885131835938E-3</v>
      </c>
      <c r="P127" s="11">
        <f>Table3[[#This Row],[recalc_edist6]]+Table3[[#This Row],[recalc_repr5]]+Table3[[#This Row],[gaps4]]+Table3[[#This Row],[overlaps3]]+Table3[[#This Row],[map2]]</f>
        <v>0.35764980316162109</v>
      </c>
      <c r="Q127" s="21">
        <f>1000000*Table3[[#This Row],[total]]/Table3[[#This Row],[array size]]</f>
        <v>162.64202053734473</v>
      </c>
      <c r="R127" s="5">
        <f t="shared" si="15"/>
        <v>0.11765678371726535</v>
      </c>
      <c r="S127" s="5">
        <f t="shared" si="16"/>
        <v>8.5561418899640813E-3</v>
      </c>
      <c r="T127" s="5">
        <f t="shared" si="17"/>
        <v>3.1311412900008801E-3</v>
      </c>
      <c r="U127" s="5">
        <f t="shared" si="18"/>
        <v>0.85734741602515041</v>
      </c>
      <c r="V127" s="5">
        <f t="shared" si="19"/>
        <v>1.330851707761924E-2</v>
      </c>
      <c r="W127">
        <v>19</v>
      </c>
      <c r="X127">
        <v>41</v>
      </c>
      <c r="Y127">
        <v>2199</v>
      </c>
    </row>
    <row r="128" spans="2:25" x14ac:dyDescent="0.25">
      <c r="B128">
        <v>19</v>
      </c>
      <c r="C128">
        <v>1709556230.47405</v>
      </c>
      <c r="D128">
        <v>1709556230.5199699</v>
      </c>
      <c r="E128">
        <v>1709556230.5223801</v>
      </c>
      <c r="F128">
        <v>1709556230.5236199</v>
      </c>
      <c r="G128">
        <v>1709556230.8522999</v>
      </c>
      <c r="H128">
        <v>1709556230.85324</v>
      </c>
      <c r="I128" t="s">
        <v>128</v>
      </c>
      <c r="J128">
        <v>1360</v>
      </c>
      <c r="K128" s="11">
        <f t="shared" si="10"/>
        <v>4.5919895172119141E-2</v>
      </c>
      <c r="L128" s="11">
        <f t="shared" si="11"/>
        <v>2.4101734161376953E-3</v>
      </c>
      <c r="M128" s="11">
        <f t="shared" si="12"/>
        <v>1.239776611328125E-3</v>
      </c>
      <c r="N128" s="11">
        <f t="shared" si="13"/>
        <v>0.32868003845214844</v>
      </c>
      <c r="O128" s="11">
        <f t="shared" si="14"/>
        <v>9.4008445739746094E-4</v>
      </c>
      <c r="P128" s="11">
        <f>Table3[[#This Row],[recalc_edist6]]+Table3[[#This Row],[recalc_repr5]]+Table3[[#This Row],[gaps4]]+Table3[[#This Row],[overlaps3]]+Table3[[#This Row],[map2]]</f>
        <v>0.37918996810913086</v>
      </c>
      <c r="Q128" s="21">
        <f>1000000*Table3[[#This Row],[total]]/Table3[[#This Row],[array size]]</f>
        <v>114.94088151231611</v>
      </c>
      <c r="R128" s="5">
        <f t="shared" si="15"/>
        <v>0.12109997371793178</v>
      </c>
      <c r="S128" s="5">
        <f t="shared" si="16"/>
        <v>6.3561107066103803E-3</v>
      </c>
      <c r="T128" s="5">
        <f t="shared" si="17"/>
        <v>3.2695395859505369E-3</v>
      </c>
      <c r="U128" s="5">
        <f t="shared" si="18"/>
        <v>0.86679518472269901</v>
      </c>
      <c r="V128" s="5">
        <f t="shared" si="19"/>
        <v>2.4791912668082629E-3</v>
      </c>
      <c r="W128">
        <v>19</v>
      </c>
      <c r="X128">
        <v>41</v>
      </c>
      <c r="Y128">
        <v>3299</v>
      </c>
    </row>
    <row r="129" spans="2:25" x14ac:dyDescent="0.25">
      <c r="B129">
        <v>14</v>
      </c>
      <c r="C129">
        <v>1709556225.55708</v>
      </c>
      <c r="D129">
        <v>1709556225.59584</v>
      </c>
      <c r="E129">
        <v>1709556225.5977099</v>
      </c>
      <c r="F129">
        <v>1709556225.5987101</v>
      </c>
      <c r="G129">
        <v>1709556225.8619699</v>
      </c>
      <c r="H129">
        <v>1709556225.8662701</v>
      </c>
      <c r="I129" t="s">
        <v>128</v>
      </c>
      <c r="J129">
        <v>928</v>
      </c>
      <c r="K129" s="11">
        <f t="shared" si="10"/>
        <v>3.8759946823120117E-2</v>
      </c>
      <c r="L129" s="11">
        <f t="shared" si="11"/>
        <v>1.8699169158935547E-3</v>
      </c>
      <c r="M129" s="11">
        <f t="shared" si="12"/>
        <v>1.0001659393310547E-3</v>
      </c>
      <c r="N129" s="11">
        <f t="shared" si="13"/>
        <v>0.2632598876953125</v>
      </c>
      <c r="O129" s="11">
        <f t="shared" si="14"/>
        <v>4.3001174926757813E-3</v>
      </c>
      <c r="P129" s="11">
        <f>Table3[[#This Row],[recalc_edist6]]+Table3[[#This Row],[recalc_repr5]]+Table3[[#This Row],[gaps4]]+Table3[[#This Row],[overlaps3]]+Table3[[#This Row],[map2]]</f>
        <v>0.30919003486633301</v>
      </c>
      <c r="Q129" s="21">
        <f>1000000*Table3[[#This Row],[total]]/Table3[[#This Row],[array size]]</f>
        <v>181.98354023916011</v>
      </c>
      <c r="R129" s="5">
        <f t="shared" si="15"/>
        <v>0.12535962499527697</v>
      </c>
      <c r="S129" s="5">
        <f t="shared" si="16"/>
        <v>6.0477916654136177E-3</v>
      </c>
      <c r="T129" s="5">
        <f t="shared" si="17"/>
        <v>3.2347935785299155E-3</v>
      </c>
      <c r="U129" s="5">
        <f t="shared" si="18"/>
        <v>0.85145010514043018</v>
      </c>
      <c r="V129" s="5">
        <f t="shared" si="19"/>
        <v>1.3907684620349357E-2</v>
      </c>
      <c r="W129">
        <v>14</v>
      </c>
      <c r="X129">
        <v>42</v>
      </c>
      <c r="Y129">
        <v>1699</v>
      </c>
    </row>
    <row r="130" spans="2:25" x14ac:dyDescent="0.25">
      <c r="B130">
        <v>25</v>
      </c>
      <c r="C130">
        <v>1709556760.5250101</v>
      </c>
      <c r="D130">
        <v>1709556760.60817</v>
      </c>
      <c r="E130">
        <v>1709556760.6103201</v>
      </c>
      <c r="F130">
        <v>1709556760.6118701</v>
      </c>
      <c r="G130">
        <v>1709556761.11164</v>
      </c>
      <c r="H130">
        <v>1709556761.1164501</v>
      </c>
      <c r="I130" t="s">
        <v>127</v>
      </c>
      <c r="J130">
        <v>561</v>
      </c>
      <c r="K130" s="11">
        <f t="shared" ref="K130:K193" si="20">D130-C130</f>
        <v>8.3159923553466797E-2</v>
      </c>
      <c r="L130" s="11">
        <f t="shared" ref="L130:L193" si="21">E130-D130</f>
        <v>2.1500587463378906E-3</v>
      </c>
      <c r="M130" s="11">
        <f t="shared" ref="M130:M193" si="22">F130-E130</f>
        <v>1.5499591827392578E-3</v>
      </c>
      <c r="N130" s="11">
        <f t="shared" ref="N130:N193" si="23">G130-F130</f>
        <v>0.49976992607116699</v>
      </c>
      <c r="O130" s="11">
        <f t="shared" ref="O130:O193" si="24">H130-G130</f>
        <v>4.8100948333740234E-3</v>
      </c>
      <c r="P130" s="11">
        <f>Table3[[#This Row],[recalc_edist6]]+Table3[[#This Row],[recalc_repr5]]+Table3[[#This Row],[gaps4]]+Table3[[#This Row],[overlaps3]]+Table3[[#This Row],[map2]]</f>
        <v>0.59143996238708496</v>
      </c>
      <c r="Q130" s="21">
        <f>1000000*Table3[[#This Row],[total]]/Table3[[#This Row],[array size]]</f>
        <v>179.27855786210517</v>
      </c>
      <c r="R130" s="5">
        <f t="shared" ref="R130:R193" si="25">K130/SUM($K130:$O130)</f>
        <v>0.14060585831540479</v>
      </c>
      <c r="S130" s="5">
        <f t="shared" ref="S130:S193" si="26">L130/SUM($K130:$O130)</f>
        <v>3.6352950139860903E-3</v>
      </c>
      <c r="T130" s="5">
        <f t="shared" ref="T130:T193" si="27">M130/SUM($K130:$O130)</f>
        <v>2.6206534581862465E-3</v>
      </c>
      <c r="U130" s="5">
        <f t="shared" ref="U130:U193" si="28">N130/SUM($K130:$O130)</f>
        <v>0.8450053392639677</v>
      </c>
      <c r="V130" s="5">
        <f t="shared" ref="V130:V193" si="29">O130/SUM($K130:$O130)</f>
        <v>8.1328539484552421E-3</v>
      </c>
      <c r="W130" s="4">
        <v>25</v>
      </c>
      <c r="X130" s="4">
        <v>42</v>
      </c>
      <c r="Y130">
        <v>3299</v>
      </c>
    </row>
    <row r="131" spans="2:25" x14ac:dyDescent="0.25">
      <c r="B131">
        <v>18</v>
      </c>
      <c r="C131">
        <v>1709556225.2922001</v>
      </c>
      <c r="D131">
        <v>1709556225.3406799</v>
      </c>
      <c r="E131">
        <v>1709556225.3429401</v>
      </c>
      <c r="F131">
        <v>1709556225.3446801</v>
      </c>
      <c r="G131">
        <v>1709556225.6675799</v>
      </c>
      <c r="H131">
        <v>1709556225.6684401</v>
      </c>
      <c r="I131" t="s">
        <v>128</v>
      </c>
      <c r="J131">
        <v>903</v>
      </c>
      <c r="K131" s="11">
        <f t="shared" si="20"/>
        <v>4.8479795455932617E-2</v>
      </c>
      <c r="L131" s="11">
        <f t="shared" si="21"/>
        <v>2.2602081298828125E-3</v>
      </c>
      <c r="M131" s="11">
        <f t="shared" si="22"/>
        <v>1.7399787902832031E-3</v>
      </c>
      <c r="N131" s="11">
        <f t="shared" si="23"/>
        <v>0.32289981842041016</v>
      </c>
      <c r="O131" s="11">
        <f t="shared" si="24"/>
        <v>8.602142333984375E-4</v>
      </c>
      <c r="P131" s="11">
        <f>Table3[[#This Row],[recalc_edist6]]+Table3[[#This Row],[recalc_repr5]]+Table3[[#This Row],[gaps4]]+Table3[[#This Row],[overlaps3]]+Table3[[#This Row],[map2]]</f>
        <v>0.37624001502990723</v>
      </c>
      <c r="Q131" s="21">
        <f>1000000*Table3[[#This Row],[total]]/Table3[[#This Row],[array size]]</f>
        <v>171.09595954065813</v>
      </c>
      <c r="R131" s="5">
        <f t="shared" si="25"/>
        <v>0.12885337422729737</v>
      </c>
      <c r="S131" s="5">
        <f t="shared" si="26"/>
        <v>6.0073571113990866E-3</v>
      </c>
      <c r="T131" s="5">
        <f t="shared" si="27"/>
        <v>4.6246510758428836E-3</v>
      </c>
      <c r="U131" s="5">
        <f t="shared" si="28"/>
        <v>0.8582282732333586</v>
      </c>
      <c r="V131" s="5">
        <f t="shared" si="29"/>
        <v>2.2863443521020997E-3</v>
      </c>
      <c r="W131">
        <v>18</v>
      </c>
      <c r="X131">
        <v>42</v>
      </c>
      <c r="Y131">
        <v>2199</v>
      </c>
    </row>
    <row r="132" spans="2:25" x14ac:dyDescent="0.25">
      <c r="B132">
        <v>13</v>
      </c>
      <c r="C132">
        <v>1709556225.3004799</v>
      </c>
      <c r="D132">
        <v>1709556225.3445001</v>
      </c>
      <c r="E132">
        <v>1709556225.3466201</v>
      </c>
      <c r="F132">
        <v>1709556225.34724</v>
      </c>
      <c r="G132">
        <v>1709556225.64522</v>
      </c>
      <c r="H132">
        <v>1709556225.64907</v>
      </c>
      <c r="I132" t="s">
        <v>128</v>
      </c>
      <c r="J132">
        <v>904</v>
      </c>
      <c r="K132" s="11">
        <f t="shared" si="20"/>
        <v>4.4020175933837891E-2</v>
      </c>
      <c r="L132" s="11">
        <f t="shared" si="21"/>
        <v>2.1200180053710938E-3</v>
      </c>
      <c r="M132" s="11">
        <f t="shared" si="22"/>
        <v>6.198883056640625E-4</v>
      </c>
      <c r="N132" s="11">
        <f t="shared" si="23"/>
        <v>0.29798007011413574</v>
      </c>
      <c r="O132" s="11">
        <f t="shared" si="24"/>
        <v>3.8499832153320313E-3</v>
      </c>
      <c r="P132" s="11">
        <f>Table3[[#This Row],[recalc_edist6]]+Table3[[#This Row],[recalc_repr5]]+Table3[[#This Row],[gaps4]]+Table3[[#This Row],[overlaps3]]+Table3[[#This Row],[map2]]</f>
        <v>0.34859013557434082</v>
      </c>
      <c r="Q132" s="21">
        <f>1000000*Table3[[#This Row],[total]]/Table3[[#This Row],[array size]]</f>
        <v>154.99783707173893</v>
      </c>
      <c r="R132" s="5">
        <f t="shared" si="25"/>
        <v>0.12628061279275668</v>
      </c>
      <c r="S132" s="5">
        <f t="shared" si="26"/>
        <v>6.0816924778382773E-3</v>
      </c>
      <c r="T132" s="5">
        <f t="shared" si="27"/>
        <v>1.7782726543386774E-3</v>
      </c>
      <c r="U132" s="5">
        <f t="shared" si="28"/>
        <v>0.85481498098958142</v>
      </c>
      <c r="V132" s="5">
        <f t="shared" si="29"/>
        <v>1.1044441085484986E-2</v>
      </c>
      <c r="W132">
        <v>13</v>
      </c>
      <c r="X132">
        <v>42</v>
      </c>
      <c r="Y132">
        <v>2249</v>
      </c>
    </row>
    <row r="133" spans="2:25" x14ac:dyDescent="0.25">
      <c r="B133">
        <v>15</v>
      </c>
      <c r="C133">
        <v>1709556222.0337901</v>
      </c>
      <c r="D133">
        <v>1709556222.08161</v>
      </c>
      <c r="E133">
        <v>1709556222.0834899</v>
      </c>
      <c r="F133">
        <v>1709556222.0845399</v>
      </c>
      <c r="G133">
        <v>1709556222.3727</v>
      </c>
      <c r="H133">
        <v>1709556222.37358</v>
      </c>
      <c r="I133" t="s">
        <v>128</v>
      </c>
      <c r="J133">
        <v>619</v>
      </c>
      <c r="K133" s="11">
        <f t="shared" si="20"/>
        <v>4.7819852828979492E-2</v>
      </c>
      <c r="L133" s="11">
        <f t="shared" si="21"/>
        <v>1.8799304962158203E-3</v>
      </c>
      <c r="M133" s="11">
        <f t="shared" si="22"/>
        <v>1.0499954223632813E-3</v>
      </c>
      <c r="N133" s="11">
        <f t="shared" si="23"/>
        <v>0.28816008567810059</v>
      </c>
      <c r="O133" s="11">
        <f t="shared" si="24"/>
        <v>8.8000297546386719E-4</v>
      </c>
      <c r="P133" s="11">
        <f>Table3[[#This Row],[recalc_edist6]]+Table3[[#This Row],[recalc_repr5]]+Table3[[#This Row],[gaps4]]+Table3[[#This Row],[overlaps3]]+Table3[[#This Row],[map2]]</f>
        <v>0.33978986740112305</v>
      </c>
      <c r="Q133" s="21">
        <f>1000000*Table3[[#This Row],[total]]/Table3[[#This Row],[array size]]</f>
        <v>102.99783795123463</v>
      </c>
      <c r="R133" s="5">
        <f t="shared" si="25"/>
        <v>0.14073360455015571</v>
      </c>
      <c r="S133" s="5">
        <f t="shared" si="26"/>
        <v>5.5326267101324603E-3</v>
      </c>
      <c r="T133" s="5">
        <f t="shared" si="27"/>
        <v>3.0901316463441161E-3</v>
      </c>
      <c r="U133" s="5">
        <f t="shared" si="28"/>
        <v>0.84805379242791445</v>
      </c>
      <c r="V133" s="5">
        <f t="shared" si="29"/>
        <v>2.5898446654532546E-3</v>
      </c>
      <c r="W133">
        <v>15</v>
      </c>
      <c r="X133">
        <v>42</v>
      </c>
      <c r="Y133">
        <v>3299</v>
      </c>
    </row>
    <row r="134" spans="2:25" x14ac:dyDescent="0.25">
      <c r="B134">
        <v>13</v>
      </c>
      <c r="C134">
        <v>1709556754.4512401</v>
      </c>
      <c r="D134">
        <v>1709556754.54533</v>
      </c>
      <c r="E134">
        <v>1709556754.6820099</v>
      </c>
      <c r="F134">
        <v>1709556754.7435801</v>
      </c>
      <c r="G134">
        <v>1709556755.0235</v>
      </c>
      <c r="H134">
        <v>1709556755.02426</v>
      </c>
      <c r="I134" t="s">
        <v>127</v>
      </c>
      <c r="J134">
        <v>101</v>
      </c>
      <c r="K134" s="11">
        <f t="shared" si="20"/>
        <v>9.4089984893798828E-2</v>
      </c>
      <c r="L134" s="11">
        <f t="shared" si="21"/>
        <v>0.13667988777160645</v>
      </c>
      <c r="M134" s="11">
        <f t="shared" si="22"/>
        <v>6.1570167541503906E-2</v>
      </c>
      <c r="N134" s="11">
        <f t="shared" si="23"/>
        <v>0.27991986274719238</v>
      </c>
      <c r="O134" s="11">
        <f t="shared" si="24"/>
        <v>7.6007843017578125E-4</v>
      </c>
      <c r="P134" s="11">
        <f>Table3[[#This Row],[recalc_edist6]]+Table3[[#This Row],[recalc_repr5]]+Table3[[#This Row],[gaps4]]+Table3[[#This Row],[overlaps3]]+Table3[[#This Row],[map2]]</f>
        <v>0.57301998138427734</v>
      </c>
      <c r="Q134" s="21">
        <f>1000000*Table3[[#This Row],[total]]/Table3[[#This Row],[array size]]</f>
        <v>674.93519597676959</v>
      </c>
      <c r="R134" s="5">
        <f t="shared" si="25"/>
        <v>0.16420018140816003</v>
      </c>
      <c r="S134" s="5">
        <f t="shared" si="26"/>
        <v>0.23852551780379624</v>
      </c>
      <c r="T134" s="5">
        <f t="shared" si="27"/>
        <v>0.10744855247938355</v>
      </c>
      <c r="U134" s="5">
        <f t="shared" si="28"/>
        <v>0.48849930515681822</v>
      </c>
      <c r="V134" s="5">
        <f t="shared" si="29"/>
        <v>1.3264431518419586E-3</v>
      </c>
      <c r="W134" s="4">
        <v>13</v>
      </c>
      <c r="X134" s="4">
        <v>48</v>
      </c>
      <c r="Y134">
        <v>849</v>
      </c>
    </row>
    <row r="135" spans="2:25" x14ac:dyDescent="0.25">
      <c r="B135">
        <v>12</v>
      </c>
      <c r="C135">
        <v>1709556219.1577599</v>
      </c>
      <c r="D135">
        <v>1709556219.2121501</v>
      </c>
      <c r="E135">
        <v>1709556219.21488</v>
      </c>
      <c r="F135">
        <v>1709556219.2165799</v>
      </c>
      <c r="G135">
        <v>1709556219.54654</v>
      </c>
      <c r="H135">
        <v>1709556219.5475299</v>
      </c>
      <c r="I135" t="s">
        <v>128</v>
      </c>
      <c r="J135">
        <v>358</v>
      </c>
      <c r="K135" s="11">
        <f t="shared" si="20"/>
        <v>5.4390192031860352E-2</v>
      </c>
      <c r="L135" s="11">
        <f t="shared" si="21"/>
        <v>2.7298927307128906E-3</v>
      </c>
      <c r="M135" s="11">
        <f t="shared" si="22"/>
        <v>1.6999244689941406E-3</v>
      </c>
      <c r="N135" s="11">
        <f t="shared" si="23"/>
        <v>0.32996010780334473</v>
      </c>
      <c r="O135" s="11">
        <f t="shared" si="24"/>
        <v>9.899139404296875E-4</v>
      </c>
      <c r="P135" s="11">
        <f>Table3[[#This Row],[recalc_edist6]]+Table3[[#This Row],[recalc_repr5]]+Table3[[#This Row],[gaps4]]+Table3[[#This Row],[overlaps3]]+Table3[[#This Row],[map2]]</f>
        <v>0.3897700309753418</v>
      </c>
      <c r="Q135" s="21">
        <f>1000000*Table3[[#This Row],[total]]/Table3[[#This Row],[array size]]</f>
        <v>354.65880889476051</v>
      </c>
      <c r="R135" s="5">
        <f t="shared" si="25"/>
        <v>0.1395443151330977</v>
      </c>
      <c r="S135" s="5">
        <f t="shared" si="26"/>
        <v>7.0038548727867512E-3</v>
      </c>
      <c r="T135" s="5">
        <f t="shared" si="27"/>
        <v>4.3613524229667716E-3</v>
      </c>
      <c r="U135" s="5">
        <f t="shared" si="28"/>
        <v>0.8465507391054885</v>
      </c>
      <c r="V135" s="5">
        <f t="shared" si="29"/>
        <v>2.5397384656603138E-3</v>
      </c>
      <c r="W135">
        <v>12</v>
      </c>
      <c r="X135">
        <v>48</v>
      </c>
      <c r="Y135">
        <v>1099</v>
      </c>
    </row>
    <row r="136" spans="2:25" x14ac:dyDescent="0.25">
      <c r="B136">
        <v>11</v>
      </c>
      <c r="C136">
        <v>1709556221.52793</v>
      </c>
      <c r="D136">
        <v>1709556221.5632501</v>
      </c>
      <c r="E136">
        <v>1709556221.5646</v>
      </c>
      <c r="F136">
        <v>1709556221.5650599</v>
      </c>
      <c r="G136">
        <v>1709556221.8598199</v>
      </c>
      <c r="H136">
        <v>1709556221.8611</v>
      </c>
      <c r="I136" t="s">
        <v>128</v>
      </c>
      <c r="J136">
        <v>576</v>
      </c>
      <c r="K136" s="11">
        <f t="shared" si="20"/>
        <v>3.5320043563842773E-2</v>
      </c>
      <c r="L136" s="11">
        <f t="shared" si="21"/>
        <v>1.3499259948730469E-3</v>
      </c>
      <c r="M136" s="11">
        <f t="shared" si="22"/>
        <v>4.5990943908691406E-4</v>
      </c>
      <c r="N136" s="11">
        <f t="shared" si="23"/>
        <v>0.29475998878479004</v>
      </c>
      <c r="O136" s="11">
        <f t="shared" si="24"/>
        <v>1.2800693511962891E-3</v>
      </c>
      <c r="P136" s="11">
        <f>Table3[[#This Row],[recalc_edist6]]+Table3[[#This Row],[recalc_repr5]]+Table3[[#This Row],[gaps4]]+Table3[[#This Row],[overlaps3]]+Table3[[#This Row],[map2]]</f>
        <v>0.33316993713378906</v>
      </c>
      <c r="Q136" s="21">
        <f>1000000*Table3[[#This Row],[total]]/Table3[[#This Row],[array size]]</f>
        <v>151.50974858289635</v>
      </c>
      <c r="R136" s="5">
        <f t="shared" si="25"/>
        <v>0.10601209661260498</v>
      </c>
      <c r="S136" s="5">
        <f t="shared" si="26"/>
        <v>4.0517641131917765E-3</v>
      </c>
      <c r="T136" s="5">
        <f t="shared" si="27"/>
        <v>1.3804049760414937E-3</v>
      </c>
      <c r="U136" s="5">
        <f t="shared" si="28"/>
        <v>0.88471364289517218</v>
      </c>
      <c r="V136" s="5">
        <f t="shared" si="29"/>
        <v>3.8420914029895178E-3</v>
      </c>
      <c r="W136">
        <v>11</v>
      </c>
      <c r="X136">
        <v>52</v>
      </c>
      <c r="Y136">
        <v>2199</v>
      </c>
    </row>
    <row r="137" spans="2:25" x14ac:dyDescent="0.25">
      <c r="B137">
        <v>21</v>
      </c>
      <c r="C137">
        <v>1709556229.37448</v>
      </c>
      <c r="D137">
        <v>1709556229.4456601</v>
      </c>
      <c r="E137">
        <v>1709556229.4474199</v>
      </c>
      <c r="F137">
        <v>1709556229.4489901</v>
      </c>
      <c r="G137">
        <v>1709556229.7945099</v>
      </c>
      <c r="H137">
        <v>1709556229.7985599</v>
      </c>
      <c r="I137" t="s">
        <v>128</v>
      </c>
      <c r="J137">
        <v>1258</v>
      </c>
      <c r="K137" s="11">
        <f t="shared" si="20"/>
        <v>7.1180105209350586E-2</v>
      </c>
      <c r="L137" s="11">
        <f t="shared" si="21"/>
        <v>1.7597675323486328E-3</v>
      </c>
      <c r="M137" s="11">
        <f t="shared" si="22"/>
        <v>1.5702247619628906E-3</v>
      </c>
      <c r="N137" s="11">
        <f t="shared" si="23"/>
        <v>0.3455197811126709</v>
      </c>
      <c r="O137" s="11">
        <f t="shared" si="24"/>
        <v>4.0500164031982422E-3</v>
      </c>
      <c r="P137" s="11">
        <f>Table3[[#This Row],[recalc_edist6]]+Table3[[#This Row],[recalc_repr5]]+Table3[[#This Row],[gaps4]]+Table3[[#This Row],[overlaps3]]+Table3[[#This Row],[map2]]</f>
        <v>0.42407989501953125</v>
      </c>
      <c r="Q137" s="21">
        <f>1000000*Table3[[#This Row],[total]]/Table3[[#This Row],[array size]]</f>
        <v>192.85124830356128</v>
      </c>
      <c r="R137" s="5">
        <f t="shared" si="25"/>
        <v>0.16784597913106053</v>
      </c>
      <c r="S137" s="5">
        <f t="shared" si="26"/>
        <v>4.1496132050013491E-3</v>
      </c>
      <c r="T137" s="5">
        <f t="shared" si="27"/>
        <v>3.7026625888279211E-3</v>
      </c>
      <c r="U137" s="5">
        <f t="shared" si="28"/>
        <v>0.81475161914185479</v>
      </c>
      <c r="V137" s="5">
        <f t="shared" si="29"/>
        <v>9.5501259332553753E-3</v>
      </c>
      <c r="W137">
        <v>21</v>
      </c>
      <c r="X137">
        <v>54</v>
      </c>
      <c r="Y137">
        <v>2199</v>
      </c>
    </row>
    <row r="138" spans="2:25" x14ac:dyDescent="0.25">
      <c r="B138">
        <v>11</v>
      </c>
      <c r="C138">
        <v>1709556218.8432</v>
      </c>
      <c r="D138">
        <v>1709556218.8861899</v>
      </c>
      <c r="E138">
        <v>1709556218.88695</v>
      </c>
      <c r="F138">
        <v>1709556218.8877699</v>
      </c>
      <c r="G138">
        <v>1709556219.1703</v>
      </c>
      <c r="H138">
        <v>1709556219.1712799</v>
      </c>
      <c r="I138" t="s">
        <v>128</v>
      </c>
      <c r="J138">
        <v>328</v>
      </c>
      <c r="K138" s="11">
        <f t="shared" si="20"/>
        <v>4.2989969253540039E-2</v>
      </c>
      <c r="L138" s="11">
        <f t="shared" si="21"/>
        <v>7.6007843017578125E-4</v>
      </c>
      <c r="M138" s="11">
        <f t="shared" si="22"/>
        <v>8.1992149353027344E-4</v>
      </c>
      <c r="N138" s="11">
        <f t="shared" si="23"/>
        <v>0.28253006935119629</v>
      </c>
      <c r="O138" s="11">
        <f t="shared" si="24"/>
        <v>9.7990036010742188E-4</v>
      </c>
      <c r="P138" s="11">
        <f>Table3[[#This Row],[recalc_edist6]]+Table3[[#This Row],[recalc_repr5]]+Table3[[#This Row],[gaps4]]+Table3[[#This Row],[overlaps3]]+Table3[[#This Row],[map2]]</f>
        <v>0.3280799388885498</v>
      </c>
      <c r="Q138" s="21">
        <f>1000000*Table3[[#This Row],[total]]/Table3[[#This Row],[array size]]</f>
        <v>149.19506088610723</v>
      </c>
      <c r="R138" s="5">
        <f t="shared" si="25"/>
        <v>0.13103504407852234</v>
      </c>
      <c r="S138" s="5">
        <f t="shared" si="26"/>
        <v>2.3167476583625651E-3</v>
      </c>
      <c r="T138" s="5">
        <f t="shared" si="27"/>
        <v>2.4991515674745489E-3</v>
      </c>
      <c r="U138" s="5">
        <f t="shared" si="28"/>
        <v>0.86116228352253199</v>
      </c>
      <c r="V138" s="5">
        <f t="shared" si="29"/>
        <v>2.9867731731085768E-3</v>
      </c>
      <c r="W138">
        <v>11</v>
      </c>
      <c r="X138">
        <v>54</v>
      </c>
      <c r="Y138">
        <v>2199</v>
      </c>
    </row>
    <row r="139" spans="2:25" x14ac:dyDescent="0.25">
      <c r="B139">
        <v>26</v>
      </c>
      <c r="C139">
        <v>1709556224.8008101</v>
      </c>
      <c r="D139">
        <v>1709556224.8555701</v>
      </c>
      <c r="E139">
        <v>1709556224.85694</v>
      </c>
      <c r="F139">
        <v>1709556224.85865</v>
      </c>
      <c r="G139">
        <v>1709556225.1408601</v>
      </c>
      <c r="H139">
        <v>1709556225.1424201</v>
      </c>
      <c r="I139" t="s">
        <v>128</v>
      </c>
      <c r="J139">
        <v>860</v>
      </c>
      <c r="K139" s="11">
        <f t="shared" si="20"/>
        <v>5.4759979248046875E-2</v>
      </c>
      <c r="L139" s="11">
        <f t="shared" si="21"/>
        <v>1.3699531555175781E-3</v>
      </c>
      <c r="M139" s="11">
        <f t="shared" si="22"/>
        <v>1.7099380493164063E-3</v>
      </c>
      <c r="N139" s="11">
        <f t="shared" si="23"/>
        <v>0.28221011161804199</v>
      </c>
      <c r="O139" s="11">
        <f t="shared" si="24"/>
        <v>1.5599727630615234E-3</v>
      </c>
      <c r="P139" s="11">
        <f>Table3[[#This Row],[recalc_edist6]]+Table3[[#This Row],[recalc_repr5]]+Table3[[#This Row],[gaps4]]+Table3[[#This Row],[overlaps3]]+Table3[[#This Row],[map2]]</f>
        <v>0.34160995483398438</v>
      </c>
      <c r="Q139" s="21">
        <f>1000000*Table3[[#This Row],[total]]/Table3[[#This Row],[array size]]</f>
        <v>103.54954678205043</v>
      </c>
      <c r="R139" s="5">
        <f t="shared" si="25"/>
        <v>0.16029971747942512</v>
      </c>
      <c r="S139" s="5">
        <f t="shared" si="26"/>
        <v>4.0102846422708852E-3</v>
      </c>
      <c r="T139" s="5">
        <f t="shared" si="27"/>
        <v>5.0055275764648074E-3</v>
      </c>
      <c r="U139" s="5">
        <f t="shared" si="28"/>
        <v>0.82611793838148095</v>
      </c>
      <c r="V139" s="5">
        <f t="shared" si="29"/>
        <v>4.5665319203582319E-3</v>
      </c>
      <c r="W139">
        <v>26</v>
      </c>
      <c r="X139">
        <v>55</v>
      </c>
      <c r="Y139">
        <v>3299</v>
      </c>
    </row>
    <row r="140" spans="2:25" x14ac:dyDescent="0.25">
      <c r="B140">
        <v>16</v>
      </c>
      <c r="C140">
        <v>1709556232.6140101</v>
      </c>
      <c r="D140">
        <v>1709556232.7005501</v>
      </c>
      <c r="E140">
        <v>1709556232.70333</v>
      </c>
      <c r="F140">
        <v>1709556232.7047999</v>
      </c>
      <c r="G140">
        <v>1709556232.99792</v>
      </c>
      <c r="H140">
        <v>1709556232.99913</v>
      </c>
      <c r="I140" t="s">
        <v>128</v>
      </c>
      <c r="J140">
        <v>1553</v>
      </c>
      <c r="K140" s="11">
        <f t="shared" si="20"/>
        <v>8.6539983749389648E-2</v>
      </c>
      <c r="L140" s="11">
        <f t="shared" si="21"/>
        <v>2.7799606323242188E-3</v>
      </c>
      <c r="M140" s="11">
        <f t="shared" si="22"/>
        <v>1.4698505401611328E-3</v>
      </c>
      <c r="N140" s="11">
        <f t="shared" si="23"/>
        <v>0.29312014579772949</v>
      </c>
      <c r="O140" s="11">
        <f t="shared" si="24"/>
        <v>1.2099742889404297E-3</v>
      </c>
      <c r="P140" s="11">
        <f>Table3[[#This Row],[recalc_edist6]]+Table3[[#This Row],[recalc_repr5]]+Table3[[#This Row],[gaps4]]+Table3[[#This Row],[overlaps3]]+Table3[[#This Row],[map2]]</f>
        <v>0.38511991500854492</v>
      </c>
      <c r="Q140" s="21">
        <f>1000000*Table3[[#This Row],[total]]/Table3[[#This Row],[array size]]</f>
        <v>175.13411323717369</v>
      </c>
      <c r="R140" s="5">
        <f t="shared" si="25"/>
        <v>0.22470918894825143</v>
      </c>
      <c r="S140" s="5">
        <f t="shared" si="26"/>
        <v>7.2184286607524248E-3</v>
      </c>
      <c r="T140" s="5">
        <f t="shared" si="27"/>
        <v>3.8166048622245885E-3</v>
      </c>
      <c r="U140" s="5">
        <f t="shared" si="28"/>
        <v>0.76111396574032231</v>
      </c>
      <c r="V140" s="5">
        <f t="shared" si="29"/>
        <v>3.1418117884492759E-3</v>
      </c>
      <c r="W140">
        <v>16</v>
      </c>
      <c r="X140">
        <v>60</v>
      </c>
      <c r="Y140">
        <v>2199</v>
      </c>
    </row>
    <row r="141" spans="2:25" x14ac:dyDescent="0.25">
      <c r="B141">
        <v>21</v>
      </c>
      <c r="C141">
        <v>1709556231.0350599</v>
      </c>
      <c r="D141">
        <v>1709556231.08005</v>
      </c>
      <c r="E141">
        <v>1709556231.0822501</v>
      </c>
      <c r="F141">
        <v>1709556231.08301</v>
      </c>
      <c r="G141">
        <v>1709556231.4453499</v>
      </c>
      <c r="H141">
        <v>1709556231.44661</v>
      </c>
      <c r="I141" t="s">
        <v>128</v>
      </c>
      <c r="J141">
        <v>1413</v>
      </c>
      <c r="K141" s="11">
        <f t="shared" si="20"/>
        <v>4.4990062713623047E-2</v>
      </c>
      <c r="L141" s="11">
        <f t="shared" si="21"/>
        <v>2.2001266479492188E-3</v>
      </c>
      <c r="M141" s="11">
        <f t="shared" si="22"/>
        <v>7.5984001159667969E-4</v>
      </c>
      <c r="N141" s="11">
        <f t="shared" si="23"/>
        <v>0.36233997344970703</v>
      </c>
      <c r="O141" s="11">
        <f t="shared" si="24"/>
        <v>1.2600421905517578E-3</v>
      </c>
      <c r="P141" s="11">
        <f>Table3[[#This Row],[recalc_edist6]]+Table3[[#This Row],[recalc_repr5]]+Table3[[#This Row],[gaps4]]+Table3[[#This Row],[overlaps3]]+Table3[[#This Row],[map2]]</f>
        <v>0.41155004501342773</v>
      </c>
      <c r="Q141" s="21">
        <f>1000000*Table3[[#This Row],[total]]/Table3[[#This Row],[array size]]</f>
        <v>124.74993786402781</v>
      </c>
      <c r="R141" s="5">
        <f t="shared" si="25"/>
        <v>0.10931857075159632</v>
      </c>
      <c r="S141" s="5">
        <f t="shared" si="26"/>
        <v>5.3459516639766972E-3</v>
      </c>
      <c r="T141" s="5">
        <f t="shared" si="27"/>
        <v>1.8462882480595724E-3</v>
      </c>
      <c r="U141" s="5">
        <f t="shared" si="28"/>
        <v>0.88042749075117921</v>
      </c>
      <c r="V141" s="5">
        <f t="shared" si="29"/>
        <v>3.061698585188215E-3</v>
      </c>
      <c r="W141">
        <v>21</v>
      </c>
      <c r="X141">
        <v>60</v>
      </c>
      <c r="Y141">
        <v>3299</v>
      </c>
    </row>
    <row r="142" spans="2:25" x14ac:dyDescent="0.25">
      <c r="B142">
        <v>12</v>
      </c>
      <c r="C142">
        <v>1709556221.71889</v>
      </c>
      <c r="D142">
        <v>1709556221.75752</v>
      </c>
      <c r="E142">
        <v>1709556221.75827</v>
      </c>
      <c r="F142">
        <v>1709556221.7590499</v>
      </c>
      <c r="G142">
        <v>1709556222.0815599</v>
      </c>
      <c r="H142">
        <v>1709556222.0851099</v>
      </c>
      <c r="I142" t="s">
        <v>128</v>
      </c>
      <c r="J142">
        <v>593</v>
      </c>
      <c r="K142" s="11">
        <f t="shared" si="20"/>
        <v>3.8630008697509766E-2</v>
      </c>
      <c r="L142" s="11">
        <f t="shared" si="21"/>
        <v>7.5006484985351563E-4</v>
      </c>
      <c r="M142" s="11">
        <f t="shared" si="22"/>
        <v>7.7986717224121094E-4</v>
      </c>
      <c r="N142" s="11">
        <f t="shared" si="23"/>
        <v>0.3225100040435791</v>
      </c>
      <c r="O142" s="11">
        <f t="shared" si="24"/>
        <v>3.5500526428222656E-3</v>
      </c>
      <c r="P142" s="11">
        <f>Table3[[#This Row],[recalc_edist6]]+Table3[[#This Row],[recalc_repr5]]+Table3[[#This Row],[gaps4]]+Table3[[#This Row],[overlaps3]]+Table3[[#This Row],[map2]]</f>
        <v>0.36621999740600586</v>
      </c>
      <c r="Q142" s="21">
        <f>1000000*Table3[[#This Row],[total]]/Table3[[#This Row],[array size]]</f>
        <v>83.250738214595557</v>
      </c>
      <c r="R142" s="5">
        <f t="shared" si="25"/>
        <v>0.10548306747619525</v>
      </c>
      <c r="S142" s="5">
        <f t="shared" si="26"/>
        <v>2.0481264135392484E-3</v>
      </c>
      <c r="T142" s="5">
        <f t="shared" si="27"/>
        <v>2.1295046086099432E-3</v>
      </c>
      <c r="U142" s="5">
        <f t="shared" si="28"/>
        <v>0.88064553090483444</v>
      </c>
      <c r="V142" s="5">
        <f t="shared" si="29"/>
        <v>9.6937705968211732E-3</v>
      </c>
      <c r="W142">
        <v>12</v>
      </c>
      <c r="X142">
        <v>63</v>
      </c>
      <c r="Y142">
        <v>4399</v>
      </c>
    </row>
    <row r="143" spans="2:25" x14ac:dyDescent="0.25">
      <c r="B143">
        <v>13</v>
      </c>
      <c r="C143">
        <v>1709556221.7898099</v>
      </c>
      <c r="D143">
        <v>1709556221.83653</v>
      </c>
      <c r="E143">
        <v>1709556221.83722</v>
      </c>
      <c r="F143">
        <v>1709556221.8382101</v>
      </c>
      <c r="G143">
        <v>1709556222.17415</v>
      </c>
      <c r="H143">
        <v>1709556222.1782601</v>
      </c>
      <c r="I143" t="s">
        <v>128</v>
      </c>
      <c r="J143">
        <v>597</v>
      </c>
      <c r="K143" s="11">
        <f t="shared" si="20"/>
        <v>4.6720027923583984E-2</v>
      </c>
      <c r="L143" s="11">
        <f t="shared" si="21"/>
        <v>6.8998336791992188E-4</v>
      </c>
      <c r="M143" s="11">
        <f t="shared" si="22"/>
        <v>9.9015235900878906E-4</v>
      </c>
      <c r="N143" s="11">
        <f t="shared" si="23"/>
        <v>0.33593988418579102</v>
      </c>
      <c r="O143" s="11">
        <f t="shared" si="24"/>
        <v>4.1100978851318359E-3</v>
      </c>
      <c r="P143" s="11">
        <f>Table3[[#This Row],[recalc_edist6]]+Table3[[#This Row],[recalc_repr5]]+Table3[[#This Row],[gaps4]]+Table3[[#This Row],[overlaps3]]+Table3[[#This Row],[map2]]</f>
        <v>0.38845014572143555</v>
      </c>
      <c r="Q143" s="21">
        <f>1000000*Table3[[#This Row],[total]]/Table3[[#This Row],[array size]]</f>
        <v>44.14707872729123</v>
      </c>
      <c r="R143" s="5">
        <f t="shared" si="25"/>
        <v>0.12027290615843336</v>
      </c>
      <c r="S143" s="5">
        <f t="shared" si="26"/>
        <v>1.7762469020019911E-3</v>
      </c>
      <c r="T143" s="5">
        <f t="shared" si="27"/>
        <v>2.5489818189406597E-3</v>
      </c>
      <c r="U143" s="5">
        <f t="shared" si="28"/>
        <v>0.86482110480838748</v>
      </c>
      <c r="V143" s="5">
        <f t="shared" si="29"/>
        <v>1.0580760312236462E-2</v>
      </c>
      <c r="W143">
        <v>13</v>
      </c>
      <c r="X143">
        <v>63</v>
      </c>
      <c r="Y143">
        <v>8799</v>
      </c>
    </row>
    <row r="144" spans="2:25" x14ac:dyDescent="0.25">
      <c r="B144">
        <v>14</v>
      </c>
      <c r="C144">
        <v>1709556231.9958401</v>
      </c>
      <c r="D144">
        <v>1709556232.04474</v>
      </c>
      <c r="E144">
        <v>1709556232.0453999</v>
      </c>
      <c r="F144">
        <v>1709556232.0468099</v>
      </c>
      <c r="G144">
        <v>1709556232.2982399</v>
      </c>
      <c r="H144">
        <v>1709556232.30038</v>
      </c>
      <c r="I144" t="s">
        <v>128</v>
      </c>
      <c r="J144">
        <v>1498</v>
      </c>
      <c r="K144" s="11">
        <f t="shared" si="20"/>
        <v>4.889988899230957E-2</v>
      </c>
      <c r="L144" s="11">
        <f t="shared" si="21"/>
        <v>6.59942626953125E-4</v>
      </c>
      <c r="M144" s="11">
        <f t="shared" si="22"/>
        <v>1.4100074768066406E-3</v>
      </c>
      <c r="N144" s="11">
        <f t="shared" si="23"/>
        <v>0.25143003463745117</v>
      </c>
      <c r="O144" s="11">
        <f t="shared" si="24"/>
        <v>2.140045166015625E-3</v>
      </c>
      <c r="P144" s="11">
        <f>Table3[[#This Row],[recalc_edist6]]+Table3[[#This Row],[recalc_repr5]]+Table3[[#This Row],[gaps4]]+Table3[[#This Row],[overlaps3]]+Table3[[#This Row],[map2]]</f>
        <v>0.30453991889953613</v>
      </c>
      <c r="Q144" s="21">
        <f>1000000*Table3[[#This Row],[total]]/Table3[[#This Row],[array size]]</f>
        <v>27.687964260345133</v>
      </c>
      <c r="R144" s="5">
        <f t="shared" si="25"/>
        <v>0.16056971831151312</v>
      </c>
      <c r="S144" s="5">
        <f t="shared" si="26"/>
        <v>2.1670151792837107E-3</v>
      </c>
      <c r="T144" s="5">
        <f t="shared" si="27"/>
        <v>4.6299594545823209E-3</v>
      </c>
      <c r="U144" s="5">
        <f t="shared" si="28"/>
        <v>0.82560616534607656</v>
      </c>
      <c r="V144" s="5">
        <f t="shared" si="29"/>
        <v>7.0271417085442872E-3</v>
      </c>
      <c r="W144">
        <v>14</v>
      </c>
      <c r="X144">
        <v>64</v>
      </c>
      <c r="Y144">
        <v>10999</v>
      </c>
    </row>
    <row r="145" spans="2:25" x14ac:dyDescent="0.25">
      <c r="B145">
        <v>12</v>
      </c>
      <c r="C145">
        <v>1709556760.90798</v>
      </c>
      <c r="D145">
        <v>1709556760.97066</v>
      </c>
      <c r="E145">
        <v>1709556760.97138</v>
      </c>
      <c r="F145">
        <v>1709556760.97242</v>
      </c>
      <c r="G145">
        <v>1709556761.35585</v>
      </c>
      <c r="H145">
        <v>1709556761.35987</v>
      </c>
      <c r="I145" t="s">
        <v>127</v>
      </c>
      <c r="J145">
        <v>586</v>
      </c>
      <c r="K145" s="11">
        <f t="shared" si="20"/>
        <v>6.268000602722168E-2</v>
      </c>
      <c r="L145" s="11">
        <f t="shared" si="21"/>
        <v>7.2002410888671875E-4</v>
      </c>
      <c r="M145" s="11">
        <f t="shared" si="22"/>
        <v>1.0399818420410156E-3</v>
      </c>
      <c r="N145" s="11">
        <f t="shared" si="23"/>
        <v>0.38343000411987305</v>
      </c>
      <c r="O145" s="11">
        <f t="shared" si="24"/>
        <v>4.0199756622314453E-3</v>
      </c>
      <c r="P145" s="11">
        <f>Table3[[#This Row],[recalc_edist6]]+Table3[[#This Row],[recalc_repr5]]+Table3[[#This Row],[gaps4]]+Table3[[#This Row],[overlaps3]]+Table3[[#This Row],[map2]]</f>
        <v>0.45188999176025391</v>
      </c>
      <c r="Q145" s="21">
        <f>1000000*Table3[[#This Row],[total]]/Table3[[#This Row],[array size]]</f>
        <v>205.49794986823733</v>
      </c>
      <c r="R145" s="5">
        <f t="shared" si="25"/>
        <v>0.13870633820205511</v>
      </c>
      <c r="S145" s="5">
        <f t="shared" si="26"/>
        <v>1.5933614862369445E-3</v>
      </c>
      <c r="T145" s="5">
        <f t="shared" si="27"/>
        <v>2.3014049016442223E-3</v>
      </c>
      <c r="U145" s="5">
        <f t="shared" si="28"/>
        <v>0.84850297884733483</v>
      </c>
      <c r="V145" s="5">
        <f t="shared" si="29"/>
        <v>8.8959165627288481E-3</v>
      </c>
      <c r="W145" s="4">
        <v>12</v>
      </c>
      <c r="X145" s="4">
        <v>71</v>
      </c>
      <c r="Y145">
        <v>2199</v>
      </c>
    </row>
    <row r="146" spans="2:25" x14ac:dyDescent="0.25">
      <c r="B146">
        <v>16</v>
      </c>
      <c r="C146">
        <v>1709556231.0585301</v>
      </c>
      <c r="D146">
        <v>1709556231.1115301</v>
      </c>
      <c r="E146">
        <v>1709556231.11374</v>
      </c>
      <c r="F146">
        <v>1709556231.1145201</v>
      </c>
      <c r="G146">
        <v>1709556231.4233501</v>
      </c>
      <c r="H146">
        <v>1709556231.42453</v>
      </c>
      <c r="I146" t="s">
        <v>128</v>
      </c>
      <c r="J146">
        <v>1414</v>
      </c>
      <c r="K146" s="11">
        <f t="shared" si="20"/>
        <v>5.2999973297119141E-2</v>
      </c>
      <c r="L146" s="11">
        <f t="shared" si="21"/>
        <v>2.2099018096923828E-3</v>
      </c>
      <c r="M146" s="11">
        <f t="shared" si="22"/>
        <v>7.801055908203125E-4</v>
      </c>
      <c r="N146" s="11">
        <f t="shared" si="23"/>
        <v>0.30883002281188965</v>
      </c>
      <c r="O146" s="11">
        <f t="shared" si="24"/>
        <v>1.1799335479736328E-3</v>
      </c>
      <c r="P146" s="11">
        <f>Table3[[#This Row],[recalc_edist6]]+Table3[[#This Row],[recalc_repr5]]+Table3[[#This Row],[gaps4]]+Table3[[#This Row],[overlaps3]]+Table3[[#This Row],[map2]]</f>
        <v>0.36599993705749512</v>
      </c>
      <c r="Q146" s="21">
        <f>1000000*Table3[[#This Row],[total]]/Table3[[#This Row],[array size]]</f>
        <v>110.94269083282666</v>
      </c>
      <c r="R146" s="5">
        <f t="shared" si="25"/>
        <v>0.14480869511404684</v>
      </c>
      <c r="S146" s="5">
        <f t="shared" si="26"/>
        <v>6.0379841249678361E-3</v>
      </c>
      <c r="T146" s="5">
        <f t="shared" si="27"/>
        <v>2.1314364070444233E-3</v>
      </c>
      <c r="U146" s="5">
        <f t="shared" si="28"/>
        <v>0.84379802164658679</v>
      </c>
      <c r="V146" s="5">
        <f t="shared" si="29"/>
        <v>3.2238627073541723E-3</v>
      </c>
      <c r="W146">
        <v>16</v>
      </c>
      <c r="X146">
        <v>72</v>
      </c>
      <c r="Y146">
        <v>3299</v>
      </c>
    </row>
    <row r="147" spans="2:25" x14ac:dyDescent="0.25">
      <c r="B147">
        <v>19</v>
      </c>
      <c r="C147">
        <v>1709556231.0864799</v>
      </c>
      <c r="D147">
        <v>1709556231.12744</v>
      </c>
      <c r="E147">
        <v>1709556231.1291399</v>
      </c>
      <c r="F147">
        <v>1709556231.12973</v>
      </c>
      <c r="G147">
        <v>1709556231.4909699</v>
      </c>
      <c r="H147">
        <v>1709556231.4955001</v>
      </c>
      <c r="I147" t="s">
        <v>128</v>
      </c>
      <c r="J147">
        <v>1417</v>
      </c>
      <c r="K147" s="11">
        <f t="shared" si="20"/>
        <v>4.0960073471069336E-2</v>
      </c>
      <c r="L147" s="11">
        <f t="shared" si="21"/>
        <v>1.6999244689941406E-3</v>
      </c>
      <c r="M147" s="11">
        <f t="shared" si="22"/>
        <v>5.9008598327636719E-4</v>
      </c>
      <c r="N147" s="11">
        <f t="shared" si="23"/>
        <v>0.36123991012573242</v>
      </c>
      <c r="O147" s="11">
        <f t="shared" si="24"/>
        <v>4.5301914215087891E-3</v>
      </c>
      <c r="P147" s="11">
        <f>Table3[[#This Row],[recalc_edist6]]+Table3[[#This Row],[recalc_repr5]]+Table3[[#This Row],[gaps4]]+Table3[[#This Row],[overlaps3]]+Table3[[#This Row],[map2]]</f>
        <v>0.40902018547058105</v>
      </c>
      <c r="Q147" s="21">
        <f>1000000*Table3[[#This Row],[total]]/Table3[[#This Row],[array size]]</f>
        <v>303.20250961496004</v>
      </c>
      <c r="R147" s="5">
        <f t="shared" si="25"/>
        <v>0.10014193657446133</v>
      </c>
      <c r="S147" s="5">
        <f t="shared" si="26"/>
        <v>4.1560894287854368E-3</v>
      </c>
      <c r="T147" s="5">
        <f t="shared" si="27"/>
        <v>1.4426818143399658E-3</v>
      </c>
      <c r="U147" s="5">
        <f t="shared" si="28"/>
        <v>0.88318357616048448</v>
      </c>
      <c r="V147" s="5">
        <f t="shared" si="29"/>
        <v>1.1075716021928764E-2</v>
      </c>
      <c r="W147">
        <v>19</v>
      </c>
      <c r="X147">
        <v>75</v>
      </c>
      <c r="Y147">
        <v>1349</v>
      </c>
    </row>
    <row r="148" spans="2:25" x14ac:dyDescent="0.25">
      <c r="B148">
        <v>15</v>
      </c>
      <c r="C148">
        <v>1709556225.5062101</v>
      </c>
      <c r="D148">
        <v>1709556225.5941</v>
      </c>
      <c r="E148">
        <v>1709556225.59688</v>
      </c>
      <c r="F148">
        <v>1709556225.59745</v>
      </c>
      <c r="G148">
        <v>1709556225.8724401</v>
      </c>
      <c r="H148">
        <v>1709556225.87641</v>
      </c>
      <c r="I148" t="s">
        <v>128</v>
      </c>
      <c r="J148">
        <v>921</v>
      </c>
      <c r="K148" s="11">
        <f t="shared" si="20"/>
        <v>8.7889909744262695E-2</v>
      </c>
      <c r="L148" s="11">
        <f t="shared" si="21"/>
        <v>2.7799606323242188E-3</v>
      </c>
      <c r="M148" s="11">
        <f t="shared" si="22"/>
        <v>5.7005882263183594E-4</v>
      </c>
      <c r="N148" s="11">
        <f t="shared" si="23"/>
        <v>0.27499008178710938</v>
      </c>
      <c r="O148" s="11">
        <f t="shared" si="24"/>
        <v>3.9699077606201172E-3</v>
      </c>
      <c r="P148" s="11">
        <f>Table3[[#This Row],[recalc_edist6]]+Table3[[#This Row],[recalc_repr5]]+Table3[[#This Row],[gaps4]]+Table3[[#This Row],[overlaps3]]+Table3[[#This Row],[map2]]</f>
        <v>0.37019991874694824</v>
      </c>
      <c r="Q148" s="21">
        <f>1000000*Table3[[#This Row],[total]]/Table3[[#This Row],[array size]]</f>
        <v>185.19255565129978</v>
      </c>
      <c r="R148" s="5">
        <f t="shared" si="25"/>
        <v>0.23741201792197103</v>
      </c>
      <c r="S148" s="5">
        <f t="shared" si="26"/>
        <v>7.5093496555423958E-3</v>
      </c>
      <c r="T148" s="5">
        <f t="shared" si="27"/>
        <v>1.5398674979761465E-3</v>
      </c>
      <c r="U148" s="5">
        <f t="shared" si="28"/>
        <v>0.74281507872258623</v>
      </c>
      <c r="V148" s="5">
        <f t="shared" si="29"/>
        <v>1.0723686201924222E-2</v>
      </c>
      <c r="W148">
        <v>15</v>
      </c>
      <c r="X148">
        <v>75</v>
      </c>
      <c r="Y148">
        <v>1999</v>
      </c>
    </row>
    <row r="149" spans="2:25" x14ac:dyDescent="0.25">
      <c r="B149">
        <v>25</v>
      </c>
      <c r="C149">
        <v>1709556231.0854599</v>
      </c>
      <c r="D149">
        <v>1709556231.1387801</v>
      </c>
      <c r="E149">
        <v>1709556231.13943</v>
      </c>
      <c r="F149">
        <v>1709556231.1399801</v>
      </c>
      <c r="G149">
        <v>1709556231.46473</v>
      </c>
      <c r="H149">
        <v>1709556231.4663301</v>
      </c>
      <c r="I149" t="s">
        <v>128</v>
      </c>
      <c r="J149">
        <v>1416</v>
      </c>
      <c r="K149" s="11">
        <f t="shared" si="20"/>
        <v>5.3320169448852539E-2</v>
      </c>
      <c r="L149" s="11">
        <f t="shared" si="21"/>
        <v>6.4992904663085938E-4</v>
      </c>
      <c r="M149" s="11">
        <f t="shared" si="22"/>
        <v>5.5003166198730469E-4</v>
      </c>
      <c r="N149" s="11">
        <f t="shared" si="23"/>
        <v>0.32474994659423828</v>
      </c>
      <c r="O149" s="11">
        <f t="shared" si="24"/>
        <v>1.6000270843505859E-3</v>
      </c>
      <c r="P149" s="11">
        <f>Table3[[#This Row],[recalc_edist6]]+Table3[[#This Row],[recalc_repr5]]+Table3[[#This Row],[gaps4]]+Table3[[#This Row],[overlaps3]]+Table3[[#This Row],[map2]]</f>
        <v>0.38087010383605957</v>
      </c>
      <c r="Q149" s="21">
        <f>1000000*Table3[[#This Row],[total]]/Table3[[#This Row],[array size]]</f>
        <v>173.20150242658463</v>
      </c>
      <c r="R149" s="5">
        <f t="shared" si="25"/>
        <v>0.13999568071061699</v>
      </c>
      <c r="S149" s="5">
        <f t="shared" si="26"/>
        <v>1.7064322982688414E-3</v>
      </c>
      <c r="T149" s="5">
        <f t="shared" si="27"/>
        <v>1.4441450154461543E-3</v>
      </c>
      <c r="U149" s="5">
        <f t="shared" si="28"/>
        <v>0.85265276356272512</v>
      </c>
      <c r="V149" s="5">
        <f t="shared" si="29"/>
        <v>4.2009784129428442E-3</v>
      </c>
      <c r="W149">
        <v>25</v>
      </c>
      <c r="X149">
        <v>75</v>
      </c>
      <c r="Y149">
        <v>2199</v>
      </c>
    </row>
    <row r="150" spans="2:25" x14ac:dyDescent="0.25">
      <c r="B150">
        <v>35</v>
      </c>
      <c r="C150">
        <v>1709556231.0833499</v>
      </c>
      <c r="D150">
        <v>1709556231.1393099</v>
      </c>
      <c r="E150">
        <v>1709556231.1413901</v>
      </c>
      <c r="F150">
        <v>1709556231.14259</v>
      </c>
      <c r="G150">
        <v>1709556231.4767101</v>
      </c>
      <c r="H150">
        <v>1709556231.47946</v>
      </c>
      <c r="I150" t="s">
        <v>128</v>
      </c>
      <c r="J150">
        <v>1415</v>
      </c>
      <c r="K150" s="11">
        <f t="shared" si="20"/>
        <v>5.5959939956665039E-2</v>
      </c>
      <c r="L150" s="11">
        <f t="shared" si="21"/>
        <v>2.0802021026611328E-3</v>
      </c>
      <c r="M150" s="11">
        <f t="shared" si="22"/>
        <v>1.1999607086181641E-3</v>
      </c>
      <c r="N150" s="11">
        <f t="shared" si="23"/>
        <v>0.33412003517150879</v>
      </c>
      <c r="O150" s="11">
        <f t="shared" si="24"/>
        <v>2.7499198913574219E-3</v>
      </c>
      <c r="P150" s="11">
        <f>Table3[[#This Row],[recalc_edist6]]+Table3[[#This Row],[recalc_repr5]]+Table3[[#This Row],[gaps4]]+Table3[[#This Row],[overlaps3]]+Table3[[#This Row],[map2]]</f>
        <v>0.39611005783081055</v>
      </c>
      <c r="Q150" s="21">
        <f>1000000*Table3[[#This Row],[total]]/Table3[[#This Row],[array size]]</f>
        <v>45.017622210570579</v>
      </c>
      <c r="R150" s="5">
        <f t="shared" si="25"/>
        <v>0.14127371635831337</v>
      </c>
      <c r="S150" s="5">
        <f t="shared" si="26"/>
        <v>5.2515760747222535E-3</v>
      </c>
      <c r="T150" s="5">
        <f t="shared" si="27"/>
        <v>3.0293618778311862E-3</v>
      </c>
      <c r="U150" s="5">
        <f t="shared" si="28"/>
        <v>0.84350303297327689</v>
      </c>
      <c r="V150" s="5">
        <f t="shared" si="29"/>
        <v>6.942312715856329E-3</v>
      </c>
      <c r="W150">
        <v>35</v>
      </c>
      <c r="X150">
        <v>75</v>
      </c>
      <c r="Y150">
        <v>8799</v>
      </c>
    </row>
    <row r="151" spans="2:25" x14ac:dyDescent="0.25">
      <c r="B151">
        <v>15</v>
      </c>
      <c r="C151">
        <v>1709556233.50124</v>
      </c>
      <c r="D151">
        <v>1709556233.5406201</v>
      </c>
      <c r="E151">
        <v>1709556233.54217</v>
      </c>
      <c r="F151">
        <v>1709556233.54298</v>
      </c>
      <c r="G151">
        <v>1709556233.8490701</v>
      </c>
      <c r="H151">
        <v>1709556233.8547299</v>
      </c>
      <c r="I151" t="s">
        <v>128</v>
      </c>
      <c r="J151">
        <v>1637</v>
      </c>
      <c r="K151" s="11">
        <f t="shared" si="20"/>
        <v>3.9380073547363281E-2</v>
      </c>
      <c r="L151" s="11">
        <f t="shared" si="21"/>
        <v>1.5499591827392578E-3</v>
      </c>
      <c r="M151" s="11">
        <f t="shared" si="22"/>
        <v>8.0990791320800781E-4</v>
      </c>
      <c r="N151" s="11">
        <f t="shared" si="23"/>
        <v>0.30609011650085449</v>
      </c>
      <c r="O151" s="11">
        <f t="shared" si="24"/>
        <v>5.6598186492919922E-3</v>
      </c>
      <c r="P151" s="11">
        <f>Table3[[#This Row],[recalc_edist6]]+Table3[[#This Row],[recalc_repr5]]+Table3[[#This Row],[gaps4]]+Table3[[#This Row],[overlaps3]]+Table3[[#This Row],[map2]]</f>
        <v>0.35348987579345703</v>
      </c>
      <c r="Q151" s="21">
        <f>1000000*Table3[[#This Row],[total]]/Table3[[#This Row],[array size]]</f>
        <v>160.75028458092635</v>
      </c>
      <c r="R151" s="5">
        <f t="shared" si="25"/>
        <v>0.11140368153110254</v>
      </c>
      <c r="S151" s="5">
        <f t="shared" si="26"/>
        <v>4.3847342989955778E-3</v>
      </c>
      <c r="T151" s="5">
        <f t="shared" si="27"/>
        <v>2.2911771133191784E-3</v>
      </c>
      <c r="U151" s="5">
        <f t="shared" si="28"/>
        <v>0.8659091460930608</v>
      </c>
      <c r="V151" s="5">
        <f t="shared" si="29"/>
        <v>1.6011260963521925E-2</v>
      </c>
      <c r="W151">
        <v>15</v>
      </c>
      <c r="X151">
        <v>78</v>
      </c>
      <c r="Y151">
        <v>2199</v>
      </c>
    </row>
    <row r="152" spans="2:25" x14ac:dyDescent="0.25">
      <c r="B152">
        <v>12</v>
      </c>
      <c r="C152">
        <v>1709556223.94432</v>
      </c>
      <c r="D152">
        <v>1709556224.05373</v>
      </c>
      <c r="E152">
        <v>1709556224.0569501</v>
      </c>
      <c r="F152">
        <v>1709556224.05797</v>
      </c>
      <c r="G152">
        <v>1709556224.3558099</v>
      </c>
      <c r="H152">
        <v>1709556224.3598199</v>
      </c>
      <c r="I152" t="s">
        <v>128</v>
      </c>
      <c r="J152">
        <v>789</v>
      </c>
      <c r="K152" s="11">
        <f t="shared" si="20"/>
        <v>0.10941004753112793</v>
      </c>
      <c r="L152" s="11">
        <f t="shared" si="21"/>
        <v>3.2200813293457031E-3</v>
      </c>
      <c r="M152" s="11">
        <f t="shared" si="22"/>
        <v>1.0199546813964844E-3</v>
      </c>
      <c r="N152" s="11">
        <f t="shared" si="23"/>
        <v>0.29783987998962402</v>
      </c>
      <c r="O152" s="11">
        <f t="shared" si="24"/>
        <v>4.0099620819091797E-3</v>
      </c>
      <c r="P152" s="11">
        <f>Table3[[#This Row],[recalc_edist6]]+Table3[[#This Row],[recalc_repr5]]+Table3[[#This Row],[gaps4]]+Table3[[#This Row],[overlaps3]]+Table3[[#This Row],[map2]]</f>
        <v>0.41549992561340332</v>
      </c>
      <c r="Q152" s="21">
        <f>1000000*Table3[[#This Row],[total]]/Table3[[#This Row],[array size]]</f>
        <v>94.453267927575197</v>
      </c>
      <c r="R152" s="5">
        <f t="shared" si="25"/>
        <v>0.26332146117621003</v>
      </c>
      <c r="S152" s="5">
        <f t="shared" si="26"/>
        <v>7.7498962835959384E-3</v>
      </c>
      <c r="T152" s="5">
        <f t="shared" si="27"/>
        <v>2.4547650156392289E-3</v>
      </c>
      <c r="U152" s="5">
        <f t="shared" si="28"/>
        <v>0.71682294419168058</v>
      </c>
      <c r="V152" s="5">
        <f t="shared" si="29"/>
        <v>9.6509333328742841E-3</v>
      </c>
      <c r="W152">
        <v>12</v>
      </c>
      <c r="X152">
        <v>78</v>
      </c>
      <c r="Y152">
        <v>4399</v>
      </c>
    </row>
    <row r="153" spans="2:25" x14ac:dyDescent="0.25">
      <c r="B153">
        <v>16</v>
      </c>
      <c r="C153">
        <v>1709556221.9558699</v>
      </c>
      <c r="D153">
        <v>1709556222.01074</v>
      </c>
      <c r="E153">
        <v>1709556222.0121701</v>
      </c>
      <c r="F153">
        <v>1709556222.01317</v>
      </c>
      <c r="G153">
        <v>1709556222.2781301</v>
      </c>
      <c r="H153">
        <v>1709556222.27966</v>
      </c>
      <c r="I153" t="s">
        <v>128</v>
      </c>
      <c r="J153">
        <v>614</v>
      </c>
      <c r="K153" s="11">
        <f t="shared" si="20"/>
        <v>5.4870128631591797E-2</v>
      </c>
      <c r="L153" s="11">
        <f t="shared" si="21"/>
        <v>1.4300346374511719E-3</v>
      </c>
      <c r="M153" s="11">
        <f t="shared" si="22"/>
        <v>9.9992752075195313E-4</v>
      </c>
      <c r="N153" s="11">
        <f t="shared" si="23"/>
        <v>0.26496005058288574</v>
      </c>
      <c r="O153" s="11">
        <f t="shared" si="24"/>
        <v>1.5299320220947266E-3</v>
      </c>
      <c r="P153" s="11">
        <f>Table3[[#This Row],[recalc_edist6]]+Table3[[#This Row],[recalc_repr5]]+Table3[[#This Row],[gaps4]]+Table3[[#This Row],[overlaps3]]+Table3[[#This Row],[map2]]</f>
        <v>0.32379007339477539</v>
      </c>
      <c r="Q153" s="21">
        <f>1000000*Table3[[#This Row],[total]]/Table3[[#This Row],[array size]]</f>
        <v>147.24423528639173</v>
      </c>
      <c r="R153" s="5">
        <f t="shared" si="25"/>
        <v>0.1694620469871303</v>
      </c>
      <c r="S153" s="5">
        <f t="shared" si="26"/>
        <v>4.4165487300397476E-3</v>
      </c>
      <c r="T153" s="5">
        <f t="shared" si="27"/>
        <v>3.0881969612848786E-3</v>
      </c>
      <c r="U153" s="5">
        <f t="shared" si="28"/>
        <v>0.81830813343013709</v>
      </c>
      <c r="V153" s="5">
        <f t="shared" si="29"/>
        <v>4.7250738914079793E-3</v>
      </c>
      <c r="W153">
        <v>16</v>
      </c>
      <c r="X153">
        <v>84</v>
      </c>
      <c r="Y153">
        <v>2199</v>
      </c>
    </row>
    <row r="154" spans="2:25" x14ac:dyDescent="0.25">
      <c r="B154">
        <v>11</v>
      </c>
      <c r="C154">
        <v>1709556757.3758399</v>
      </c>
      <c r="D154">
        <v>1709556757.45327</v>
      </c>
      <c r="E154">
        <v>1709556757.4556701</v>
      </c>
      <c r="F154">
        <v>1709556757.4572301</v>
      </c>
      <c r="G154">
        <v>1709556757.7880299</v>
      </c>
      <c r="H154">
        <v>1709556757.78969</v>
      </c>
      <c r="I154" t="s">
        <v>127</v>
      </c>
      <c r="J154">
        <v>301</v>
      </c>
      <c r="K154" s="11">
        <f t="shared" si="20"/>
        <v>7.7430009841918945E-2</v>
      </c>
      <c r="L154" s="11">
        <f t="shared" si="21"/>
        <v>2.4001598358154297E-3</v>
      </c>
      <c r="M154" s="11">
        <f t="shared" si="22"/>
        <v>1.5599727630615234E-3</v>
      </c>
      <c r="N154" s="11">
        <f t="shared" si="23"/>
        <v>0.33079981803894043</v>
      </c>
      <c r="O154" s="11">
        <f t="shared" si="24"/>
        <v>1.6601085662841797E-3</v>
      </c>
      <c r="P154" s="11">
        <f>Table3[[#This Row],[recalc_edist6]]+Table3[[#This Row],[recalc_repr5]]+Table3[[#This Row],[gaps4]]+Table3[[#This Row],[overlaps3]]+Table3[[#This Row],[map2]]</f>
        <v>0.41385006904602051</v>
      </c>
      <c r="Q154" s="21">
        <f>1000000*Table3[[#This Row],[total]]/Table3[[#This Row],[array size]]</f>
        <v>94.078215286660722</v>
      </c>
      <c r="R154" s="5">
        <f t="shared" si="25"/>
        <v>0.18709676676001388</v>
      </c>
      <c r="S154" s="5">
        <f t="shared" si="26"/>
        <v>5.7995878588304158E-3</v>
      </c>
      <c r="T154" s="5">
        <f t="shared" si="27"/>
        <v>3.769415253832066E-3</v>
      </c>
      <c r="U154" s="5">
        <f t="shared" si="28"/>
        <v>0.79932285332579023</v>
      </c>
      <c r="V154" s="5">
        <f t="shared" si="29"/>
        <v>4.0113768015333446E-3</v>
      </c>
      <c r="W154" s="4">
        <v>11</v>
      </c>
      <c r="X154" s="4">
        <v>95</v>
      </c>
      <c r="Y154">
        <v>4399</v>
      </c>
    </row>
    <row r="155" spans="2:25" x14ac:dyDescent="0.25">
      <c r="B155">
        <v>16</v>
      </c>
      <c r="C155">
        <v>1709556757.7866399</v>
      </c>
      <c r="D155">
        <v>1709556757.83461</v>
      </c>
      <c r="E155">
        <v>1709556757.8362501</v>
      </c>
      <c r="F155">
        <v>1709556757.8366699</v>
      </c>
      <c r="G155">
        <v>1709556758.11586</v>
      </c>
      <c r="H155">
        <v>1709556758.1175301</v>
      </c>
      <c r="I155" t="s">
        <v>127</v>
      </c>
      <c r="J155">
        <v>332</v>
      </c>
      <c r="K155" s="11">
        <f t="shared" si="20"/>
        <v>4.7970056533813477E-2</v>
      </c>
      <c r="L155" s="11">
        <f t="shared" si="21"/>
        <v>1.6400814056396484E-3</v>
      </c>
      <c r="M155" s="11">
        <f t="shared" si="22"/>
        <v>4.1985511779785156E-4</v>
      </c>
      <c r="N155" s="11">
        <f t="shared" si="23"/>
        <v>0.2791900634765625</v>
      </c>
      <c r="O155" s="11">
        <f t="shared" si="24"/>
        <v>1.6701221466064453E-3</v>
      </c>
      <c r="P155" s="11">
        <f>Table3[[#This Row],[recalc_edist6]]+Table3[[#This Row],[recalc_repr5]]+Table3[[#This Row],[gaps4]]+Table3[[#This Row],[overlaps3]]+Table3[[#This Row],[map2]]</f>
        <v>0.33089017868041992</v>
      </c>
      <c r="Q155" s="21">
        <f>1000000*Table3[[#This Row],[total]]/Table3[[#This Row],[array size]]</f>
        <v>150.47302350178259</v>
      </c>
      <c r="R155" s="5">
        <f t="shared" si="25"/>
        <v>0.1449727420895858</v>
      </c>
      <c r="S155" s="5">
        <f t="shared" si="26"/>
        <v>4.9565732418539706E-3</v>
      </c>
      <c r="T155" s="5">
        <f t="shared" si="27"/>
        <v>1.2688654570293418E-3</v>
      </c>
      <c r="U155" s="5">
        <f t="shared" si="28"/>
        <v>0.84375445832198492</v>
      </c>
      <c r="V155" s="5">
        <f t="shared" si="29"/>
        <v>5.0473608895460183E-3</v>
      </c>
      <c r="W155" s="4">
        <v>16</v>
      </c>
      <c r="X155" s="4">
        <v>97</v>
      </c>
      <c r="Y155">
        <v>2199</v>
      </c>
    </row>
    <row r="156" spans="2:25" x14ac:dyDescent="0.25">
      <c r="B156">
        <v>14</v>
      </c>
      <c r="C156">
        <v>1709556760.8609099</v>
      </c>
      <c r="D156">
        <v>1709556760.9213099</v>
      </c>
      <c r="E156">
        <v>1709556760.9228201</v>
      </c>
      <c r="F156">
        <v>1709556760.9231999</v>
      </c>
      <c r="G156">
        <v>1709556761.34829</v>
      </c>
      <c r="H156">
        <v>1709556761.3538201</v>
      </c>
      <c r="I156" t="s">
        <v>127</v>
      </c>
      <c r="J156">
        <v>582</v>
      </c>
      <c r="K156" s="11">
        <f t="shared" si="20"/>
        <v>6.0400009155273438E-2</v>
      </c>
      <c r="L156" s="11">
        <f t="shared" si="21"/>
        <v>1.5101432800292969E-3</v>
      </c>
      <c r="M156" s="11">
        <f t="shared" si="22"/>
        <v>3.7980079650878906E-4</v>
      </c>
      <c r="N156" s="11">
        <f t="shared" si="23"/>
        <v>0.42509007453918457</v>
      </c>
      <c r="O156" s="11">
        <f t="shared" si="24"/>
        <v>5.5301189422607422E-3</v>
      </c>
      <c r="P156" s="11">
        <f>Table3[[#This Row],[recalc_edist6]]+Table3[[#This Row],[recalc_repr5]]+Table3[[#This Row],[gaps4]]+Table3[[#This Row],[overlaps3]]+Table3[[#This Row],[map2]]</f>
        <v>0.49291014671325684</v>
      </c>
      <c r="Q156" s="21">
        <f>1000000*Table3[[#This Row],[total]]/Table3[[#This Row],[array size]]</f>
        <v>149.4119874850733</v>
      </c>
      <c r="R156" s="5">
        <f t="shared" si="25"/>
        <v>0.12253756502685721</v>
      </c>
      <c r="S156" s="5">
        <f t="shared" si="26"/>
        <v>3.0637293431652569E-3</v>
      </c>
      <c r="T156" s="5">
        <f t="shared" si="27"/>
        <v>7.7052744611023915E-4</v>
      </c>
      <c r="U156" s="5">
        <f t="shared" si="28"/>
        <v>0.86240885356834496</v>
      </c>
      <c r="V156" s="5">
        <f t="shared" si="29"/>
        <v>1.1219324615522283E-2</v>
      </c>
      <c r="W156" s="4">
        <v>14</v>
      </c>
      <c r="X156" s="4">
        <v>97</v>
      </c>
      <c r="Y156">
        <v>3299</v>
      </c>
    </row>
    <row r="157" spans="2:25" x14ac:dyDescent="0.25">
      <c r="B157">
        <v>20</v>
      </c>
      <c r="C157">
        <v>1709556757.7959099</v>
      </c>
      <c r="D157">
        <v>1709556757.8439801</v>
      </c>
      <c r="E157">
        <v>1709556757.8456099</v>
      </c>
      <c r="F157">
        <v>1709556757.8468001</v>
      </c>
      <c r="G157">
        <v>1709556758.11327</v>
      </c>
      <c r="H157">
        <v>1709556758.11538</v>
      </c>
      <c r="I157" t="s">
        <v>127</v>
      </c>
      <c r="J157">
        <v>334</v>
      </c>
      <c r="K157" s="11">
        <f t="shared" si="20"/>
        <v>4.8070192337036133E-2</v>
      </c>
      <c r="L157" s="11">
        <f t="shared" si="21"/>
        <v>1.6298294067382813E-3</v>
      </c>
      <c r="M157" s="11">
        <f t="shared" si="22"/>
        <v>1.190185546875E-3</v>
      </c>
      <c r="N157" s="11">
        <f t="shared" si="23"/>
        <v>0.26646995544433594</v>
      </c>
      <c r="O157" s="11">
        <f t="shared" si="24"/>
        <v>2.1100044250488281E-3</v>
      </c>
      <c r="P157" s="11">
        <f>Table3[[#This Row],[recalc_edist6]]+Table3[[#This Row],[recalc_repr5]]+Table3[[#This Row],[gaps4]]+Table3[[#This Row],[overlaps3]]+Table3[[#This Row],[map2]]</f>
        <v>0.31947016716003418</v>
      </c>
      <c r="Q157" s="21">
        <f>1000000*Table3[[#This Row],[total]]/Table3[[#This Row],[array size]]</f>
        <v>77.938562371318412</v>
      </c>
      <c r="R157" s="5">
        <f t="shared" si="25"/>
        <v>0.15046848588198858</v>
      </c>
      <c r="S157" s="5">
        <f t="shared" si="26"/>
        <v>5.1016638618461068E-3</v>
      </c>
      <c r="T157" s="5">
        <f t="shared" si="27"/>
        <v>3.7254982443440266E-3</v>
      </c>
      <c r="U157" s="5">
        <f t="shared" si="28"/>
        <v>0.83409965260027386</v>
      </c>
      <c r="V157" s="5">
        <f t="shared" si="29"/>
        <v>6.6046994115474024E-3</v>
      </c>
      <c r="W157" s="4">
        <v>20</v>
      </c>
      <c r="X157" s="4">
        <v>97</v>
      </c>
      <c r="Y157">
        <v>4099</v>
      </c>
    </row>
    <row r="158" spans="2:25" x14ac:dyDescent="0.25">
      <c r="B158">
        <v>34</v>
      </c>
      <c r="C158">
        <v>1709556757.7848599</v>
      </c>
      <c r="D158">
        <v>1709556757.84693</v>
      </c>
      <c r="E158">
        <v>1709556757.8485999</v>
      </c>
      <c r="F158">
        <v>1709556757.8496301</v>
      </c>
      <c r="G158">
        <v>1709556758.1536901</v>
      </c>
      <c r="H158">
        <v>1709556758.15764</v>
      </c>
      <c r="I158" t="s">
        <v>127</v>
      </c>
      <c r="J158">
        <v>331</v>
      </c>
      <c r="K158" s="11">
        <f t="shared" si="20"/>
        <v>6.2070131301879883E-2</v>
      </c>
      <c r="L158" s="11">
        <f t="shared" si="21"/>
        <v>1.6698837280273438E-3</v>
      </c>
      <c r="M158" s="11">
        <f t="shared" si="22"/>
        <v>1.0302066802978516E-3</v>
      </c>
      <c r="N158" s="11">
        <f t="shared" si="23"/>
        <v>0.30405998229980469</v>
      </c>
      <c r="O158" s="11">
        <f t="shared" si="24"/>
        <v>3.9498805999755859E-3</v>
      </c>
      <c r="P158" s="11">
        <f>Table3[[#This Row],[recalc_edist6]]+Table3[[#This Row],[recalc_repr5]]+Table3[[#This Row],[gaps4]]+Table3[[#This Row],[overlaps3]]+Table3[[#This Row],[map2]]</f>
        <v>0.37278008460998535</v>
      </c>
      <c r="Q158" s="21">
        <f>1000000*Table3[[#This Row],[total]]/Table3[[#This Row],[array size]]</f>
        <v>67.790522751406684</v>
      </c>
      <c r="R158" s="5">
        <f t="shared" si="25"/>
        <v>0.16650602825743674</v>
      </c>
      <c r="S158" s="5">
        <f t="shared" si="26"/>
        <v>4.4795411476297895E-3</v>
      </c>
      <c r="T158" s="5">
        <f t="shared" si="27"/>
        <v>2.7635775698041576E-3</v>
      </c>
      <c r="U158" s="5">
        <f t="shared" si="28"/>
        <v>0.81565511370577137</v>
      </c>
      <c r="V158" s="5">
        <f t="shared" si="29"/>
        <v>1.0595739319357898E-2</v>
      </c>
      <c r="W158" s="4">
        <v>34</v>
      </c>
      <c r="X158" s="4">
        <v>97</v>
      </c>
      <c r="Y158">
        <v>5499</v>
      </c>
    </row>
    <row r="159" spans="2:25" x14ac:dyDescent="0.25">
      <c r="B159">
        <v>97</v>
      </c>
      <c r="C159">
        <v>1709556757.79409</v>
      </c>
      <c r="D159">
        <v>1709556757.90451</v>
      </c>
      <c r="E159">
        <v>1709556757.9089</v>
      </c>
      <c r="F159">
        <v>1709556757.9098001</v>
      </c>
      <c r="G159">
        <v>1709556758.23564</v>
      </c>
      <c r="H159">
        <v>1709556758.2458601</v>
      </c>
      <c r="I159" t="s">
        <v>127</v>
      </c>
      <c r="J159">
        <v>333</v>
      </c>
      <c r="K159" s="11">
        <f t="shared" si="20"/>
        <v>0.11041998863220215</v>
      </c>
      <c r="L159" s="11">
        <f t="shared" si="21"/>
        <v>4.3900012969970703E-3</v>
      </c>
      <c r="M159" s="11">
        <f t="shared" si="22"/>
        <v>9.0003013610839844E-4</v>
      </c>
      <c r="N159" s="11">
        <f t="shared" si="23"/>
        <v>0.32583999633789063</v>
      </c>
      <c r="O159" s="11">
        <f t="shared" si="24"/>
        <v>1.0220050811767578E-2</v>
      </c>
      <c r="P159" s="11">
        <f>Table3[[#This Row],[recalc_edist6]]+Table3[[#This Row],[recalc_repr5]]+Table3[[#This Row],[gaps4]]+Table3[[#This Row],[overlaps3]]+Table3[[#This Row],[map2]]</f>
        <v>0.45177006721496582</v>
      </c>
      <c r="Q159" s="21">
        <f>1000000*Table3[[#This Row],[total]]/Table3[[#This Row],[array size]]</f>
        <v>45.637950016664895</v>
      </c>
      <c r="R159" s="5">
        <f t="shared" si="25"/>
        <v>0.24441634505116736</v>
      </c>
      <c r="S159" s="5">
        <f t="shared" si="26"/>
        <v>9.7173354668231605E-3</v>
      </c>
      <c r="T159" s="5">
        <f t="shared" si="27"/>
        <v>1.9922305646693874E-3</v>
      </c>
      <c r="U159" s="5">
        <f t="shared" si="28"/>
        <v>0.72125184908022277</v>
      </c>
      <c r="V159" s="5">
        <f t="shared" si="29"/>
        <v>2.262223983711734E-2</v>
      </c>
      <c r="W159" s="4">
        <v>97</v>
      </c>
      <c r="X159" s="4">
        <v>97</v>
      </c>
      <c r="Y159">
        <v>9899</v>
      </c>
    </row>
    <row r="160" spans="2:25" x14ac:dyDescent="0.25">
      <c r="B160">
        <v>425</v>
      </c>
      <c r="C160">
        <v>1709556757.7806101</v>
      </c>
      <c r="D160">
        <v>1709556758.6094501</v>
      </c>
      <c r="E160">
        <v>1709556758.62707</v>
      </c>
      <c r="F160">
        <v>1709556758.6296201</v>
      </c>
      <c r="G160">
        <v>1709556758.93468</v>
      </c>
      <c r="H160">
        <v>1709556758.97212</v>
      </c>
      <c r="I160" t="s">
        <v>127</v>
      </c>
      <c r="J160">
        <v>330</v>
      </c>
      <c r="K160" s="11">
        <f t="shared" si="20"/>
        <v>0.82884001731872559</v>
      </c>
      <c r="L160" s="11">
        <f t="shared" si="21"/>
        <v>1.7619848251342773E-2</v>
      </c>
      <c r="M160" s="11">
        <f t="shared" si="22"/>
        <v>2.5501251220703125E-3</v>
      </c>
      <c r="N160" s="11">
        <f t="shared" si="23"/>
        <v>0.30505990982055664</v>
      </c>
      <c r="O160" s="11">
        <f t="shared" si="24"/>
        <v>3.7440061569213867E-2</v>
      </c>
      <c r="P160" s="11">
        <f>Table3[[#This Row],[recalc_edist6]]+Table3[[#This Row],[recalc_repr5]]+Table3[[#This Row],[gaps4]]+Table3[[#This Row],[overlaps3]]+Table3[[#This Row],[map2]]</f>
        <v>1.1915099620819092</v>
      </c>
      <c r="Q160" s="21">
        <f>1000000*Table3[[#This Row],[total]]/Table3[[#This Row],[array size]]</f>
        <v>27.872230042384832</v>
      </c>
      <c r="R160" s="5">
        <f t="shared" si="25"/>
        <v>0.6956215589423228</v>
      </c>
      <c r="S160" s="5">
        <f t="shared" si="26"/>
        <v>1.4787831249480996E-2</v>
      </c>
      <c r="T160" s="5">
        <f t="shared" si="27"/>
        <v>2.1402465805779028E-3</v>
      </c>
      <c r="U160" s="5">
        <f t="shared" si="28"/>
        <v>0.25602799769087081</v>
      </c>
      <c r="V160" s="5">
        <f t="shared" si="29"/>
        <v>3.1422365536747467E-2</v>
      </c>
      <c r="W160" s="4">
        <v>425</v>
      </c>
      <c r="X160" s="4">
        <v>97</v>
      </c>
      <c r="Y160">
        <v>42749</v>
      </c>
    </row>
    <row r="161" spans="2:25" x14ac:dyDescent="0.25">
      <c r="B161">
        <v>11</v>
      </c>
      <c r="C161">
        <v>1709556234.33551</v>
      </c>
      <c r="D161">
        <v>1709556234.40694</v>
      </c>
      <c r="E161">
        <v>1709556234.40958</v>
      </c>
      <c r="F161">
        <v>1709556234.4108701</v>
      </c>
      <c r="G161">
        <v>1709556234.75295</v>
      </c>
      <c r="H161">
        <v>1709556234.75494</v>
      </c>
      <c r="I161" t="s">
        <v>128</v>
      </c>
      <c r="J161">
        <v>1714</v>
      </c>
      <c r="K161" s="11">
        <f t="shared" si="20"/>
        <v>7.1429967880249023E-2</v>
      </c>
      <c r="L161" s="11">
        <f t="shared" si="21"/>
        <v>2.6400089263916016E-3</v>
      </c>
      <c r="M161" s="11">
        <f t="shared" si="22"/>
        <v>1.2900829315185547E-3</v>
      </c>
      <c r="N161" s="11">
        <f t="shared" si="23"/>
        <v>0.34207987785339355</v>
      </c>
      <c r="O161" s="11">
        <f t="shared" si="24"/>
        <v>1.9900798797607422E-3</v>
      </c>
      <c r="P161" s="11">
        <f>Table3[[#This Row],[recalc_edist6]]+Table3[[#This Row],[recalc_repr5]]+Table3[[#This Row],[gaps4]]+Table3[[#This Row],[overlaps3]]+Table3[[#This Row],[map2]]</f>
        <v>0.41943001747131348</v>
      </c>
      <c r="Q161" s="21">
        <f>1000000*Table3[[#This Row],[total]]/Table3[[#This Row],[array size]]</f>
        <v>63.559632894576978</v>
      </c>
      <c r="R161" s="5">
        <f t="shared" si="25"/>
        <v>0.17030246979195859</v>
      </c>
      <c r="S161" s="5">
        <f t="shared" si="26"/>
        <v>6.2942775109608422E-3</v>
      </c>
      <c r="T161" s="5">
        <f t="shared" si="27"/>
        <v>3.0758001997479561E-3</v>
      </c>
      <c r="U161" s="5">
        <f t="shared" si="28"/>
        <v>0.8155827279977399</v>
      </c>
      <c r="V161" s="5">
        <f t="shared" si="29"/>
        <v>4.7447244995927167E-3</v>
      </c>
      <c r="W161">
        <v>11</v>
      </c>
      <c r="X161">
        <v>98</v>
      </c>
      <c r="Y161">
        <v>6599</v>
      </c>
    </row>
    <row r="162" spans="2:25" x14ac:dyDescent="0.25">
      <c r="B162">
        <v>11</v>
      </c>
      <c r="C162">
        <v>1709556226.9306901</v>
      </c>
      <c r="D162">
        <v>1709556226.98809</v>
      </c>
      <c r="E162">
        <v>1709556226.9892001</v>
      </c>
      <c r="F162">
        <v>1709556226.9898601</v>
      </c>
      <c r="G162">
        <v>1709556227.3189399</v>
      </c>
      <c r="H162">
        <v>1709556227.3237901</v>
      </c>
      <c r="I162" t="s">
        <v>128</v>
      </c>
      <c r="J162">
        <v>1039</v>
      </c>
      <c r="K162" s="11">
        <f t="shared" si="20"/>
        <v>5.7399988174438477E-2</v>
      </c>
      <c r="L162" s="11">
        <f t="shared" si="21"/>
        <v>1.110076904296875E-3</v>
      </c>
      <c r="M162" s="11">
        <f t="shared" si="22"/>
        <v>6.59942626953125E-4</v>
      </c>
      <c r="N162" s="11">
        <f t="shared" si="23"/>
        <v>0.32907986640930176</v>
      </c>
      <c r="O162" s="11">
        <f t="shared" si="24"/>
        <v>4.8501491546630859E-3</v>
      </c>
      <c r="P162" s="11">
        <f>Table3[[#This Row],[recalc_edist6]]+Table3[[#This Row],[recalc_repr5]]+Table3[[#This Row],[gaps4]]+Table3[[#This Row],[overlaps3]]+Table3[[#This Row],[map2]]</f>
        <v>0.39310002326965332</v>
      </c>
      <c r="Q162" s="21">
        <f>1000000*Table3[[#This Row],[total]]/Table3[[#This Row],[array size]]</f>
        <v>178.7630847065272</v>
      </c>
      <c r="R162" s="5">
        <f t="shared" si="25"/>
        <v>0.14601878600008128</v>
      </c>
      <c r="S162" s="5">
        <f t="shared" si="26"/>
        <v>2.8239044481953635E-3</v>
      </c>
      <c r="T162" s="5">
        <f t="shared" si="27"/>
        <v>1.6788160465216423E-3</v>
      </c>
      <c r="U162" s="5">
        <f t="shared" si="28"/>
        <v>0.83714028727890488</v>
      </c>
      <c r="V162" s="5">
        <f t="shared" si="29"/>
        <v>1.2338206226296883E-2</v>
      </c>
      <c r="W162">
        <v>11</v>
      </c>
      <c r="X162">
        <v>106</v>
      </c>
      <c r="Y162">
        <v>2199</v>
      </c>
    </row>
    <row r="163" spans="2:25" x14ac:dyDescent="0.25">
      <c r="B163">
        <v>11</v>
      </c>
      <c r="C163">
        <v>1709556222.12779</v>
      </c>
      <c r="D163">
        <v>1709556222.2282701</v>
      </c>
      <c r="E163">
        <v>1709556222.2305501</v>
      </c>
      <c r="F163">
        <v>1709556222.23157</v>
      </c>
      <c r="G163">
        <v>1709556222.5737901</v>
      </c>
      <c r="H163">
        <v>1709556222.58358</v>
      </c>
      <c r="I163" t="s">
        <v>128</v>
      </c>
      <c r="J163">
        <v>628</v>
      </c>
      <c r="K163" s="11">
        <f t="shared" si="20"/>
        <v>0.10048007965087891</v>
      </c>
      <c r="L163" s="11">
        <f t="shared" si="21"/>
        <v>2.2799968719482422E-3</v>
      </c>
      <c r="M163" s="11">
        <f t="shared" si="22"/>
        <v>1.0199546813964844E-3</v>
      </c>
      <c r="N163" s="11">
        <f t="shared" si="23"/>
        <v>0.34222006797790527</v>
      </c>
      <c r="O163" s="11">
        <f t="shared" si="24"/>
        <v>9.7899436950683594E-3</v>
      </c>
      <c r="P163" s="11">
        <f>Table3[[#This Row],[recalc_edist6]]+Table3[[#This Row],[recalc_repr5]]+Table3[[#This Row],[gaps4]]+Table3[[#This Row],[overlaps3]]+Table3[[#This Row],[map2]]</f>
        <v>0.45579004287719727</v>
      </c>
      <c r="Q163" s="21">
        <f>1000000*Table3[[#This Row],[total]]/Table3[[#This Row],[array size]]</f>
        <v>207.27150653806152</v>
      </c>
      <c r="R163" s="5">
        <f t="shared" si="25"/>
        <v>0.22045255534015928</v>
      </c>
      <c r="S163" s="5">
        <f t="shared" si="26"/>
        <v>5.0022963589894344E-3</v>
      </c>
      <c r="T163" s="5">
        <f t="shared" si="27"/>
        <v>2.2377730653306287E-3</v>
      </c>
      <c r="U163" s="5">
        <f t="shared" si="28"/>
        <v>0.75082831081088153</v>
      </c>
      <c r="V163" s="5">
        <f t="shared" si="29"/>
        <v>2.1479064424639146E-2</v>
      </c>
      <c r="W163">
        <v>11</v>
      </c>
      <c r="X163">
        <v>150</v>
      </c>
      <c r="Y163">
        <v>2199</v>
      </c>
    </row>
    <row r="164" spans="2:25" x14ac:dyDescent="0.25">
      <c r="B164">
        <v>493</v>
      </c>
      <c r="C164">
        <v>1709556755.0122099</v>
      </c>
      <c r="D164">
        <v>1709556755.5855401</v>
      </c>
      <c r="E164">
        <v>1709556755.7010901</v>
      </c>
      <c r="F164">
        <v>1709556755.76985</v>
      </c>
      <c r="G164">
        <v>1709556756.1765299</v>
      </c>
      <c r="H164">
        <v>1709556756.26899</v>
      </c>
      <c r="I164" t="s">
        <v>127</v>
      </c>
      <c r="J164">
        <v>137</v>
      </c>
      <c r="K164" s="11">
        <f t="shared" si="20"/>
        <v>0.57333016395568848</v>
      </c>
      <c r="L164" s="11">
        <f t="shared" si="21"/>
        <v>0.11555004119873047</v>
      </c>
      <c r="M164" s="11">
        <f t="shared" si="22"/>
        <v>6.8759918212890625E-2</v>
      </c>
      <c r="N164" s="11">
        <f t="shared" si="23"/>
        <v>0.40667986869812012</v>
      </c>
      <c r="O164" s="11">
        <f t="shared" si="24"/>
        <v>9.2460155487060547E-2</v>
      </c>
      <c r="P164" s="11">
        <f>Table3[[#This Row],[recalc_edist6]]+Table3[[#This Row],[recalc_repr5]]+Table3[[#This Row],[gaps4]]+Table3[[#This Row],[overlaps3]]+Table3[[#This Row],[map2]]</f>
        <v>1.2567801475524902</v>
      </c>
      <c r="Q164" s="21">
        <f>1000000*Table3[[#This Row],[total]]/Table3[[#This Row],[array size]]</f>
        <v>15.868636568043666</v>
      </c>
      <c r="R164" s="5">
        <f t="shared" si="25"/>
        <v>0.45618970435856837</v>
      </c>
      <c r="S164" s="5">
        <f t="shared" si="26"/>
        <v>9.1941332319545127E-2</v>
      </c>
      <c r="T164" s="5">
        <f t="shared" si="27"/>
        <v>5.4711174700520816E-2</v>
      </c>
      <c r="U164" s="5">
        <f t="shared" si="28"/>
        <v>0.32358871158977698</v>
      </c>
      <c r="V164" s="5">
        <f t="shared" si="29"/>
        <v>7.3569077031588687E-2</v>
      </c>
      <c r="W164" s="4">
        <v>493</v>
      </c>
      <c r="X164" s="4">
        <v>158</v>
      </c>
      <c r="Y164">
        <v>79199</v>
      </c>
    </row>
    <row r="165" spans="2:25" x14ac:dyDescent="0.25">
      <c r="B165">
        <v>12</v>
      </c>
      <c r="C165">
        <v>1709556755.00898</v>
      </c>
      <c r="D165">
        <v>1709556755.1335299</v>
      </c>
      <c r="E165">
        <v>1709556755.23645</v>
      </c>
      <c r="F165">
        <v>1709556755.2955599</v>
      </c>
      <c r="G165">
        <v>1709556755.60151</v>
      </c>
      <c r="H165">
        <v>1709556755.6042099</v>
      </c>
      <c r="I165" t="s">
        <v>127</v>
      </c>
      <c r="J165">
        <v>136</v>
      </c>
      <c r="K165" s="11">
        <f t="shared" si="20"/>
        <v>0.12454986572265625</v>
      </c>
      <c r="L165" s="11">
        <f t="shared" si="21"/>
        <v>0.1029200553894043</v>
      </c>
      <c r="M165" s="11">
        <f t="shared" si="22"/>
        <v>5.9109926223754883E-2</v>
      </c>
      <c r="N165" s="11">
        <f t="shared" si="23"/>
        <v>0.30595016479492188</v>
      </c>
      <c r="O165" s="11">
        <f t="shared" si="24"/>
        <v>2.6998519897460938E-3</v>
      </c>
      <c r="P165" s="11">
        <f>Table3[[#This Row],[recalc_edist6]]+Table3[[#This Row],[recalc_repr5]]+Table3[[#This Row],[gaps4]]+Table3[[#This Row],[overlaps3]]+Table3[[#This Row],[map2]]</f>
        <v>0.5952298641204834</v>
      </c>
      <c r="Q165" s="21">
        <f>1000000*Table3[[#This Row],[total]]/Table3[[#This Row],[array size]]</f>
        <v>108.24329225686186</v>
      </c>
      <c r="R165" s="5">
        <f t="shared" si="25"/>
        <v>0.20924666793507105</v>
      </c>
      <c r="S165" s="5">
        <f t="shared" si="26"/>
        <v>0.17290808407518299</v>
      </c>
      <c r="T165" s="5">
        <f t="shared" si="27"/>
        <v>9.9306049287523901E-2</v>
      </c>
      <c r="U165" s="5">
        <f t="shared" si="28"/>
        <v>0.51400338463695261</v>
      </c>
      <c r="V165" s="5">
        <f t="shared" si="29"/>
        <v>4.5358140652694192E-3</v>
      </c>
      <c r="W165" s="4">
        <v>12</v>
      </c>
      <c r="X165" s="4">
        <v>159</v>
      </c>
      <c r="Y165">
        <v>5499</v>
      </c>
    </row>
    <row r="166" spans="2:25" x14ac:dyDescent="0.25">
      <c r="B166">
        <v>11</v>
      </c>
      <c r="C166">
        <v>1709556228.7383499</v>
      </c>
      <c r="D166">
        <v>1709556228.80954</v>
      </c>
      <c r="E166">
        <v>1709556228.8100901</v>
      </c>
      <c r="F166">
        <v>1709556228.8106101</v>
      </c>
      <c r="G166">
        <v>1709556229.1436901</v>
      </c>
      <c r="H166">
        <v>1709556229.1497099</v>
      </c>
      <c r="I166" t="s">
        <v>128</v>
      </c>
      <c r="J166">
        <v>1204</v>
      </c>
      <c r="K166" s="11">
        <f t="shared" si="20"/>
        <v>7.1190118789672852E-2</v>
      </c>
      <c r="L166" s="11">
        <f t="shared" si="21"/>
        <v>5.5003166198730469E-4</v>
      </c>
      <c r="M166" s="11">
        <f t="shared" si="22"/>
        <v>5.1999092102050781E-4</v>
      </c>
      <c r="N166" s="11">
        <f t="shared" si="23"/>
        <v>0.33308005332946777</v>
      </c>
      <c r="O166" s="11">
        <f t="shared" si="24"/>
        <v>6.0198307037353516E-3</v>
      </c>
      <c r="P166" s="11">
        <f>Table3[[#This Row],[recalc_edist6]]+Table3[[#This Row],[recalc_repr5]]+Table3[[#This Row],[gaps4]]+Table3[[#This Row],[overlaps3]]+Table3[[#This Row],[map2]]</f>
        <v>0.41136002540588379</v>
      </c>
      <c r="Q166" s="21">
        <f>1000000*Table3[[#This Row],[total]]/Table3[[#This Row],[array size]]</f>
        <v>93.512167630344123</v>
      </c>
      <c r="R166" s="5">
        <f t="shared" si="25"/>
        <v>0.17306037143358899</v>
      </c>
      <c r="S166" s="5">
        <f t="shared" si="26"/>
        <v>1.3371052800879115E-3</v>
      </c>
      <c r="T166" s="5">
        <f t="shared" si="27"/>
        <v>1.2640774234381168E-3</v>
      </c>
      <c r="U166" s="5">
        <f t="shared" si="28"/>
        <v>0.80970447481089547</v>
      </c>
      <c r="V166" s="5">
        <f t="shared" si="29"/>
        <v>1.4633971051989459E-2</v>
      </c>
      <c r="W166">
        <v>11</v>
      </c>
      <c r="X166">
        <v>159</v>
      </c>
      <c r="Y166">
        <v>4399</v>
      </c>
    </row>
    <row r="167" spans="2:25" x14ac:dyDescent="0.25">
      <c r="B167">
        <v>17</v>
      </c>
      <c r="C167">
        <v>1709556755.0820999</v>
      </c>
      <c r="D167">
        <v>1709556755.14627</v>
      </c>
      <c r="E167">
        <v>1709556755.1472099</v>
      </c>
      <c r="F167">
        <v>1709556755.1475401</v>
      </c>
      <c r="G167">
        <v>1709556755.4658799</v>
      </c>
      <c r="H167">
        <v>1709556755.4688799</v>
      </c>
      <c r="I167" t="s">
        <v>127</v>
      </c>
      <c r="J167">
        <v>140</v>
      </c>
      <c r="K167" s="11">
        <f t="shared" si="20"/>
        <v>6.4170122146606445E-2</v>
      </c>
      <c r="L167" s="11">
        <f t="shared" si="21"/>
        <v>9.3984603881835938E-4</v>
      </c>
      <c r="M167" s="11">
        <f t="shared" si="22"/>
        <v>3.3020973205566406E-4</v>
      </c>
      <c r="N167" s="11">
        <f t="shared" si="23"/>
        <v>0.31833982467651367</v>
      </c>
      <c r="O167" s="11">
        <f t="shared" si="24"/>
        <v>3.0000209808349609E-3</v>
      </c>
      <c r="P167" s="11">
        <f>Table3[[#This Row],[recalc_edist6]]+Table3[[#This Row],[recalc_repr5]]+Table3[[#This Row],[gaps4]]+Table3[[#This Row],[overlaps3]]+Table3[[#This Row],[map2]]</f>
        <v>0.3867800235748291</v>
      </c>
      <c r="Q167" s="21">
        <f>1000000*Table3[[#This Row],[total]]/Table3[[#This Row],[array size]]</f>
        <v>70.336429091621952</v>
      </c>
      <c r="R167" s="5">
        <f t="shared" si="25"/>
        <v>0.16590857395765077</v>
      </c>
      <c r="S167" s="5">
        <f t="shared" si="26"/>
        <v>2.4299239400520133E-3</v>
      </c>
      <c r="T167" s="5">
        <f t="shared" si="27"/>
        <v>8.5374040004364249E-4</v>
      </c>
      <c r="U167" s="5">
        <f t="shared" si="28"/>
        <v>0.82305136065261519</v>
      </c>
      <c r="V167" s="5">
        <f t="shared" si="29"/>
        <v>7.7564010496383781E-3</v>
      </c>
      <c r="W167" s="4">
        <v>17</v>
      </c>
      <c r="X167" s="4">
        <v>159</v>
      </c>
      <c r="Y167">
        <v>5499</v>
      </c>
    </row>
    <row r="168" spans="2:25" x14ac:dyDescent="0.25">
      <c r="B168">
        <v>43</v>
      </c>
      <c r="C168">
        <v>1709556755.00736</v>
      </c>
      <c r="D168">
        <v>1709556755.08218</v>
      </c>
      <c r="E168">
        <v>1709556755.0829999</v>
      </c>
      <c r="F168">
        <v>1709556755.08354</v>
      </c>
      <c r="G168">
        <v>1709556755.4755399</v>
      </c>
      <c r="H168">
        <v>1709556755.48616</v>
      </c>
      <c r="I168" t="s">
        <v>127</v>
      </c>
      <c r="J168">
        <v>135</v>
      </c>
      <c r="K168" s="11">
        <f t="shared" si="20"/>
        <v>7.4820041656494141E-2</v>
      </c>
      <c r="L168" s="11">
        <f t="shared" si="21"/>
        <v>8.1992149353027344E-4</v>
      </c>
      <c r="M168" s="11">
        <f t="shared" si="22"/>
        <v>5.4001808166503906E-4</v>
      </c>
      <c r="N168" s="11">
        <f t="shared" si="23"/>
        <v>0.39199995994567871</v>
      </c>
      <c r="O168" s="11">
        <f t="shared" si="24"/>
        <v>1.06201171875E-2</v>
      </c>
      <c r="P168" s="11">
        <f>Table3[[#This Row],[recalc_edist6]]+Table3[[#This Row],[recalc_repr5]]+Table3[[#This Row],[gaps4]]+Table3[[#This Row],[overlaps3]]+Table3[[#This Row],[map2]]</f>
        <v>0.47880005836486816</v>
      </c>
      <c r="Q168" s="21">
        <f>1000000*Table3[[#This Row],[total]]/Table3[[#This Row],[array size]]</f>
        <v>48.368527968973446</v>
      </c>
      <c r="R168" s="5">
        <f t="shared" si="25"/>
        <v>0.15626573211375372</v>
      </c>
      <c r="S168" s="5">
        <f t="shared" si="26"/>
        <v>1.7124506967070056E-3</v>
      </c>
      <c r="T168" s="5">
        <f t="shared" si="27"/>
        <v>1.1278571759352626E-3</v>
      </c>
      <c r="U168" s="5">
        <f t="shared" si="28"/>
        <v>0.81871326683706525</v>
      </c>
      <c r="V168" s="5">
        <f t="shared" si="29"/>
        <v>2.2180693176538778E-2</v>
      </c>
      <c r="W168" s="4">
        <v>43</v>
      </c>
      <c r="X168" s="4">
        <v>159</v>
      </c>
      <c r="Y168">
        <v>9899</v>
      </c>
    </row>
    <row r="169" spans="2:25" x14ac:dyDescent="0.25">
      <c r="B169">
        <v>27</v>
      </c>
      <c r="C169">
        <v>1709556755.0586801</v>
      </c>
      <c r="D169">
        <v>1709556755.1222899</v>
      </c>
      <c r="E169">
        <v>1709556755.1238799</v>
      </c>
      <c r="F169">
        <v>1709556755.12433</v>
      </c>
      <c r="G169">
        <v>1709556755.4551499</v>
      </c>
      <c r="H169">
        <v>1709556755.46122</v>
      </c>
      <c r="I169" t="s">
        <v>127</v>
      </c>
      <c r="J169">
        <v>139</v>
      </c>
      <c r="K169" s="11">
        <f t="shared" si="20"/>
        <v>6.3609838485717773E-2</v>
      </c>
      <c r="L169" s="11">
        <f t="shared" si="21"/>
        <v>1.5900135040283203E-3</v>
      </c>
      <c r="M169" s="11">
        <f t="shared" si="22"/>
        <v>4.5013427734375E-4</v>
      </c>
      <c r="N169" s="11">
        <f t="shared" si="23"/>
        <v>0.33081984519958496</v>
      </c>
      <c r="O169" s="11">
        <f t="shared" si="24"/>
        <v>6.0701370239257813E-3</v>
      </c>
      <c r="P169" s="11">
        <f>Table3[[#This Row],[recalc_edist6]]+Table3[[#This Row],[recalc_repr5]]+Table3[[#This Row],[gaps4]]+Table3[[#This Row],[overlaps3]]+Table3[[#This Row],[map2]]</f>
        <v>0.40253996849060059</v>
      </c>
      <c r="Q169" s="21">
        <f>1000000*Table3[[#This Row],[total]]/Table3[[#This Row],[array size]]</f>
        <v>44.731633347105301</v>
      </c>
      <c r="R169" s="5">
        <f t="shared" si="25"/>
        <v>0.15802117420596729</v>
      </c>
      <c r="S169" s="5">
        <f t="shared" si="26"/>
        <v>3.9499518768046195E-3</v>
      </c>
      <c r="T169" s="5">
        <f t="shared" si="27"/>
        <v>1.1182349892648257E-3</v>
      </c>
      <c r="U169" s="5">
        <f t="shared" si="28"/>
        <v>0.82183105056637296</v>
      </c>
      <c r="V169" s="5">
        <f t="shared" si="29"/>
        <v>1.5079588361590287E-2</v>
      </c>
      <c r="W169" s="4">
        <v>27</v>
      </c>
      <c r="X169" s="4">
        <v>159</v>
      </c>
      <c r="Y169">
        <v>8999</v>
      </c>
    </row>
    <row r="170" spans="2:25" x14ac:dyDescent="0.25">
      <c r="B170">
        <v>99</v>
      </c>
      <c r="C170">
        <v>1709556755.0053501</v>
      </c>
      <c r="D170">
        <v>1709556755.20085</v>
      </c>
      <c r="E170">
        <v>1709556755.3220699</v>
      </c>
      <c r="F170">
        <v>1709556755.37923</v>
      </c>
      <c r="G170">
        <v>1709556755.72823</v>
      </c>
      <c r="H170">
        <v>1709556755.7479501</v>
      </c>
      <c r="I170" t="s">
        <v>127</v>
      </c>
      <c r="J170">
        <v>134</v>
      </c>
      <c r="K170" s="11">
        <f t="shared" si="20"/>
        <v>0.19549989700317383</v>
      </c>
      <c r="L170" s="11">
        <f t="shared" si="21"/>
        <v>0.12121987342834473</v>
      </c>
      <c r="M170" s="11">
        <f t="shared" si="22"/>
        <v>5.7160139083862305E-2</v>
      </c>
      <c r="N170" s="11">
        <f t="shared" si="23"/>
        <v>0.34899997711181641</v>
      </c>
      <c r="O170" s="11">
        <f t="shared" si="24"/>
        <v>1.9720077514648438E-2</v>
      </c>
      <c r="P170" s="11">
        <f>Table3[[#This Row],[recalc_edist6]]+Table3[[#This Row],[recalc_repr5]]+Table3[[#This Row],[gaps4]]+Table3[[#This Row],[overlaps3]]+Table3[[#This Row],[map2]]</f>
        <v>0.7425999641418457</v>
      </c>
      <c r="Q170" s="21">
        <f>1000000*Table3[[#This Row],[total]]/Table3[[#This Row],[array size]]</f>
        <v>41.838974823474317</v>
      </c>
      <c r="R170" s="5">
        <f t="shared" si="25"/>
        <v>0.26326408085555864</v>
      </c>
      <c r="S170" s="5">
        <f t="shared" si="26"/>
        <v>0.1632371118795129</v>
      </c>
      <c r="T170" s="5">
        <f t="shared" si="27"/>
        <v>7.6972989286253207E-2</v>
      </c>
      <c r="U170" s="5">
        <f t="shared" si="28"/>
        <v>0.46997036623227351</v>
      </c>
      <c r="V170" s="5">
        <f t="shared" si="29"/>
        <v>2.6555451746401729E-2</v>
      </c>
      <c r="W170" s="4">
        <v>99</v>
      </c>
      <c r="X170" s="4">
        <v>159</v>
      </c>
      <c r="Y170">
        <v>17749</v>
      </c>
    </row>
    <row r="171" spans="2:25" x14ac:dyDescent="0.25">
      <c r="B171">
        <v>102</v>
      </c>
      <c r="C171">
        <v>1709556755.21944</v>
      </c>
      <c r="D171">
        <v>1709556755.3964901</v>
      </c>
      <c r="E171">
        <v>1709556755.39905</v>
      </c>
      <c r="F171">
        <v>1709556755.40011</v>
      </c>
      <c r="G171">
        <v>1709556755.84149</v>
      </c>
      <c r="H171">
        <v>1709556755.8675101</v>
      </c>
      <c r="I171" t="s">
        <v>127</v>
      </c>
      <c r="J171">
        <v>147</v>
      </c>
      <c r="K171" s="11">
        <f t="shared" si="20"/>
        <v>0.17705011367797852</v>
      </c>
      <c r="L171" s="11">
        <f t="shared" si="21"/>
        <v>2.5599002838134766E-3</v>
      </c>
      <c r="M171" s="11">
        <f t="shared" si="22"/>
        <v>1.0600090026855469E-3</v>
      </c>
      <c r="N171" s="11">
        <f t="shared" si="23"/>
        <v>0.44138002395629883</v>
      </c>
      <c r="O171" s="11">
        <f t="shared" si="24"/>
        <v>2.6020050048828125E-2</v>
      </c>
      <c r="P171" s="11">
        <f>Table3[[#This Row],[recalc_edist6]]+Table3[[#This Row],[recalc_repr5]]+Table3[[#This Row],[gaps4]]+Table3[[#This Row],[overlaps3]]+Table3[[#This Row],[map2]]</f>
        <v>0.64807009696960449</v>
      </c>
      <c r="Q171" s="21">
        <f>1000000*Table3[[#This Row],[total]]/Table3[[#This Row],[array size]]</f>
        <v>39.27935614095427</v>
      </c>
      <c r="R171" s="5">
        <f t="shared" si="25"/>
        <v>0.27319593128254216</v>
      </c>
      <c r="S171" s="5">
        <f t="shared" si="26"/>
        <v>3.950036108414272E-3</v>
      </c>
      <c r="T171" s="5">
        <f t="shared" si="27"/>
        <v>1.6356394279603106E-3</v>
      </c>
      <c r="U171" s="5">
        <f t="shared" si="28"/>
        <v>0.68106833816311729</v>
      </c>
      <c r="V171" s="5">
        <f t="shared" si="29"/>
        <v>4.015005501796591E-2</v>
      </c>
      <c r="W171" s="4">
        <v>102</v>
      </c>
      <c r="X171" s="4">
        <v>159</v>
      </c>
      <c r="Y171">
        <v>16499</v>
      </c>
    </row>
    <row r="172" spans="2:25" x14ac:dyDescent="0.25">
      <c r="B172">
        <v>180</v>
      </c>
      <c r="C172">
        <v>1709556755.00418</v>
      </c>
      <c r="D172">
        <v>1709556755.21717</v>
      </c>
      <c r="E172">
        <v>1709556755.2193601</v>
      </c>
      <c r="F172">
        <v>1709556755.2202499</v>
      </c>
      <c r="G172">
        <v>1709556755.64324</v>
      </c>
      <c r="H172">
        <v>1709556755.6815</v>
      </c>
      <c r="I172" t="s">
        <v>127</v>
      </c>
      <c r="J172">
        <v>133</v>
      </c>
      <c r="K172" s="11">
        <f t="shared" si="20"/>
        <v>0.21299004554748535</v>
      </c>
      <c r="L172" s="11">
        <f t="shared" si="21"/>
        <v>2.1901130676269531E-3</v>
      </c>
      <c r="M172" s="11">
        <f t="shared" si="22"/>
        <v>8.8977813720703125E-4</v>
      </c>
      <c r="N172" s="11">
        <f t="shared" si="23"/>
        <v>0.42299008369445801</v>
      </c>
      <c r="O172" s="11">
        <f t="shared" si="24"/>
        <v>3.8259983062744141E-2</v>
      </c>
      <c r="P172" s="11">
        <f>Table3[[#This Row],[recalc_edist6]]+Table3[[#This Row],[recalc_repr5]]+Table3[[#This Row],[gaps4]]+Table3[[#This Row],[overlaps3]]+Table3[[#This Row],[map2]]</f>
        <v>0.67732000350952148</v>
      </c>
      <c r="Q172" s="21">
        <f>1000000*Table3[[#This Row],[total]]/Table3[[#This Row],[array size]]</f>
        <v>23.808218338413354</v>
      </c>
      <c r="R172" s="5">
        <f t="shared" si="25"/>
        <v>0.31445999593084695</v>
      </c>
      <c r="S172" s="5">
        <f t="shared" si="26"/>
        <v>3.233498281874035E-3</v>
      </c>
      <c r="T172" s="5">
        <f t="shared" si="27"/>
        <v>1.3136746775477791E-3</v>
      </c>
      <c r="U172" s="5">
        <f t="shared" si="28"/>
        <v>0.62450552398089887</v>
      </c>
      <c r="V172" s="5">
        <f t="shared" si="29"/>
        <v>5.6487307128832341E-2</v>
      </c>
      <c r="W172" s="4">
        <v>180</v>
      </c>
      <c r="X172" s="4">
        <v>159</v>
      </c>
      <c r="Y172">
        <v>28449</v>
      </c>
    </row>
    <row r="173" spans="2:25" x14ac:dyDescent="0.25">
      <c r="B173">
        <v>199</v>
      </c>
      <c r="C173">
        <v>1709556755.0350499</v>
      </c>
      <c r="D173">
        <v>1709556755.23896</v>
      </c>
      <c r="E173">
        <v>1709556755.2405601</v>
      </c>
      <c r="F173">
        <v>1709556755.2413499</v>
      </c>
      <c r="G173">
        <v>1709556755.5901799</v>
      </c>
      <c r="H173">
        <v>1709556755.63153</v>
      </c>
      <c r="I173" t="s">
        <v>127</v>
      </c>
      <c r="J173">
        <v>138</v>
      </c>
      <c r="K173" s="11">
        <f t="shared" si="20"/>
        <v>0.20391011238098145</v>
      </c>
      <c r="L173" s="11">
        <f t="shared" si="21"/>
        <v>1.6000270843505859E-3</v>
      </c>
      <c r="M173" s="11">
        <f t="shared" si="22"/>
        <v>7.8988075256347656E-4</v>
      </c>
      <c r="N173" s="11">
        <f t="shared" si="23"/>
        <v>0.34882998466491699</v>
      </c>
      <c r="O173" s="11">
        <f t="shared" si="24"/>
        <v>4.1350126266479492E-2</v>
      </c>
      <c r="P173" s="11">
        <f>Table3[[#This Row],[recalc_edist6]]+Table3[[#This Row],[recalc_repr5]]+Table3[[#This Row],[gaps4]]+Table3[[#This Row],[overlaps3]]+Table3[[#This Row],[map2]]</f>
        <v>0.59648013114929199</v>
      </c>
      <c r="Q173" s="21">
        <f>1000000*Table3[[#This Row],[total]]/Table3[[#This Row],[array size]]</f>
        <v>18.075703237955452</v>
      </c>
      <c r="R173" s="5">
        <f t="shared" si="25"/>
        <v>0.34185566581755117</v>
      </c>
      <c r="S173" s="5">
        <f t="shared" si="26"/>
        <v>2.6824482506528249E-3</v>
      </c>
      <c r="T173" s="5">
        <f t="shared" si="27"/>
        <v>1.3242364855331262E-3</v>
      </c>
      <c r="U173" s="5">
        <f t="shared" si="28"/>
        <v>0.58481408926864809</v>
      </c>
      <c r="V173" s="5">
        <f t="shared" si="29"/>
        <v>6.9323560177614763E-2</v>
      </c>
      <c r="W173" s="4">
        <v>199</v>
      </c>
      <c r="X173" s="4">
        <v>159</v>
      </c>
      <c r="Y173">
        <v>32999</v>
      </c>
    </row>
    <row r="174" spans="2:25" x14ac:dyDescent="0.25">
      <c r="B174">
        <v>285</v>
      </c>
      <c r="C174">
        <v>1709556755.00018</v>
      </c>
      <c r="D174">
        <v>1709556755.31374</v>
      </c>
      <c r="E174">
        <v>1709556755.3153901</v>
      </c>
      <c r="F174">
        <v>1709556755.3167901</v>
      </c>
      <c r="G174">
        <v>1709556755.71999</v>
      </c>
      <c r="H174">
        <v>1709556755.7778399</v>
      </c>
      <c r="I174" t="s">
        <v>127</v>
      </c>
      <c r="J174">
        <v>132</v>
      </c>
      <c r="K174" s="11">
        <f t="shared" si="20"/>
        <v>0.31356000900268555</v>
      </c>
      <c r="L174" s="11">
        <f t="shared" si="21"/>
        <v>1.6500949859619141E-3</v>
      </c>
      <c r="M174" s="11">
        <f t="shared" si="22"/>
        <v>1.399993896484375E-3</v>
      </c>
      <c r="N174" s="11">
        <f t="shared" si="23"/>
        <v>0.40319991111755371</v>
      </c>
      <c r="O174" s="11">
        <f t="shared" si="24"/>
        <v>5.7849884033203125E-2</v>
      </c>
      <c r="P174" s="11">
        <f>Table3[[#This Row],[recalc_edist6]]+Table3[[#This Row],[recalc_repr5]]+Table3[[#This Row],[gaps4]]+Table3[[#This Row],[overlaps3]]+Table3[[#This Row],[map2]]</f>
        <v>0.77765989303588867</v>
      </c>
      <c r="Q174" s="21">
        <f>1000000*Table3[[#This Row],[total]]/Table3[[#This Row],[array size]]</f>
        <v>16.832829564187293</v>
      </c>
      <c r="R174" s="5">
        <f t="shared" si="25"/>
        <v>0.40320969592322142</v>
      </c>
      <c r="S174" s="5">
        <f t="shared" si="26"/>
        <v>2.1218723001390056E-3</v>
      </c>
      <c r="T174" s="5">
        <f t="shared" si="27"/>
        <v>1.8002650117636527E-3</v>
      </c>
      <c r="U174" s="5">
        <f t="shared" si="28"/>
        <v>0.51847846948041876</v>
      </c>
      <c r="V174" s="5">
        <f t="shared" si="29"/>
        <v>7.4389697284457199E-2</v>
      </c>
      <c r="W174" s="4">
        <v>285</v>
      </c>
      <c r="X174" s="4">
        <v>159</v>
      </c>
      <c r="Y174">
        <v>46199</v>
      </c>
    </row>
    <row r="175" spans="2:25" x14ac:dyDescent="0.25">
      <c r="B175">
        <v>12</v>
      </c>
      <c r="C175">
        <v>1709556757.6782601</v>
      </c>
      <c r="D175">
        <v>1709556758.2672999</v>
      </c>
      <c r="E175">
        <v>1709556758.26998</v>
      </c>
      <c r="F175">
        <v>1709556758.27057</v>
      </c>
      <c r="G175">
        <v>1709556758.6603999</v>
      </c>
      <c r="H175">
        <v>1709556758.67713</v>
      </c>
      <c r="I175" t="s">
        <v>127</v>
      </c>
      <c r="J175">
        <v>317</v>
      </c>
      <c r="K175" s="11">
        <f t="shared" si="20"/>
        <v>0.58903980255126953</v>
      </c>
      <c r="L175" s="11">
        <f t="shared" si="21"/>
        <v>2.6800632476806641E-3</v>
      </c>
      <c r="M175" s="11">
        <f t="shared" si="22"/>
        <v>5.9008598327636719E-4</v>
      </c>
      <c r="N175" s="11">
        <f t="shared" si="23"/>
        <v>0.38982987403869629</v>
      </c>
      <c r="O175" s="11">
        <f t="shared" si="24"/>
        <v>1.6730070114135742E-2</v>
      </c>
      <c r="P175" s="11">
        <f>Table3[[#This Row],[recalc_edist6]]+Table3[[#This Row],[recalc_repr5]]+Table3[[#This Row],[gaps4]]+Table3[[#This Row],[overlaps3]]+Table3[[#This Row],[map2]]</f>
        <v>0.99886989593505859</v>
      </c>
      <c r="Q175" s="21">
        <f>1000000*Table3[[#This Row],[total]]/Table3[[#This Row],[array size]]</f>
        <v>145.84171352534071</v>
      </c>
      <c r="R175" s="5">
        <f t="shared" si="25"/>
        <v>0.58970623196113003</v>
      </c>
      <c r="S175" s="5">
        <f t="shared" si="26"/>
        <v>2.6830954247267736E-3</v>
      </c>
      <c r="T175" s="5">
        <f t="shared" si="27"/>
        <v>5.907535963169437E-4</v>
      </c>
      <c r="U175" s="5">
        <f t="shared" si="28"/>
        <v>0.39027092079271258</v>
      </c>
      <c r="V175" s="5">
        <f t="shared" si="29"/>
        <v>1.6748998225113641E-2</v>
      </c>
      <c r="W175" s="4">
        <v>12</v>
      </c>
      <c r="X175" s="4">
        <v>164</v>
      </c>
      <c r="Y175">
        <v>6849</v>
      </c>
    </row>
    <row r="176" spans="2:25" x14ac:dyDescent="0.25">
      <c r="B176">
        <v>23</v>
      </c>
      <c r="C176">
        <v>1709556754.8624599</v>
      </c>
      <c r="D176">
        <v>1709556755.0392599</v>
      </c>
      <c r="E176">
        <v>1709556755.14785</v>
      </c>
      <c r="F176">
        <v>1709556755.2081101</v>
      </c>
      <c r="G176">
        <v>1709556755.5868599</v>
      </c>
      <c r="H176">
        <v>1709556755.59638</v>
      </c>
      <c r="I176" t="s">
        <v>127</v>
      </c>
      <c r="J176">
        <v>125</v>
      </c>
      <c r="K176" s="11">
        <f t="shared" si="20"/>
        <v>0.17680001258850098</v>
      </c>
      <c r="L176" s="11">
        <f t="shared" si="21"/>
        <v>0.10859012603759766</v>
      </c>
      <c r="M176" s="11">
        <f t="shared" si="22"/>
        <v>6.026005744934082E-2</v>
      </c>
      <c r="N176" s="11">
        <f t="shared" si="23"/>
        <v>0.37874984741210938</v>
      </c>
      <c r="O176" s="11">
        <f t="shared" si="24"/>
        <v>9.5200538635253906E-3</v>
      </c>
      <c r="P176" s="11">
        <f>Table3[[#This Row],[recalc_edist6]]+Table3[[#This Row],[recalc_repr5]]+Table3[[#This Row],[gaps4]]+Table3[[#This Row],[overlaps3]]+Table3[[#This Row],[map2]]</f>
        <v>0.73392009735107422</v>
      </c>
      <c r="Q176" s="21">
        <f>1000000*Table3[[#This Row],[total]]/Table3[[#This Row],[array size]]</f>
        <v>133.4642839336378</v>
      </c>
      <c r="R176" s="5">
        <f t="shared" si="25"/>
        <v>0.24089817573687158</v>
      </c>
      <c r="S176" s="5">
        <f t="shared" si="26"/>
        <v>0.1479590577087754</v>
      </c>
      <c r="T176" s="5">
        <f t="shared" si="27"/>
        <v>8.2107109025677943E-2</v>
      </c>
      <c r="U176" s="5">
        <f t="shared" si="28"/>
        <v>0.5160641448287423</v>
      </c>
      <c r="V176" s="5">
        <f t="shared" si="29"/>
        <v>1.2971512699932819E-2</v>
      </c>
      <c r="W176" s="4">
        <v>23</v>
      </c>
      <c r="X176" s="4">
        <v>175</v>
      </c>
      <c r="Y176">
        <v>5499</v>
      </c>
    </row>
    <row r="177" spans="2:25" x14ac:dyDescent="0.25">
      <c r="B177">
        <v>19</v>
      </c>
      <c r="C177">
        <v>1709556754.7149999</v>
      </c>
      <c r="D177">
        <v>1709556754.77422</v>
      </c>
      <c r="E177">
        <v>1709556754.7746601</v>
      </c>
      <c r="F177">
        <v>1709556754.7749801</v>
      </c>
      <c r="G177">
        <v>1709556755.0852001</v>
      </c>
      <c r="H177">
        <v>1709556755.09079</v>
      </c>
      <c r="I177" t="s">
        <v>127</v>
      </c>
      <c r="J177">
        <v>114</v>
      </c>
      <c r="K177" s="11">
        <f t="shared" si="20"/>
        <v>5.9220075607299805E-2</v>
      </c>
      <c r="L177" s="11">
        <f t="shared" si="21"/>
        <v>4.4012069702148438E-4</v>
      </c>
      <c r="M177" s="11">
        <f t="shared" si="22"/>
        <v>3.1995773315429688E-4</v>
      </c>
      <c r="N177" s="11">
        <f t="shared" si="23"/>
        <v>0.31022000312805176</v>
      </c>
      <c r="O177" s="11">
        <f t="shared" si="24"/>
        <v>5.5899620056152344E-3</v>
      </c>
      <c r="P177" s="11">
        <f>Table3[[#This Row],[recalc_edist6]]+Table3[[#This Row],[recalc_repr5]]+Table3[[#This Row],[gaps4]]+Table3[[#This Row],[overlaps3]]+Table3[[#This Row],[map2]]</f>
        <v>0.37579011917114258</v>
      </c>
      <c r="Q177" s="21">
        <f>1000000*Table3[[#This Row],[total]]/Table3[[#This Row],[array size]]</f>
        <v>113.91031196457793</v>
      </c>
      <c r="R177" s="5">
        <f t="shared" si="25"/>
        <v>0.15758816580360849</v>
      </c>
      <c r="S177" s="5">
        <f t="shared" si="26"/>
        <v>1.1711875181610199E-3</v>
      </c>
      <c r="T177" s="5">
        <f t="shared" si="27"/>
        <v>8.514266789664619E-4</v>
      </c>
      <c r="U177" s="5">
        <f t="shared" si="28"/>
        <v>0.82551399651562196</v>
      </c>
      <c r="V177" s="5">
        <f t="shared" si="29"/>
        <v>1.4875223483642076E-2</v>
      </c>
      <c r="W177" s="4">
        <v>19</v>
      </c>
      <c r="X177" s="4">
        <v>177</v>
      </c>
      <c r="Y177">
        <v>3299</v>
      </c>
    </row>
    <row r="178" spans="2:25" x14ac:dyDescent="0.25">
      <c r="B178">
        <v>13</v>
      </c>
      <c r="C178">
        <v>1709556752.9088099</v>
      </c>
      <c r="D178">
        <v>1709556753.0464201</v>
      </c>
      <c r="E178">
        <v>1709556753.04685</v>
      </c>
      <c r="F178">
        <v>1709556753.0471599</v>
      </c>
      <c r="G178">
        <v>1709556753.3741</v>
      </c>
      <c r="H178">
        <v>1709556753.3777599</v>
      </c>
      <c r="I178" t="s">
        <v>127</v>
      </c>
      <c r="J178">
        <v>42</v>
      </c>
      <c r="K178" s="11">
        <f t="shared" si="20"/>
        <v>0.13761019706726074</v>
      </c>
      <c r="L178" s="11">
        <f t="shared" si="21"/>
        <v>4.2986869812011719E-4</v>
      </c>
      <c r="M178" s="11">
        <f t="shared" si="22"/>
        <v>3.0994415283203125E-4</v>
      </c>
      <c r="N178" s="11">
        <f t="shared" si="23"/>
        <v>0.32694005966186523</v>
      </c>
      <c r="O178" s="11">
        <f t="shared" si="24"/>
        <v>3.6599636077880859E-3</v>
      </c>
      <c r="P178" s="11">
        <f>Table3[[#This Row],[recalc_edist6]]+Table3[[#This Row],[recalc_repr5]]+Table3[[#This Row],[gaps4]]+Table3[[#This Row],[overlaps3]]+Table3[[#This Row],[map2]]</f>
        <v>0.46895003318786621</v>
      </c>
      <c r="Q178" s="21">
        <f>1000000*Table3[[#This Row],[total]]/Table3[[#This Row],[array size]]</f>
        <v>213.25604055837482</v>
      </c>
      <c r="R178" s="5">
        <f t="shared" si="25"/>
        <v>0.29344319720334189</v>
      </c>
      <c r="S178" s="5">
        <f t="shared" si="26"/>
        <v>9.1666204861511839E-4</v>
      </c>
      <c r="T178" s="5">
        <f t="shared" si="27"/>
        <v>6.6093214819725669E-4</v>
      </c>
      <c r="U178" s="5">
        <f t="shared" si="28"/>
        <v>0.6971746167483257</v>
      </c>
      <c r="V178" s="5">
        <f t="shared" si="29"/>
        <v>7.8045918515200676E-3</v>
      </c>
      <c r="W178" s="4">
        <v>13</v>
      </c>
      <c r="X178" s="4">
        <v>178</v>
      </c>
      <c r="Y178">
        <v>2199</v>
      </c>
    </row>
    <row r="179" spans="2:25" x14ac:dyDescent="0.25">
      <c r="B179">
        <v>19</v>
      </c>
      <c r="C179">
        <v>1709556753.72405</v>
      </c>
      <c r="D179">
        <v>1709556753.8675201</v>
      </c>
      <c r="E179">
        <v>1709556753.9747901</v>
      </c>
      <c r="F179">
        <v>1709556754.0332401</v>
      </c>
      <c r="G179">
        <v>1709556754.51912</v>
      </c>
      <c r="H179">
        <v>1709556754.5279601</v>
      </c>
      <c r="I179" t="s">
        <v>127</v>
      </c>
      <c r="J179">
        <v>76</v>
      </c>
      <c r="K179" s="11">
        <f t="shared" si="20"/>
        <v>0.14347004890441895</v>
      </c>
      <c r="L179" s="11">
        <f t="shared" si="21"/>
        <v>0.1072700023651123</v>
      </c>
      <c r="M179" s="11">
        <f t="shared" si="22"/>
        <v>5.8449983596801758E-2</v>
      </c>
      <c r="N179" s="11">
        <f t="shared" si="23"/>
        <v>0.48587989807128906</v>
      </c>
      <c r="O179" s="11">
        <f t="shared" si="24"/>
        <v>8.8400840759277344E-3</v>
      </c>
      <c r="P179" s="11">
        <f>Table3[[#This Row],[recalc_edist6]]+Table3[[#This Row],[recalc_repr5]]+Table3[[#This Row],[gaps4]]+Table3[[#This Row],[overlaps3]]+Table3[[#This Row],[map2]]</f>
        <v>0.8039100170135498</v>
      </c>
      <c r="Q179" s="21">
        <f>1000000*Table3[[#This Row],[total]]/Table3[[#This Row],[array size]]</f>
        <v>182.74835576575353</v>
      </c>
      <c r="R179" s="5">
        <f t="shared" si="25"/>
        <v>0.17846530814157124</v>
      </c>
      <c r="S179" s="5">
        <f t="shared" si="26"/>
        <v>0.13343533491921183</v>
      </c>
      <c r="T179" s="5">
        <f t="shared" si="27"/>
        <v>7.2707121891499693E-2</v>
      </c>
      <c r="U179" s="5">
        <f t="shared" si="28"/>
        <v>0.60439587489690361</v>
      </c>
      <c r="V179" s="5">
        <f t="shared" si="29"/>
        <v>1.0996360150813666E-2</v>
      </c>
      <c r="W179" s="4">
        <v>19</v>
      </c>
      <c r="X179" s="4">
        <v>178</v>
      </c>
      <c r="Y179">
        <v>4399</v>
      </c>
    </row>
    <row r="180" spans="2:25" x14ac:dyDescent="0.25">
      <c r="B180">
        <v>13</v>
      </c>
      <c r="C180">
        <v>1709556752.9086599</v>
      </c>
      <c r="D180">
        <v>1709556753.0527101</v>
      </c>
      <c r="E180">
        <v>1709556753.0545101</v>
      </c>
      <c r="F180">
        <v>1709556753.0549099</v>
      </c>
      <c r="G180">
        <v>1709556753.40517</v>
      </c>
      <c r="H180">
        <v>1709556753.40887</v>
      </c>
      <c r="I180" t="s">
        <v>127</v>
      </c>
      <c r="J180">
        <v>39</v>
      </c>
      <c r="K180" s="11">
        <f t="shared" si="20"/>
        <v>0.14405012130737305</v>
      </c>
      <c r="L180" s="11">
        <f t="shared" si="21"/>
        <v>1.8000602722167969E-3</v>
      </c>
      <c r="M180" s="11">
        <f t="shared" si="22"/>
        <v>3.9982795715332031E-4</v>
      </c>
      <c r="N180" s="11">
        <f t="shared" si="23"/>
        <v>0.35026001930236816</v>
      </c>
      <c r="O180" s="11">
        <f t="shared" si="24"/>
        <v>3.7000179290771484E-3</v>
      </c>
      <c r="P180" s="11">
        <f>Table3[[#This Row],[recalc_edist6]]+Table3[[#This Row],[recalc_repr5]]+Table3[[#This Row],[gaps4]]+Table3[[#This Row],[overlaps3]]+Table3[[#This Row],[map2]]</f>
        <v>0.50021004676818848</v>
      </c>
      <c r="Q180" s="21">
        <f>1000000*Table3[[#This Row],[total]]/Table3[[#This Row],[array size]]</f>
        <v>151.62474894458578</v>
      </c>
      <c r="R180" s="5">
        <f t="shared" si="25"/>
        <v>0.28797926438716648</v>
      </c>
      <c r="S180" s="5">
        <f t="shared" si="26"/>
        <v>3.5986087921400663E-3</v>
      </c>
      <c r="T180" s="5">
        <f t="shared" si="27"/>
        <v>7.9932012508859493E-4</v>
      </c>
      <c r="U180" s="5">
        <f t="shared" si="28"/>
        <v>0.70022587823928417</v>
      </c>
      <c r="V180" s="5">
        <f t="shared" si="29"/>
        <v>7.3969284563207534E-3</v>
      </c>
      <c r="W180" s="4">
        <v>13</v>
      </c>
      <c r="X180" s="4">
        <v>178</v>
      </c>
      <c r="Y180">
        <v>3299</v>
      </c>
    </row>
    <row r="181" spans="2:25" x14ac:dyDescent="0.25">
      <c r="B181">
        <v>31</v>
      </c>
      <c r="C181">
        <v>1709556753.7537999</v>
      </c>
      <c r="D181">
        <v>1709556753.9314799</v>
      </c>
      <c r="E181">
        <v>1709556754.0406001</v>
      </c>
      <c r="F181">
        <v>1709556754.0959001</v>
      </c>
      <c r="G181">
        <v>1709556754.57688</v>
      </c>
      <c r="H181">
        <v>1709556754.58743</v>
      </c>
      <c r="I181" t="s">
        <v>127</v>
      </c>
      <c r="J181">
        <v>77</v>
      </c>
      <c r="K181" s="11">
        <f t="shared" si="20"/>
        <v>0.17768001556396484</v>
      </c>
      <c r="L181" s="11">
        <f t="shared" si="21"/>
        <v>0.10912013053894043</v>
      </c>
      <c r="M181" s="11">
        <f t="shared" si="22"/>
        <v>5.5299997329711914E-2</v>
      </c>
      <c r="N181" s="11">
        <f t="shared" si="23"/>
        <v>0.48097991943359375</v>
      </c>
      <c r="O181" s="11">
        <f t="shared" si="24"/>
        <v>1.0550022125244141E-2</v>
      </c>
      <c r="P181" s="11">
        <f>Table3[[#This Row],[recalc_edist6]]+Table3[[#This Row],[recalc_repr5]]+Table3[[#This Row],[gaps4]]+Table3[[#This Row],[overlaps3]]+Table3[[#This Row],[map2]]</f>
        <v>0.83363008499145508</v>
      </c>
      <c r="Q181" s="21">
        <f>1000000*Table3[[#This Row],[total]]/Table3[[#This Row],[array size]]</f>
        <v>148.8891025167807</v>
      </c>
      <c r="R181" s="5">
        <f t="shared" si="25"/>
        <v>0.21314011905626715</v>
      </c>
      <c r="S181" s="5">
        <f t="shared" si="26"/>
        <v>0.13089754377093882</v>
      </c>
      <c r="T181" s="5">
        <f t="shared" si="27"/>
        <v>6.6336374280780375E-2</v>
      </c>
      <c r="U181" s="5">
        <f t="shared" si="28"/>
        <v>0.57697044299753641</v>
      </c>
      <c r="V181" s="5">
        <f t="shared" si="29"/>
        <v>1.2655519894477274E-2</v>
      </c>
      <c r="W181" s="4">
        <v>31</v>
      </c>
      <c r="X181" s="4">
        <v>178</v>
      </c>
      <c r="Y181">
        <v>5599</v>
      </c>
    </row>
    <row r="182" spans="2:25" x14ac:dyDescent="0.25">
      <c r="B182">
        <v>17</v>
      </c>
      <c r="C182">
        <v>1709556752.9073999</v>
      </c>
      <c r="D182">
        <v>1709556753.05144</v>
      </c>
      <c r="E182">
        <v>1709556753.0518999</v>
      </c>
      <c r="F182">
        <v>1709556753.0523</v>
      </c>
      <c r="G182">
        <v>1709556753.3893099</v>
      </c>
      <c r="H182">
        <v>1709556753.39656</v>
      </c>
      <c r="I182" t="s">
        <v>127</v>
      </c>
      <c r="J182">
        <v>20</v>
      </c>
      <c r="K182" s="11">
        <f t="shared" si="20"/>
        <v>0.14404010772705078</v>
      </c>
      <c r="L182" s="11">
        <f t="shared" si="21"/>
        <v>4.5990943908691406E-4</v>
      </c>
      <c r="M182" s="11">
        <f t="shared" si="22"/>
        <v>4.0006637573242188E-4</v>
      </c>
      <c r="N182" s="11">
        <f t="shared" si="23"/>
        <v>0.33700990676879883</v>
      </c>
      <c r="O182" s="11">
        <f t="shared" si="24"/>
        <v>7.2500705718994141E-3</v>
      </c>
      <c r="P182" s="11">
        <f>Table3[[#This Row],[recalc_edist6]]+Table3[[#This Row],[recalc_repr5]]+Table3[[#This Row],[gaps4]]+Table3[[#This Row],[overlaps3]]+Table3[[#This Row],[map2]]</f>
        <v>0.48916006088256836</v>
      </c>
      <c r="Q182" s="21">
        <f>1000000*Table3[[#This Row],[total]]/Table3[[#This Row],[array size]]</f>
        <v>148.27525337452815</v>
      </c>
      <c r="R182" s="5">
        <f t="shared" si="25"/>
        <v>0.29446416264477115</v>
      </c>
      <c r="S182" s="5">
        <f t="shared" si="26"/>
        <v>9.4020235065209786E-4</v>
      </c>
      <c r="T182" s="5">
        <f t="shared" si="27"/>
        <v>8.1786394214319348E-4</v>
      </c>
      <c r="U182" s="5">
        <f t="shared" si="28"/>
        <v>0.68895630228017346</v>
      </c>
      <c r="V182" s="5">
        <f t="shared" si="29"/>
        <v>1.4821468782260053E-2</v>
      </c>
      <c r="W182" s="4">
        <v>17</v>
      </c>
      <c r="X182" s="4">
        <v>178</v>
      </c>
      <c r="Y182">
        <v>3299</v>
      </c>
    </row>
    <row r="183" spans="2:25" x14ac:dyDescent="0.25">
      <c r="B183">
        <v>13</v>
      </c>
      <c r="C183">
        <v>1709556752.9077699</v>
      </c>
      <c r="D183">
        <v>1709556753.03771</v>
      </c>
      <c r="E183">
        <v>1709556753.0381899</v>
      </c>
      <c r="F183">
        <v>1709556753.0385499</v>
      </c>
      <c r="G183">
        <v>1709556753.3916399</v>
      </c>
      <c r="H183">
        <v>1709556753.3952701</v>
      </c>
      <c r="I183" t="s">
        <v>127</v>
      </c>
      <c r="J183">
        <v>25</v>
      </c>
      <c r="K183" s="11">
        <f t="shared" si="20"/>
        <v>0.12994003295898438</v>
      </c>
      <c r="L183" s="11">
        <f t="shared" si="21"/>
        <v>4.7993659973144531E-4</v>
      </c>
      <c r="M183" s="11">
        <f t="shared" si="22"/>
        <v>3.6001205444335938E-4</v>
      </c>
      <c r="N183" s="11">
        <f t="shared" si="23"/>
        <v>0.35309004783630371</v>
      </c>
      <c r="O183" s="11">
        <f t="shared" si="24"/>
        <v>3.6301612854003906E-3</v>
      </c>
      <c r="P183" s="11">
        <f>Table3[[#This Row],[recalc_edist6]]+Table3[[#This Row],[recalc_repr5]]+Table3[[#This Row],[gaps4]]+Table3[[#This Row],[overlaps3]]+Table3[[#This Row],[map2]]</f>
        <v>0.48750019073486328</v>
      </c>
      <c r="Q183" s="21">
        <f>1000000*Table3[[#This Row],[total]]/Table3[[#This Row],[array size]]</f>
        <v>147.77210995297463</v>
      </c>
      <c r="R183" s="5">
        <f t="shared" si="25"/>
        <v>0.26654355306633071</v>
      </c>
      <c r="S183" s="5">
        <f t="shared" si="26"/>
        <v>9.8448494760173004E-4</v>
      </c>
      <c r="T183" s="5">
        <f t="shared" si="27"/>
        <v>7.3848597659146177E-4</v>
      </c>
      <c r="U183" s="5">
        <f t="shared" si="28"/>
        <v>0.72428699423491871</v>
      </c>
      <c r="V183" s="5">
        <f t="shared" si="29"/>
        <v>7.4464817745573484E-3</v>
      </c>
      <c r="W183" s="4">
        <v>13</v>
      </c>
      <c r="X183" s="4">
        <v>178</v>
      </c>
      <c r="Y183">
        <v>3299</v>
      </c>
    </row>
    <row r="184" spans="2:25" x14ac:dyDescent="0.25">
      <c r="B184">
        <v>12</v>
      </c>
      <c r="C184">
        <v>1709556754.9057901</v>
      </c>
      <c r="D184">
        <v>1709556754.9584999</v>
      </c>
      <c r="E184">
        <v>1709556754.9590199</v>
      </c>
      <c r="F184">
        <v>1709556754.95941</v>
      </c>
      <c r="G184">
        <v>1709556755.2995801</v>
      </c>
      <c r="H184">
        <v>1709556755.3071001</v>
      </c>
      <c r="I184" t="s">
        <v>127</v>
      </c>
      <c r="J184">
        <v>126</v>
      </c>
      <c r="K184" s="11">
        <f t="shared" si="20"/>
        <v>5.2709817886352539E-2</v>
      </c>
      <c r="L184" s="11">
        <f t="shared" si="21"/>
        <v>5.1999092102050781E-4</v>
      </c>
      <c r="M184" s="11">
        <f t="shared" si="22"/>
        <v>3.9005279541015625E-4</v>
      </c>
      <c r="N184" s="11">
        <f t="shared" si="23"/>
        <v>0.34017014503479004</v>
      </c>
      <c r="O184" s="11">
        <f t="shared" si="24"/>
        <v>7.5199604034423828E-3</v>
      </c>
      <c r="P184" s="11">
        <f>Table3[[#This Row],[recalc_edist6]]+Table3[[#This Row],[recalc_repr5]]+Table3[[#This Row],[gaps4]]+Table3[[#This Row],[overlaps3]]+Table3[[#This Row],[map2]]</f>
        <v>0.40130996704101563</v>
      </c>
      <c r="Q184" s="21">
        <f>1000000*Table3[[#This Row],[total]]/Table3[[#This Row],[array size]]</f>
        <v>145.98398219025668</v>
      </c>
      <c r="R184" s="5">
        <f t="shared" si="25"/>
        <v>0.13134440261974695</v>
      </c>
      <c r="S184" s="5">
        <f t="shared" si="26"/>
        <v>1.295733880856646E-3</v>
      </c>
      <c r="T184" s="5">
        <f t="shared" si="27"/>
        <v>9.7194893584661747E-4</v>
      </c>
      <c r="U184" s="5">
        <f t="shared" si="28"/>
        <v>0.84764938070930884</v>
      </c>
      <c r="V184" s="5">
        <f t="shared" si="29"/>
        <v>1.873853385424093E-2</v>
      </c>
      <c r="W184" s="4">
        <v>12</v>
      </c>
      <c r="X184" s="4">
        <v>178</v>
      </c>
      <c r="Y184">
        <v>2749</v>
      </c>
    </row>
    <row r="185" spans="2:25" x14ac:dyDescent="0.25">
      <c r="B185">
        <v>14</v>
      </c>
      <c r="C185">
        <v>1709556754.82656</v>
      </c>
      <c r="D185">
        <v>1709556754.8982999</v>
      </c>
      <c r="E185">
        <v>1709556754.8991001</v>
      </c>
      <c r="F185">
        <v>1709556754.8996601</v>
      </c>
      <c r="G185">
        <v>1709556755.21334</v>
      </c>
      <c r="H185">
        <v>1709556755.2185099</v>
      </c>
      <c r="I185" t="s">
        <v>127</v>
      </c>
      <c r="J185">
        <v>122</v>
      </c>
      <c r="K185" s="11">
        <f t="shared" si="20"/>
        <v>7.1739912033081055E-2</v>
      </c>
      <c r="L185" s="11">
        <f t="shared" si="21"/>
        <v>8.0013275146484375E-4</v>
      </c>
      <c r="M185" s="11">
        <f t="shared" si="22"/>
        <v>5.6004524230957031E-4</v>
      </c>
      <c r="N185" s="11">
        <f t="shared" si="23"/>
        <v>0.31367993354797363</v>
      </c>
      <c r="O185" s="11">
        <f t="shared" si="24"/>
        <v>5.1698684692382813E-3</v>
      </c>
      <c r="P185" s="11">
        <f>Table3[[#This Row],[recalc_edist6]]+Table3[[#This Row],[recalc_repr5]]+Table3[[#This Row],[gaps4]]+Table3[[#This Row],[overlaps3]]+Table3[[#This Row],[map2]]</f>
        <v>0.39194989204406738</v>
      </c>
      <c r="Q185" s="21">
        <f>1000000*Table3[[#This Row],[total]]/Table3[[#This Row],[array size]]</f>
        <v>142.57908040890047</v>
      </c>
      <c r="R185" s="5">
        <f t="shared" si="25"/>
        <v>0.18303337617711413</v>
      </c>
      <c r="S185" s="5">
        <f t="shared" si="26"/>
        <v>2.0414159251123964E-3</v>
      </c>
      <c r="T185" s="5">
        <f t="shared" si="27"/>
        <v>1.4288694898954169E-3</v>
      </c>
      <c r="U185" s="5">
        <f t="shared" si="28"/>
        <v>0.80030621238876687</v>
      </c>
      <c r="V185" s="5">
        <f t="shared" si="29"/>
        <v>1.3190126019111206E-2</v>
      </c>
      <c r="W185" s="4">
        <v>14</v>
      </c>
      <c r="X185" s="4">
        <v>178</v>
      </c>
      <c r="Y185">
        <v>2749</v>
      </c>
    </row>
    <row r="186" spans="2:25" x14ac:dyDescent="0.25">
      <c r="B186">
        <v>31</v>
      </c>
      <c r="C186">
        <v>1709556754.8247499</v>
      </c>
      <c r="D186">
        <v>1709556754.9703901</v>
      </c>
      <c r="E186">
        <v>1709556755.0847199</v>
      </c>
      <c r="F186">
        <v>1709556755.14378</v>
      </c>
      <c r="G186">
        <v>1709556755.53319</v>
      </c>
      <c r="H186">
        <v>1709556755.5434699</v>
      </c>
      <c r="I186" t="s">
        <v>127</v>
      </c>
      <c r="J186">
        <v>121</v>
      </c>
      <c r="K186" s="11">
        <f t="shared" si="20"/>
        <v>0.14564013481140137</v>
      </c>
      <c r="L186" s="11">
        <f t="shared" si="21"/>
        <v>0.11432981491088867</v>
      </c>
      <c r="M186" s="11">
        <f t="shared" si="22"/>
        <v>5.9060096740722656E-2</v>
      </c>
      <c r="N186" s="11">
        <f t="shared" si="23"/>
        <v>0.38941001892089844</v>
      </c>
      <c r="O186" s="11">
        <f t="shared" si="24"/>
        <v>1.027989387512207E-2</v>
      </c>
      <c r="P186" s="11">
        <f>Table3[[#This Row],[recalc_edist6]]+Table3[[#This Row],[recalc_repr5]]+Table3[[#This Row],[gaps4]]+Table3[[#This Row],[overlaps3]]+Table3[[#This Row],[map2]]</f>
        <v>0.7187199592590332</v>
      </c>
      <c r="Q186" s="21">
        <f>1000000*Table3[[#This Row],[total]]/Table3[[#This Row],[array size]]</f>
        <v>130.70011988707643</v>
      </c>
      <c r="R186" s="5">
        <f t="shared" si="25"/>
        <v>0.20263822221042749</v>
      </c>
      <c r="S186" s="5">
        <f t="shared" si="26"/>
        <v>0.15907421720798931</v>
      </c>
      <c r="T186" s="5">
        <f t="shared" si="27"/>
        <v>8.2174003907740184E-2</v>
      </c>
      <c r="U186" s="5">
        <f t="shared" si="28"/>
        <v>0.54181049782221435</v>
      </c>
      <c r="V186" s="5">
        <f t="shared" si="29"/>
        <v>1.4303058851628612E-2</v>
      </c>
      <c r="W186" s="4">
        <v>31</v>
      </c>
      <c r="X186" s="4">
        <v>178</v>
      </c>
      <c r="Y186">
        <v>5499</v>
      </c>
    </row>
    <row r="187" spans="2:25" x14ac:dyDescent="0.25">
      <c r="B187">
        <v>15</v>
      </c>
      <c r="C187">
        <v>1709556752.9073</v>
      </c>
      <c r="D187">
        <v>1709556753.04474</v>
      </c>
      <c r="E187">
        <v>1709556753.0453501</v>
      </c>
      <c r="F187">
        <v>1709556753.04581</v>
      </c>
      <c r="G187">
        <v>1709556753.4293101</v>
      </c>
      <c r="H187">
        <v>1709556753.43698</v>
      </c>
      <c r="I187" t="s">
        <v>127</v>
      </c>
      <c r="J187">
        <v>19</v>
      </c>
      <c r="K187" s="11">
        <f t="shared" si="20"/>
        <v>0.13743996620178223</v>
      </c>
      <c r="L187" s="11">
        <f t="shared" si="21"/>
        <v>6.1011314392089844E-4</v>
      </c>
      <c r="M187" s="11">
        <f t="shared" si="22"/>
        <v>4.5990943908691406E-4</v>
      </c>
      <c r="N187" s="11">
        <f t="shared" si="23"/>
        <v>0.38350009918212891</v>
      </c>
      <c r="O187" s="11">
        <f t="shared" si="24"/>
        <v>7.6699256896972656E-3</v>
      </c>
      <c r="P187" s="11">
        <f>Table3[[#This Row],[recalc_edist6]]+Table3[[#This Row],[recalc_repr5]]+Table3[[#This Row],[gaps4]]+Table3[[#This Row],[overlaps3]]+Table3[[#This Row],[map2]]</f>
        <v>0.52968001365661621</v>
      </c>
      <c r="Q187" s="21">
        <f>1000000*Table3[[#This Row],[total]]/Table3[[#This Row],[array size]]</f>
        <v>129.22176473691539</v>
      </c>
      <c r="R187" s="5">
        <f t="shared" si="25"/>
        <v>0.259477349830463</v>
      </c>
      <c r="S187" s="5">
        <f t="shared" si="26"/>
        <v>1.1518523036370895E-3</v>
      </c>
      <c r="T187" s="5">
        <f t="shared" si="27"/>
        <v>8.6827787952948254E-4</v>
      </c>
      <c r="U187" s="5">
        <f t="shared" si="28"/>
        <v>0.72402221963154234</v>
      </c>
      <c r="V187" s="5">
        <f t="shared" si="29"/>
        <v>1.4480300354828125E-2</v>
      </c>
      <c r="W187" s="4">
        <v>15</v>
      </c>
      <c r="X187" s="4">
        <v>178</v>
      </c>
      <c r="Y187">
        <v>4099</v>
      </c>
    </row>
    <row r="188" spans="2:25" x14ac:dyDescent="0.25">
      <c r="B188">
        <v>15</v>
      </c>
      <c r="C188">
        <v>1709556754.76109</v>
      </c>
      <c r="D188">
        <v>1709556754.8892801</v>
      </c>
      <c r="E188">
        <v>1709556755.0034599</v>
      </c>
      <c r="F188">
        <v>1709556755.07324</v>
      </c>
      <c r="G188">
        <v>1709556755.4619999</v>
      </c>
      <c r="H188">
        <v>1709556755.4681499</v>
      </c>
      <c r="I188" t="s">
        <v>127</v>
      </c>
      <c r="J188">
        <v>118</v>
      </c>
      <c r="K188" s="11">
        <f t="shared" si="20"/>
        <v>0.12819004058837891</v>
      </c>
      <c r="L188" s="11">
        <f t="shared" si="21"/>
        <v>0.11417984962463379</v>
      </c>
      <c r="M188" s="11">
        <f t="shared" si="22"/>
        <v>6.9780111312866211E-2</v>
      </c>
      <c r="N188" s="11">
        <f t="shared" si="23"/>
        <v>0.38875985145568848</v>
      </c>
      <c r="O188" s="11">
        <f t="shared" si="24"/>
        <v>6.1500072479248047E-3</v>
      </c>
      <c r="P188" s="11">
        <f>Table3[[#This Row],[recalc_edist6]]+Table3[[#This Row],[recalc_repr5]]+Table3[[#This Row],[gaps4]]+Table3[[#This Row],[overlaps3]]+Table3[[#This Row],[map2]]</f>
        <v>0.70705986022949219</v>
      </c>
      <c r="Q188" s="21">
        <f>1000000*Table3[[#This Row],[total]]/Table3[[#This Row],[array size]]</f>
        <v>128.57971635379019</v>
      </c>
      <c r="R188" s="5">
        <f t="shared" si="25"/>
        <v>0.1813001243583138</v>
      </c>
      <c r="S188" s="5">
        <f t="shared" si="26"/>
        <v>0.16148540745556417</v>
      </c>
      <c r="T188" s="5">
        <f t="shared" si="27"/>
        <v>9.8690528536321528E-2</v>
      </c>
      <c r="U188" s="5">
        <f t="shared" si="28"/>
        <v>0.54982593882434183</v>
      </c>
      <c r="V188" s="5">
        <f t="shared" si="29"/>
        <v>8.6980008254586554E-3</v>
      </c>
      <c r="W188" s="4">
        <v>15</v>
      </c>
      <c r="X188" s="4">
        <v>178</v>
      </c>
      <c r="Y188">
        <v>5499</v>
      </c>
    </row>
    <row r="189" spans="2:25" x14ac:dyDescent="0.25">
      <c r="B189">
        <v>35</v>
      </c>
      <c r="C189">
        <v>1709556753.3427999</v>
      </c>
      <c r="D189">
        <v>1709556753.4837799</v>
      </c>
      <c r="E189">
        <v>1709556753.5897801</v>
      </c>
      <c r="F189">
        <v>1709556753.64553</v>
      </c>
      <c r="G189">
        <v>1709556754.2827499</v>
      </c>
      <c r="H189">
        <v>1709556754.2947199</v>
      </c>
      <c r="I189" t="s">
        <v>127</v>
      </c>
      <c r="J189">
        <v>66</v>
      </c>
      <c r="K189" s="11">
        <f t="shared" si="20"/>
        <v>0.14098000526428223</v>
      </c>
      <c r="L189" s="11">
        <f t="shared" si="21"/>
        <v>0.10600018501281738</v>
      </c>
      <c r="M189" s="11">
        <f t="shared" si="22"/>
        <v>5.5749893188476563E-2</v>
      </c>
      <c r="N189" s="11">
        <f t="shared" si="23"/>
        <v>0.63721990585327148</v>
      </c>
      <c r="O189" s="11">
        <f t="shared" si="24"/>
        <v>1.1970043182373047E-2</v>
      </c>
      <c r="P189" s="11">
        <f>Table3[[#This Row],[recalc_edist6]]+Table3[[#This Row],[recalc_repr5]]+Table3[[#This Row],[gaps4]]+Table3[[#This Row],[overlaps3]]+Table3[[#This Row],[map2]]</f>
        <v>0.9519200325012207</v>
      </c>
      <c r="Q189" s="21">
        <f>1000000*Table3[[#This Row],[total]]/Table3[[#This Row],[array size]]</f>
        <v>123.64203565413959</v>
      </c>
      <c r="R189" s="5">
        <f t="shared" si="25"/>
        <v>0.14810068120307304</v>
      </c>
      <c r="S189" s="5">
        <f t="shared" si="26"/>
        <v>0.11135408584090434</v>
      </c>
      <c r="T189" s="5">
        <f t="shared" si="27"/>
        <v>5.8565731663394814E-2</v>
      </c>
      <c r="U189" s="5">
        <f t="shared" si="28"/>
        <v>0.6694048702588411</v>
      </c>
      <c r="V189" s="5">
        <f t="shared" si="29"/>
        <v>1.257463103378665E-2</v>
      </c>
      <c r="W189" s="4">
        <v>35</v>
      </c>
      <c r="X189" s="4">
        <v>178</v>
      </c>
      <c r="Y189">
        <v>7699</v>
      </c>
    </row>
    <row r="190" spans="2:25" x14ac:dyDescent="0.25">
      <c r="B190">
        <v>11</v>
      </c>
      <c r="C190">
        <v>1709556752.90628</v>
      </c>
      <c r="D190">
        <v>1709556753.03511</v>
      </c>
      <c r="E190">
        <v>1709556753.03566</v>
      </c>
      <c r="F190">
        <v>1709556753.0360601</v>
      </c>
      <c r="G190">
        <v>1709556753.4224601</v>
      </c>
      <c r="H190">
        <v>1709556753.4276299</v>
      </c>
      <c r="I190" t="s">
        <v>127</v>
      </c>
      <c r="J190">
        <v>4</v>
      </c>
      <c r="K190" s="11">
        <f t="shared" si="20"/>
        <v>0.1288299560546875</v>
      </c>
      <c r="L190" s="11">
        <f t="shared" si="21"/>
        <v>5.5003166198730469E-4</v>
      </c>
      <c r="M190" s="11">
        <f t="shared" si="22"/>
        <v>4.0006637573242188E-4</v>
      </c>
      <c r="N190" s="11">
        <f t="shared" si="23"/>
        <v>0.38639998435974121</v>
      </c>
      <c r="O190" s="11">
        <f t="shared" si="24"/>
        <v>5.1698684692382813E-3</v>
      </c>
      <c r="P190" s="11">
        <f>Table3[[#This Row],[recalc_edist6]]+Table3[[#This Row],[recalc_repr5]]+Table3[[#This Row],[gaps4]]+Table3[[#This Row],[overlaps3]]+Table3[[#This Row],[map2]]</f>
        <v>0.52134990692138672</v>
      </c>
      <c r="Q190" s="21">
        <f>1000000*Table3[[#This Row],[total]]/Table3[[#This Row],[array size]]</f>
        <v>118.51555056180648</v>
      </c>
      <c r="R190" s="5">
        <f t="shared" si="25"/>
        <v>0.24710842822517951</v>
      </c>
      <c r="S190" s="5">
        <f t="shared" si="26"/>
        <v>1.0550144052682124E-3</v>
      </c>
      <c r="T190" s="5">
        <f t="shared" si="27"/>
        <v>7.6736635112269625E-4</v>
      </c>
      <c r="U190" s="5">
        <f t="shared" si="28"/>
        <v>0.74115287876709202</v>
      </c>
      <c r="V190" s="5">
        <f t="shared" si="29"/>
        <v>9.9163122513376313E-3</v>
      </c>
      <c r="W190" s="19">
        <v>11</v>
      </c>
      <c r="X190" s="19">
        <v>178</v>
      </c>
      <c r="Y190">
        <v>4399</v>
      </c>
    </row>
    <row r="191" spans="2:25" x14ac:dyDescent="0.25">
      <c r="B191">
        <v>25</v>
      </c>
      <c r="C191">
        <v>1709556754.71053</v>
      </c>
      <c r="D191">
        <v>1709556754.8517399</v>
      </c>
      <c r="E191">
        <v>1709556754.95314</v>
      </c>
      <c r="F191">
        <v>1709556755.0062201</v>
      </c>
      <c r="G191">
        <v>1709556755.3275199</v>
      </c>
      <c r="H191">
        <v>1709556755.33482</v>
      </c>
      <c r="I191" t="s">
        <v>127</v>
      </c>
      <c r="J191">
        <v>113</v>
      </c>
      <c r="K191" s="11">
        <f t="shared" si="20"/>
        <v>0.14120984077453613</v>
      </c>
      <c r="L191" s="11">
        <f t="shared" si="21"/>
        <v>0.10140013694763184</v>
      </c>
      <c r="M191" s="11">
        <f t="shared" si="22"/>
        <v>5.3080081939697266E-2</v>
      </c>
      <c r="N191" s="11">
        <f t="shared" si="23"/>
        <v>0.32129979133605957</v>
      </c>
      <c r="O191" s="11">
        <f t="shared" si="24"/>
        <v>7.3001384735107422E-3</v>
      </c>
      <c r="P191" s="11">
        <f>Table3[[#This Row],[recalc_edist6]]+Table3[[#This Row],[recalc_repr5]]+Table3[[#This Row],[gaps4]]+Table3[[#This Row],[overlaps3]]+Table3[[#This Row],[map2]]</f>
        <v>0.62428998947143555</v>
      </c>
      <c r="Q191" s="21">
        <f>1000000*Table3[[#This Row],[total]]/Table3[[#This Row],[array size]]</f>
        <v>113.52791225157948</v>
      </c>
      <c r="R191" s="5">
        <f t="shared" si="25"/>
        <v>0.22619270396133304</v>
      </c>
      <c r="S191" s="5">
        <f t="shared" si="26"/>
        <v>0.16242473635286669</v>
      </c>
      <c r="T191" s="5">
        <f t="shared" si="27"/>
        <v>8.5024720618439367E-2</v>
      </c>
      <c r="U191" s="5">
        <f t="shared" si="28"/>
        <v>0.51466433349042295</v>
      </c>
      <c r="V191" s="5">
        <f t="shared" si="29"/>
        <v>1.1693505576937912E-2</v>
      </c>
      <c r="W191" s="4">
        <v>25</v>
      </c>
      <c r="X191" s="4">
        <v>178</v>
      </c>
      <c r="Y191">
        <v>5499</v>
      </c>
    </row>
    <row r="192" spans="2:25" x14ac:dyDescent="0.25">
      <c r="B192">
        <v>16</v>
      </c>
      <c r="C192">
        <v>1709556752.90885</v>
      </c>
      <c r="D192">
        <v>1709556753.0538599</v>
      </c>
      <c r="E192">
        <v>1709556753.0543799</v>
      </c>
      <c r="F192">
        <v>1709556753.05479</v>
      </c>
      <c r="G192">
        <v>1709556753.4005499</v>
      </c>
      <c r="H192">
        <v>1709556753.4051299</v>
      </c>
      <c r="I192" t="s">
        <v>127</v>
      </c>
      <c r="J192">
        <v>43</v>
      </c>
      <c r="K192" s="11">
        <f t="shared" si="20"/>
        <v>0.14500999450683594</v>
      </c>
      <c r="L192" s="11">
        <f t="shared" si="21"/>
        <v>5.1999092102050781E-4</v>
      </c>
      <c r="M192" s="11">
        <f t="shared" si="22"/>
        <v>4.100799560546875E-4</v>
      </c>
      <c r="N192" s="11">
        <f t="shared" si="23"/>
        <v>0.34575986862182617</v>
      </c>
      <c r="O192" s="11">
        <f t="shared" si="24"/>
        <v>4.5800209045410156E-3</v>
      </c>
      <c r="P192" s="11">
        <f>Table3[[#This Row],[recalc_edist6]]+Table3[[#This Row],[recalc_repr5]]+Table3[[#This Row],[gaps4]]+Table3[[#This Row],[overlaps3]]+Table3[[#This Row],[map2]]</f>
        <v>0.49627995491027832</v>
      </c>
      <c r="Q192" s="21">
        <f>1000000*Table3[[#This Row],[total]]/Table3[[#This Row],[array size]]</f>
        <v>112.81653896573728</v>
      </c>
      <c r="R192" s="5">
        <f t="shared" si="25"/>
        <v>0.29219393826424456</v>
      </c>
      <c r="S192" s="5">
        <f t="shared" si="26"/>
        <v>1.0477774003878843E-3</v>
      </c>
      <c r="T192" s="5">
        <f t="shared" si="27"/>
        <v>8.2630771603262759E-4</v>
      </c>
      <c r="U192" s="5">
        <f t="shared" si="28"/>
        <v>0.69670327241876118</v>
      </c>
      <c r="V192" s="5">
        <f t="shared" si="29"/>
        <v>9.2287042005737077E-3</v>
      </c>
      <c r="W192" s="4">
        <v>16</v>
      </c>
      <c r="X192" s="4">
        <v>178</v>
      </c>
      <c r="Y192">
        <v>4399</v>
      </c>
    </row>
    <row r="193" spans="2:25" x14ac:dyDescent="0.25">
      <c r="B193">
        <v>50</v>
      </c>
      <c r="C193">
        <v>1709556753.7149301</v>
      </c>
      <c r="D193">
        <v>1709556753.8917501</v>
      </c>
      <c r="E193">
        <v>1709556754.0051999</v>
      </c>
      <c r="F193">
        <v>1709556754.0704701</v>
      </c>
      <c r="G193">
        <v>1709556754.6303301</v>
      </c>
      <c r="H193">
        <v>1709556754.6470499</v>
      </c>
      <c r="I193" t="s">
        <v>127</v>
      </c>
      <c r="J193">
        <v>74</v>
      </c>
      <c r="K193" s="11">
        <f t="shared" si="20"/>
        <v>0.17682003974914551</v>
      </c>
      <c r="L193" s="11">
        <f t="shared" si="21"/>
        <v>0.1134498119354248</v>
      </c>
      <c r="M193" s="11">
        <f t="shared" si="22"/>
        <v>6.5270185470581055E-2</v>
      </c>
      <c r="N193" s="11">
        <f t="shared" si="23"/>
        <v>0.5598599910736084</v>
      </c>
      <c r="O193" s="11">
        <f t="shared" si="24"/>
        <v>1.6719818115234375E-2</v>
      </c>
      <c r="P193" s="11">
        <f>Table3[[#This Row],[recalc_edist6]]+Table3[[#This Row],[recalc_repr5]]+Table3[[#This Row],[gaps4]]+Table3[[#This Row],[overlaps3]]+Table3[[#This Row],[map2]]</f>
        <v>0.93211984634399414</v>
      </c>
      <c r="Q193" s="21">
        <f>1000000*Table3[[#This Row],[total]]/Table3[[#This Row],[array size]]</f>
        <v>94.163031250024659</v>
      </c>
      <c r="R193" s="5">
        <f t="shared" si="25"/>
        <v>0.189696679501759</v>
      </c>
      <c r="S193" s="5">
        <f t="shared" si="26"/>
        <v>0.12171161506795847</v>
      </c>
      <c r="T193" s="5">
        <f t="shared" si="27"/>
        <v>7.0023383502225547E-2</v>
      </c>
      <c r="U193" s="5">
        <f t="shared" si="28"/>
        <v>0.60063090950108888</v>
      </c>
      <c r="V193" s="5">
        <f t="shared" si="29"/>
        <v>1.793741242696812E-2</v>
      </c>
      <c r="W193" s="4">
        <v>50</v>
      </c>
      <c r="X193" s="4">
        <v>178</v>
      </c>
      <c r="Y193">
        <v>9899</v>
      </c>
    </row>
    <row r="194" spans="2:25" x14ac:dyDescent="0.25">
      <c r="B194">
        <v>29</v>
      </c>
      <c r="C194">
        <v>1709556752.9082501</v>
      </c>
      <c r="D194">
        <v>1709556753.05937</v>
      </c>
      <c r="E194">
        <v>1709556753.0599899</v>
      </c>
      <c r="F194">
        <v>1709556753.0604401</v>
      </c>
      <c r="G194">
        <v>1709556753.41627</v>
      </c>
      <c r="H194">
        <v>1709556753.42485</v>
      </c>
      <c r="I194" t="s">
        <v>127</v>
      </c>
      <c r="J194">
        <v>32</v>
      </c>
      <c r="K194" s="11">
        <f t="shared" ref="K194:K257" si="30">D194-C194</f>
        <v>0.15111994743347168</v>
      </c>
      <c r="L194" s="11">
        <f t="shared" ref="L194:L257" si="31">E194-D194</f>
        <v>6.198883056640625E-4</v>
      </c>
      <c r="M194" s="11">
        <f t="shared" ref="M194:M257" si="32">F194-E194</f>
        <v>4.5013427734375E-4</v>
      </c>
      <c r="N194" s="11">
        <f t="shared" ref="N194:N257" si="33">G194-F194</f>
        <v>0.35582995414733887</v>
      </c>
      <c r="O194" s="11">
        <f t="shared" ref="O194:O257" si="34">H194-G194</f>
        <v>8.5799694061279297E-3</v>
      </c>
      <c r="P194" s="11">
        <f>Table3[[#This Row],[recalc_edist6]]+Table3[[#This Row],[recalc_repr5]]+Table3[[#This Row],[gaps4]]+Table3[[#This Row],[overlaps3]]+Table3[[#This Row],[map2]]</f>
        <v>0.51659989356994629</v>
      </c>
      <c r="Q194" s="21">
        <f>1000000*Table3[[#This Row],[total]]/Table3[[#This Row],[array size]]</f>
        <v>93.944334164383761</v>
      </c>
      <c r="R194" s="5">
        <f t="shared" ref="R194:R257" si="35">K194/SUM($K194:$O194)</f>
        <v>0.29252802664971983</v>
      </c>
      <c r="S194" s="5">
        <f t="shared" ref="S194:S257" si="36">L194/SUM($K194:$O194)</f>
        <v>1.1999388954193255E-3</v>
      </c>
      <c r="T194" s="5">
        <f t="shared" ref="T194:T257" si="37">M194/SUM($K194:$O194)</f>
        <v>8.7134024405834099E-4</v>
      </c>
      <c r="U194" s="5">
        <f t="shared" ref="U194:U257" si="38">N194/SUM($K194:$O194)</f>
        <v>0.68879215535331972</v>
      </c>
      <c r="V194" s="5">
        <f t="shared" ref="V194:V257" si="39">O194/SUM($K194:$O194)</f>
        <v>1.6608538857482796E-2</v>
      </c>
      <c r="W194" s="4">
        <v>29</v>
      </c>
      <c r="X194" s="4">
        <v>178</v>
      </c>
      <c r="Y194">
        <v>5499</v>
      </c>
    </row>
    <row r="195" spans="2:25" x14ac:dyDescent="0.25">
      <c r="B195">
        <v>23</v>
      </c>
      <c r="C195">
        <v>1709556752.90836</v>
      </c>
      <c r="D195">
        <v>1709556753.05583</v>
      </c>
      <c r="E195">
        <v>1709556753.0562601</v>
      </c>
      <c r="F195">
        <v>1709556753.0566001</v>
      </c>
      <c r="G195">
        <v>1709556753.40569</v>
      </c>
      <c r="H195">
        <v>1709556753.4124601</v>
      </c>
      <c r="I195" t="s">
        <v>127</v>
      </c>
      <c r="J195">
        <v>34</v>
      </c>
      <c r="K195" s="11">
        <f t="shared" si="30"/>
        <v>0.14746999740600586</v>
      </c>
      <c r="L195" s="11">
        <f t="shared" si="31"/>
        <v>4.3010711669921875E-4</v>
      </c>
      <c r="M195" s="11">
        <f t="shared" si="32"/>
        <v>3.3998489379882813E-4</v>
      </c>
      <c r="N195" s="11">
        <f t="shared" si="33"/>
        <v>0.3490898609161377</v>
      </c>
      <c r="O195" s="11">
        <f t="shared" si="34"/>
        <v>6.7701339721679688E-3</v>
      </c>
      <c r="P195" s="11">
        <f>Table3[[#This Row],[recalc_edist6]]+Table3[[#This Row],[recalc_repr5]]+Table3[[#This Row],[gaps4]]+Table3[[#This Row],[overlaps3]]+Table3[[#This Row],[map2]]</f>
        <v>0.50410008430480957</v>
      </c>
      <c r="Q195" s="21">
        <f>1000000*Table3[[#This Row],[total]]/Table3[[#This Row],[array size]]</f>
        <v>91.671228278743328</v>
      </c>
      <c r="R195" s="5">
        <f t="shared" si="35"/>
        <v>0.29254110839790404</v>
      </c>
      <c r="S195" s="5">
        <f t="shared" si="36"/>
        <v>8.532177043619573E-4</v>
      </c>
      <c r="T195" s="5">
        <f t="shared" si="37"/>
        <v>6.74439271851525E-4</v>
      </c>
      <c r="U195" s="5">
        <f t="shared" si="38"/>
        <v>0.69250109608205646</v>
      </c>
      <c r="V195" s="5">
        <f t="shared" si="39"/>
        <v>1.343013854382602E-2</v>
      </c>
      <c r="W195" s="4">
        <v>23</v>
      </c>
      <c r="X195" s="4">
        <v>178</v>
      </c>
      <c r="Y195">
        <v>5499</v>
      </c>
    </row>
    <row r="196" spans="2:25" x14ac:dyDescent="0.25">
      <c r="B196">
        <v>53</v>
      </c>
      <c r="C196">
        <v>1709556753.69085</v>
      </c>
      <c r="D196">
        <v>1709556753.8685801</v>
      </c>
      <c r="E196">
        <v>1709556753.9743299</v>
      </c>
      <c r="F196">
        <v>1709556754.03034</v>
      </c>
      <c r="G196">
        <v>1709556754.5811801</v>
      </c>
      <c r="H196">
        <v>1709556754.5977299</v>
      </c>
      <c r="I196" t="s">
        <v>127</v>
      </c>
      <c r="J196">
        <v>71</v>
      </c>
      <c r="K196" s="11">
        <f t="shared" si="30"/>
        <v>0.17773008346557617</v>
      </c>
      <c r="L196" s="11">
        <f t="shared" si="31"/>
        <v>0.10574984550476074</v>
      </c>
      <c r="M196" s="11">
        <f t="shared" si="32"/>
        <v>5.6010007858276367E-2</v>
      </c>
      <c r="N196" s="11">
        <f t="shared" si="33"/>
        <v>0.55084013938903809</v>
      </c>
      <c r="O196" s="11">
        <f t="shared" si="34"/>
        <v>1.6549825668334961E-2</v>
      </c>
      <c r="P196" s="11">
        <f>Table3[[#This Row],[recalc_edist6]]+Table3[[#This Row],[recalc_repr5]]+Table3[[#This Row],[gaps4]]+Table3[[#This Row],[overlaps3]]+Table3[[#This Row],[map2]]</f>
        <v>0.90687990188598633</v>
      </c>
      <c r="Q196" s="21">
        <f>1000000*Table3[[#This Row],[total]]/Table3[[#This Row],[array size]]</f>
        <v>91.613284360641103</v>
      </c>
      <c r="R196" s="5">
        <f t="shared" si="35"/>
        <v>0.19597973568050309</v>
      </c>
      <c r="S196" s="5">
        <f t="shared" si="36"/>
        <v>0.116608434352596</v>
      </c>
      <c r="T196" s="5">
        <f t="shared" si="37"/>
        <v>6.1761218593328129E-2</v>
      </c>
      <c r="U196" s="5">
        <f t="shared" si="38"/>
        <v>0.60740141913332435</v>
      </c>
      <c r="V196" s="5">
        <f t="shared" si="39"/>
        <v>1.8249192240248388E-2</v>
      </c>
      <c r="W196" s="4">
        <v>53</v>
      </c>
      <c r="X196" s="4">
        <v>178</v>
      </c>
      <c r="Y196">
        <v>9899</v>
      </c>
    </row>
    <row r="197" spans="2:25" x14ac:dyDescent="0.25">
      <c r="B197">
        <v>57</v>
      </c>
      <c r="C197">
        <v>1709556753.65804</v>
      </c>
      <c r="D197">
        <v>1709556753.8591499</v>
      </c>
      <c r="E197">
        <v>1709556753.9734399</v>
      </c>
      <c r="F197">
        <v>1709556754.0371499</v>
      </c>
      <c r="G197">
        <v>1709556754.62432</v>
      </c>
      <c r="H197">
        <v>1709556754.64361</v>
      </c>
      <c r="I197" t="s">
        <v>127</v>
      </c>
      <c r="J197">
        <v>69</v>
      </c>
      <c r="K197" s="11">
        <f t="shared" si="30"/>
        <v>0.20110988616943359</v>
      </c>
      <c r="L197" s="11">
        <f t="shared" si="31"/>
        <v>0.11428999900817871</v>
      </c>
      <c r="M197" s="11">
        <f t="shared" si="32"/>
        <v>6.370997428894043E-2</v>
      </c>
      <c r="N197" s="11">
        <f t="shared" si="33"/>
        <v>0.58717012405395508</v>
      </c>
      <c r="O197" s="11">
        <f t="shared" si="34"/>
        <v>1.9289970397949219E-2</v>
      </c>
      <c r="P197" s="11">
        <f>Table3[[#This Row],[recalc_edist6]]+Table3[[#This Row],[recalc_repr5]]+Table3[[#This Row],[gaps4]]+Table3[[#This Row],[overlaps3]]+Table3[[#This Row],[map2]]</f>
        <v>0.98556995391845703</v>
      </c>
      <c r="Q197" s="21">
        <f>1000000*Table3[[#This Row],[total]]/Table3[[#This Row],[array size]]</f>
        <v>89.605414484812897</v>
      </c>
      <c r="R197" s="5">
        <f t="shared" si="35"/>
        <v>0.20405440057284133</v>
      </c>
      <c r="S197" s="5">
        <f t="shared" si="36"/>
        <v>0.11596335557286551</v>
      </c>
      <c r="T197" s="5">
        <f t="shared" si="37"/>
        <v>6.4642772474587426E-2</v>
      </c>
      <c r="U197" s="5">
        <f t="shared" si="38"/>
        <v>0.59576707033272214</v>
      </c>
      <c r="V197" s="5">
        <f t="shared" si="39"/>
        <v>1.9572401046983632E-2</v>
      </c>
      <c r="W197" s="4">
        <v>57</v>
      </c>
      <c r="X197" s="4">
        <v>178</v>
      </c>
      <c r="Y197">
        <v>10999</v>
      </c>
    </row>
    <row r="198" spans="2:25" x14ac:dyDescent="0.25">
      <c r="B198">
        <v>35</v>
      </c>
      <c r="C198">
        <v>1709556752.9083099</v>
      </c>
      <c r="D198">
        <v>1709556753.0657699</v>
      </c>
      <c r="E198">
        <v>1709556753.0662799</v>
      </c>
      <c r="F198">
        <v>1709556753.06675</v>
      </c>
      <c r="G198">
        <v>1709556753.4604399</v>
      </c>
      <c r="H198">
        <v>1709556753.4674001</v>
      </c>
      <c r="I198" t="s">
        <v>127</v>
      </c>
      <c r="J198">
        <v>33</v>
      </c>
      <c r="K198" s="11">
        <f t="shared" si="30"/>
        <v>0.15745997428894043</v>
      </c>
      <c r="L198" s="11">
        <f t="shared" si="31"/>
        <v>5.0997734069824219E-4</v>
      </c>
      <c r="M198" s="11">
        <f t="shared" si="32"/>
        <v>4.7016143798828125E-4</v>
      </c>
      <c r="N198" s="11">
        <f t="shared" si="33"/>
        <v>0.39368987083435059</v>
      </c>
      <c r="O198" s="11">
        <f t="shared" si="34"/>
        <v>6.9601535797119141E-3</v>
      </c>
      <c r="P198" s="11">
        <f>Table3[[#This Row],[recalc_edist6]]+Table3[[#This Row],[recalc_repr5]]+Table3[[#This Row],[gaps4]]+Table3[[#This Row],[overlaps3]]+Table3[[#This Row],[map2]]</f>
        <v>0.55909013748168945</v>
      </c>
      <c r="Q198" s="21">
        <f>1000000*Table3[[#This Row],[total]]/Table3[[#This Row],[array size]]</f>
        <v>84.723463779616523</v>
      </c>
      <c r="R198" s="5">
        <f t="shared" si="35"/>
        <v>0.28163611506042235</v>
      </c>
      <c r="S198" s="5">
        <f t="shared" si="36"/>
        <v>9.1215585199791557E-4</v>
      </c>
      <c r="T198" s="5">
        <f t="shared" si="37"/>
        <v>8.409403179709628E-4</v>
      </c>
      <c r="U198" s="5">
        <f t="shared" si="38"/>
        <v>0.7041617164052445</v>
      </c>
      <c r="V198" s="5">
        <f t="shared" si="39"/>
        <v>1.2449072364364258E-2</v>
      </c>
      <c r="W198" s="4">
        <v>35</v>
      </c>
      <c r="X198" s="4">
        <v>178</v>
      </c>
      <c r="Y198">
        <v>6599</v>
      </c>
    </row>
    <row r="199" spans="2:25" x14ac:dyDescent="0.25">
      <c r="B199">
        <v>44</v>
      </c>
      <c r="C199">
        <v>1709556752.90891</v>
      </c>
      <c r="D199">
        <v>1709556753.0903699</v>
      </c>
      <c r="E199">
        <v>1709556753.09235</v>
      </c>
      <c r="F199">
        <v>1709556753.09289</v>
      </c>
      <c r="G199">
        <v>1709556753.4909699</v>
      </c>
      <c r="H199">
        <v>1709556753.5037799</v>
      </c>
      <c r="I199" t="s">
        <v>127</v>
      </c>
      <c r="J199">
        <v>44</v>
      </c>
      <c r="K199" s="11">
        <f t="shared" si="30"/>
        <v>0.18145990371704102</v>
      </c>
      <c r="L199" s="11">
        <f t="shared" si="31"/>
        <v>1.9800662994384766E-3</v>
      </c>
      <c r="M199" s="11">
        <f t="shared" si="32"/>
        <v>5.4001808166503906E-4</v>
      </c>
      <c r="N199" s="11">
        <f t="shared" si="33"/>
        <v>0.39807987213134766</v>
      </c>
      <c r="O199" s="11">
        <f t="shared" si="34"/>
        <v>1.2809991836547852E-2</v>
      </c>
      <c r="P199" s="11">
        <f>Table3[[#This Row],[recalc_edist6]]+Table3[[#This Row],[recalc_repr5]]+Table3[[#This Row],[gaps4]]+Table3[[#This Row],[overlaps3]]+Table3[[#This Row],[map2]]</f>
        <v>0.59486985206604004</v>
      </c>
      <c r="Q199" s="21">
        <f>1000000*Table3[[#This Row],[total]]/Table3[[#This Row],[array size]]</f>
        <v>71.67970262273046</v>
      </c>
      <c r="R199" s="5">
        <f t="shared" si="35"/>
        <v>0.30504135162811391</v>
      </c>
      <c r="S199" s="5">
        <f t="shared" si="36"/>
        <v>3.3285705983611647E-3</v>
      </c>
      <c r="T199" s="5">
        <f t="shared" si="37"/>
        <v>9.0779198137122682E-4</v>
      </c>
      <c r="U199" s="5">
        <f t="shared" si="38"/>
        <v>0.66918817746231063</v>
      </c>
      <c r="V199" s="5">
        <f t="shared" si="39"/>
        <v>2.1534108329843111E-2</v>
      </c>
      <c r="W199" s="4">
        <v>44</v>
      </c>
      <c r="X199" s="4">
        <v>178</v>
      </c>
      <c r="Y199">
        <v>8299</v>
      </c>
    </row>
    <row r="200" spans="2:25" x14ac:dyDescent="0.25">
      <c r="B200">
        <v>29</v>
      </c>
      <c r="C200">
        <v>1709556754.82039</v>
      </c>
      <c r="D200">
        <v>1709556754.9021101</v>
      </c>
      <c r="E200">
        <v>1709556754.9028499</v>
      </c>
      <c r="F200">
        <v>1709556754.9033599</v>
      </c>
      <c r="G200">
        <v>1709556755.27597</v>
      </c>
      <c r="H200">
        <v>1709556755.2871101</v>
      </c>
      <c r="I200" t="s">
        <v>127</v>
      </c>
      <c r="J200">
        <v>120</v>
      </c>
      <c r="K200" s="11">
        <f t="shared" si="30"/>
        <v>8.1720113754272461E-2</v>
      </c>
      <c r="L200" s="11">
        <f t="shared" si="31"/>
        <v>7.3981285095214844E-4</v>
      </c>
      <c r="M200" s="11">
        <f t="shared" si="32"/>
        <v>5.0997734069824219E-4</v>
      </c>
      <c r="N200" s="11">
        <f t="shared" si="33"/>
        <v>0.37261009216308594</v>
      </c>
      <c r="O200" s="11">
        <f t="shared" si="34"/>
        <v>1.1140108108520508E-2</v>
      </c>
      <c r="P200" s="11">
        <f>Table3[[#This Row],[recalc_edist6]]+Table3[[#This Row],[recalc_repr5]]+Table3[[#This Row],[gaps4]]+Table3[[#This Row],[overlaps3]]+Table3[[#This Row],[map2]]</f>
        <v>0.4667201042175293</v>
      </c>
      <c r="Q200" s="21">
        <f>1000000*Table3[[#This Row],[total]]/Table3[[#This Row],[array size]]</f>
        <v>70.72588334861787</v>
      </c>
      <c r="R200" s="5">
        <f t="shared" si="35"/>
        <v>0.17509447957310251</v>
      </c>
      <c r="S200" s="5">
        <f t="shared" si="36"/>
        <v>1.5851317401303455E-3</v>
      </c>
      <c r="T200" s="5">
        <f t="shared" si="37"/>
        <v>1.0926834650785721E-3</v>
      </c>
      <c r="U200" s="5">
        <f t="shared" si="38"/>
        <v>0.79835877819700585</v>
      </c>
      <c r="V200" s="5">
        <f t="shared" si="39"/>
        <v>2.3868927024682692E-2</v>
      </c>
      <c r="W200" s="4">
        <v>29</v>
      </c>
      <c r="X200" s="4">
        <v>178</v>
      </c>
      <c r="Y200">
        <v>6599</v>
      </c>
    </row>
    <row r="201" spans="2:25" x14ac:dyDescent="0.25">
      <c r="B201">
        <v>57</v>
      </c>
      <c r="C201">
        <v>1709556753.6903801</v>
      </c>
      <c r="D201">
        <v>1709556753.8773601</v>
      </c>
      <c r="E201">
        <v>1709556753.9821301</v>
      </c>
      <c r="F201">
        <v>1709556754.0371399</v>
      </c>
      <c r="G201">
        <v>1709556754.5945101</v>
      </c>
      <c r="H201">
        <v>1709556754.6115999</v>
      </c>
      <c r="I201" t="s">
        <v>127</v>
      </c>
      <c r="J201">
        <v>70</v>
      </c>
      <c r="K201" s="11">
        <f t="shared" si="30"/>
        <v>0.18698000907897949</v>
      </c>
      <c r="L201" s="11">
        <f t="shared" si="31"/>
        <v>0.10476994514465332</v>
      </c>
      <c r="M201" s="11">
        <f t="shared" si="32"/>
        <v>5.5009841918945313E-2</v>
      </c>
      <c r="N201" s="11">
        <f t="shared" si="33"/>
        <v>0.55737018585205078</v>
      </c>
      <c r="O201" s="11">
        <f t="shared" si="34"/>
        <v>1.708984375E-2</v>
      </c>
      <c r="P201" s="11">
        <f>Table3[[#This Row],[recalc_edist6]]+Table3[[#This Row],[recalc_repr5]]+Table3[[#This Row],[gaps4]]+Table3[[#This Row],[overlaps3]]+Table3[[#This Row],[map2]]</f>
        <v>0.92121982574462891</v>
      </c>
      <c r="Q201" s="21">
        <f>1000000*Table3[[#This Row],[total]]/Table3[[#This Row],[array size]]</f>
        <v>69.794668213094084</v>
      </c>
      <c r="R201" s="5">
        <f t="shared" si="35"/>
        <v>0.20297002284752408</v>
      </c>
      <c r="S201" s="5">
        <f t="shared" si="36"/>
        <v>0.11372958138408168</v>
      </c>
      <c r="T201" s="5">
        <f t="shared" si="37"/>
        <v>5.9714131612919254E-2</v>
      </c>
      <c r="U201" s="5">
        <f t="shared" si="38"/>
        <v>0.60503494418557946</v>
      </c>
      <c r="V201" s="5">
        <f t="shared" si="39"/>
        <v>1.8551319969895515E-2</v>
      </c>
      <c r="W201" s="4">
        <v>57</v>
      </c>
      <c r="X201" s="4">
        <v>178</v>
      </c>
      <c r="Y201">
        <v>13199</v>
      </c>
    </row>
    <row r="202" spans="2:25" x14ac:dyDescent="0.25">
      <c r="B202">
        <v>46</v>
      </c>
      <c r="C202">
        <v>1709556752.9103799</v>
      </c>
      <c r="D202">
        <v>1709556753.0699601</v>
      </c>
      <c r="E202">
        <v>1709556753.07142</v>
      </c>
      <c r="F202">
        <v>1709556753.07199</v>
      </c>
      <c r="G202">
        <v>1709556753.5524199</v>
      </c>
      <c r="H202">
        <v>1709556753.5715799</v>
      </c>
      <c r="I202" t="s">
        <v>127</v>
      </c>
      <c r="J202">
        <v>62</v>
      </c>
      <c r="K202" s="11">
        <f t="shared" si="30"/>
        <v>0.15958023071289063</v>
      </c>
      <c r="L202" s="11">
        <f t="shared" si="31"/>
        <v>1.4598369598388672E-3</v>
      </c>
      <c r="M202" s="11">
        <f t="shared" si="32"/>
        <v>5.7005882263183594E-4</v>
      </c>
      <c r="N202" s="11">
        <f t="shared" si="33"/>
        <v>0.48042988777160645</v>
      </c>
      <c r="O202" s="11">
        <f t="shared" si="34"/>
        <v>1.9160032272338867E-2</v>
      </c>
      <c r="P202" s="11">
        <f>Table3[[#This Row],[recalc_edist6]]+Table3[[#This Row],[recalc_repr5]]+Table3[[#This Row],[gaps4]]+Table3[[#This Row],[overlaps3]]+Table3[[#This Row],[map2]]</f>
        <v>0.66120004653930664</v>
      </c>
      <c r="Q202" s="21">
        <f>1000000*Table3[[#This Row],[total]]/Table3[[#This Row],[array size]]</f>
        <v>66.794630421184635</v>
      </c>
      <c r="R202" s="5">
        <f t="shared" si="35"/>
        <v>0.24134939425386745</v>
      </c>
      <c r="S202" s="5">
        <f t="shared" si="36"/>
        <v>2.2078597354606867E-3</v>
      </c>
      <c r="T202" s="5">
        <f t="shared" si="37"/>
        <v>8.6215786828131664E-4</v>
      </c>
      <c r="U202" s="5">
        <f t="shared" si="38"/>
        <v>0.72660292491834566</v>
      </c>
      <c r="V202" s="5">
        <f t="shared" si="39"/>
        <v>2.8977663224044936E-2</v>
      </c>
      <c r="W202" s="4">
        <v>46</v>
      </c>
      <c r="X202" s="4">
        <v>178</v>
      </c>
      <c r="Y202">
        <v>9899</v>
      </c>
    </row>
    <row r="203" spans="2:25" x14ac:dyDescent="0.25">
      <c r="B203">
        <v>99</v>
      </c>
      <c r="C203">
        <v>1709556752.9104199</v>
      </c>
      <c r="D203">
        <v>1709556753.4547701</v>
      </c>
      <c r="E203">
        <v>1709556753.4561701</v>
      </c>
      <c r="F203">
        <v>1709556753.4568</v>
      </c>
      <c r="G203">
        <v>1709556754.1019101</v>
      </c>
      <c r="H203">
        <v>1709556754.1336901</v>
      </c>
      <c r="I203" t="s">
        <v>127</v>
      </c>
      <c r="J203">
        <v>63</v>
      </c>
      <c r="K203" s="11">
        <f t="shared" si="30"/>
        <v>0.54435014724731445</v>
      </c>
      <c r="L203" s="11">
        <f t="shared" si="31"/>
        <v>1.399993896484375E-3</v>
      </c>
      <c r="M203" s="11">
        <f t="shared" si="32"/>
        <v>6.2990188598632813E-4</v>
      </c>
      <c r="N203" s="11">
        <f t="shared" si="33"/>
        <v>0.64511013031005859</v>
      </c>
      <c r="O203" s="11">
        <f t="shared" si="34"/>
        <v>3.1780004501342773E-2</v>
      </c>
      <c r="P203" s="11">
        <f>Table3[[#This Row],[recalc_edist6]]+Table3[[#This Row],[recalc_repr5]]+Table3[[#This Row],[gaps4]]+Table3[[#This Row],[overlaps3]]+Table3[[#This Row],[map2]]</f>
        <v>1.2232701778411865</v>
      </c>
      <c r="Q203" s="21">
        <f>1000000*Table3[[#This Row],[total]]/Table3[[#This Row],[array size]]</f>
        <v>61.784442539582123</v>
      </c>
      <c r="R203" s="5">
        <f t="shared" si="35"/>
        <v>0.44499584565036765</v>
      </c>
      <c r="S203" s="5">
        <f t="shared" si="36"/>
        <v>1.1444682637118389E-3</v>
      </c>
      <c r="T203" s="5">
        <f t="shared" si="37"/>
        <v>5.1493275761694114E-4</v>
      </c>
      <c r="U203" s="5">
        <f t="shared" si="38"/>
        <v>0.52736520680046473</v>
      </c>
      <c r="V203" s="5">
        <f t="shared" si="39"/>
        <v>2.597954652783882E-2</v>
      </c>
      <c r="W203" s="4">
        <v>99</v>
      </c>
      <c r="X203" s="4">
        <v>178</v>
      </c>
      <c r="Y203">
        <v>19799</v>
      </c>
    </row>
    <row r="204" spans="2:25" x14ac:dyDescent="0.25">
      <c r="B204">
        <v>49</v>
      </c>
      <c r="C204">
        <v>1709556754.72896</v>
      </c>
      <c r="D204">
        <v>1709556754.8259599</v>
      </c>
      <c r="E204">
        <v>1709556754.8271599</v>
      </c>
      <c r="F204">
        <v>1709556754.8276801</v>
      </c>
      <c r="G204">
        <v>1709556755.2573199</v>
      </c>
      <c r="H204">
        <v>1709556755.27406</v>
      </c>
      <c r="I204" t="s">
        <v>127</v>
      </c>
      <c r="J204">
        <v>115</v>
      </c>
      <c r="K204" s="11">
        <f t="shared" si="30"/>
        <v>9.6999883651733398E-2</v>
      </c>
      <c r="L204" s="11">
        <f t="shared" si="31"/>
        <v>1.1999607086181641E-3</v>
      </c>
      <c r="M204" s="11">
        <f t="shared" si="32"/>
        <v>5.2022933959960938E-4</v>
      </c>
      <c r="N204" s="11">
        <f t="shared" si="33"/>
        <v>0.42963981628417969</v>
      </c>
      <c r="O204" s="11">
        <f t="shared" si="34"/>
        <v>1.6740083694458008E-2</v>
      </c>
      <c r="P204" s="11">
        <f>Table3[[#This Row],[recalc_edist6]]+Table3[[#This Row],[recalc_repr5]]+Table3[[#This Row],[gaps4]]+Table3[[#This Row],[overlaps3]]+Table3[[#This Row],[map2]]</f>
        <v>0.54509997367858887</v>
      </c>
      <c r="Q204" s="21">
        <f>1000000*Table3[[#This Row],[total]]/Table3[[#This Row],[array size]]</f>
        <v>61.600177836884264</v>
      </c>
      <c r="R204" s="5">
        <f t="shared" si="35"/>
        <v>0.17794879533222674</v>
      </c>
      <c r="S204" s="5">
        <f t="shared" si="36"/>
        <v>2.2013589553495473E-3</v>
      </c>
      <c r="T204" s="5">
        <f t="shared" si="37"/>
        <v>9.5437417853620342E-4</v>
      </c>
      <c r="U204" s="5">
        <f t="shared" si="38"/>
        <v>0.78818535503637954</v>
      </c>
      <c r="V204" s="5">
        <f t="shared" si="39"/>
        <v>3.0710116497507999E-2</v>
      </c>
      <c r="W204" s="4">
        <v>49</v>
      </c>
      <c r="X204" s="4">
        <v>178</v>
      </c>
      <c r="Y204">
        <v>8849</v>
      </c>
    </row>
    <row r="205" spans="2:25" x14ac:dyDescent="0.25">
      <c r="B205">
        <v>46</v>
      </c>
      <c r="C205">
        <v>1709556754.8387101</v>
      </c>
      <c r="D205">
        <v>1709556754.9459801</v>
      </c>
      <c r="E205">
        <v>1709556754.9473801</v>
      </c>
      <c r="F205">
        <v>1709556754.9479599</v>
      </c>
      <c r="G205">
        <v>1709556755.2931199</v>
      </c>
      <c r="H205">
        <v>1709556755.30288</v>
      </c>
      <c r="I205" t="s">
        <v>127</v>
      </c>
      <c r="J205">
        <v>124</v>
      </c>
      <c r="K205" s="11">
        <f t="shared" si="30"/>
        <v>0.1072700023651123</v>
      </c>
      <c r="L205" s="11">
        <f t="shared" si="31"/>
        <v>1.399993896484375E-3</v>
      </c>
      <c r="M205" s="11">
        <f t="shared" si="32"/>
        <v>5.79833984375E-4</v>
      </c>
      <c r="N205" s="11">
        <f t="shared" si="33"/>
        <v>0.34516000747680664</v>
      </c>
      <c r="O205" s="11">
        <f t="shared" si="34"/>
        <v>9.7601413726806641E-3</v>
      </c>
      <c r="P205" s="11">
        <f>Table3[[#This Row],[recalc_edist6]]+Table3[[#This Row],[recalc_repr5]]+Table3[[#This Row],[gaps4]]+Table3[[#This Row],[overlaps3]]+Table3[[#This Row],[map2]]</f>
        <v>0.46416997909545898</v>
      </c>
      <c r="Q205" s="21">
        <f>1000000*Table3[[#This Row],[total]]/Table3[[#This Row],[array size]]</f>
        <v>59.900629641948505</v>
      </c>
      <c r="R205" s="5">
        <f t="shared" si="35"/>
        <v>0.23110068982520662</v>
      </c>
      <c r="S205" s="5">
        <f t="shared" si="36"/>
        <v>3.0161233158865256E-3</v>
      </c>
      <c r="T205" s="5">
        <f t="shared" si="37"/>
        <v>1.2491845885960542E-3</v>
      </c>
      <c r="U205" s="5">
        <f t="shared" si="38"/>
        <v>0.7436069177705753</v>
      </c>
      <c r="V205" s="5">
        <f t="shared" si="39"/>
        <v>2.1027084499735473E-2</v>
      </c>
      <c r="W205" s="4">
        <v>46</v>
      </c>
      <c r="X205" s="4">
        <v>178</v>
      </c>
      <c r="Y205">
        <v>7749</v>
      </c>
    </row>
    <row r="206" spans="2:25" x14ac:dyDescent="0.25">
      <c r="B206">
        <v>42</v>
      </c>
      <c r="C206">
        <v>1709556754.7526801</v>
      </c>
      <c r="D206">
        <v>1709556754.85625</v>
      </c>
      <c r="E206">
        <v>1709556754.8566899</v>
      </c>
      <c r="F206">
        <v>1709556754.8577099</v>
      </c>
      <c r="G206">
        <v>1709556755.23244</v>
      </c>
      <c r="H206">
        <v>1709556755.24385</v>
      </c>
      <c r="I206" t="s">
        <v>127</v>
      </c>
      <c r="J206">
        <v>117</v>
      </c>
      <c r="K206" s="11">
        <f t="shared" si="30"/>
        <v>0.10356998443603516</v>
      </c>
      <c r="L206" s="11">
        <f t="shared" si="31"/>
        <v>4.3988227844238281E-4</v>
      </c>
      <c r="M206" s="11">
        <f t="shared" si="32"/>
        <v>1.0199546813964844E-3</v>
      </c>
      <c r="N206" s="11">
        <f t="shared" si="33"/>
        <v>0.37473011016845703</v>
      </c>
      <c r="O206" s="11">
        <f t="shared" si="34"/>
        <v>1.1409997940063477E-2</v>
      </c>
      <c r="P206" s="11">
        <f>Table3[[#This Row],[recalc_edist6]]+Table3[[#This Row],[recalc_repr5]]+Table3[[#This Row],[gaps4]]+Table3[[#This Row],[overlaps3]]+Table3[[#This Row],[map2]]</f>
        <v>0.49116992950439453</v>
      </c>
      <c r="Q206" s="21">
        <f>1000000*Table3[[#This Row],[total]]/Table3[[#This Row],[array size]]</f>
        <v>55.821108024138482</v>
      </c>
      <c r="R206" s="5">
        <f t="shared" si="35"/>
        <v>0.21086385426840043</v>
      </c>
      <c r="S206" s="5">
        <f t="shared" si="36"/>
        <v>8.9558063720683687E-4</v>
      </c>
      <c r="T206" s="5">
        <f t="shared" si="37"/>
        <v>2.0765820953771537E-3</v>
      </c>
      <c r="U206" s="5">
        <f t="shared" si="38"/>
        <v>0.76293373771185702</v>
      </c>
      <c r="V206" s="5">
        <f t="shared" si="39"/>
        <v>2.3230245287158589E-2</v>
      </c>
      <c r="W206" s="4">
        <v>42</v>
      </c>
      <c r="X206" s="4">
        <v>178</v>
      </c>
      <c r="Y206">
        <v>8799</v>
      </c>
    </row>
    <row r="207" spans="2:25" x14ac:dyDescent="0.25">
      <c r="B207">
        <v>25</v>
      </c>
      <c r="C207">
        <v>1709556754.73666</v>
      </c>
      <c r="D207">
        <v>1709556754.80987</v>
      </c>
      <c r="E207">
        <v>1709556754.8104999</v>
      </c>
      <c r="F207">
        <v>1709556754.8109901</v>
      </c>
      <c r="G207">
        <v>1709556755.14837</v>
      </c>
      <c r="H207">
        <v>1709556755.1559501</v>
      </c>
      <c r="I207" t="s">
        <v>127</v>
      </c>
      <c r="J207">
        <v>116</v>
      </c>
      <c r="K207" s="11">
        <f t="shared" si="30"/>
        <v>7.3210000991821289E-2</v>
      </c>
      <c r="L207" s="11">
        <f t="shared" si="31"/>
        <v>6.2990188598632813E-4</v>
      </c>
      <c r="M207" s="11">
        <f t="shared" si="32"/>
        <v>4.901885986328125E-4</v>
      </c>
      <c r="N207" s="11">
        <f t="shared" si="33"/>
        <v>0.33737993240356445</v>
      </c>
      <c r="O207" s="11">
        <f t="shared" si="34"/>
        <v>7.5800418853759766E-3</v>
      </c>
      <c r="P207" s="11">
        <f>Table3[[#This Row],[recalc_edist6]]+Table3[[#This Row],[recalc_repr5]]+Table3[[#This Row],[gaps4]]+Table3[[#This Row],[overlaps3]]+Table3[[#This Row],[map2]]</f>
        <v>0.41929006576538086</v>
      </c>
      <c r="Q207" s="21">
        <f>1000000*Table3[[#This Row],[total]]/Table3[[#This Row],[array size]]</f>
        <v>54.460328064083761</v>
      </c>
      <c r="R207" s="5">
        <f t="shared" si="35"/>
        <v>0.17460466385766193</v>
      </c>
      <c r="S207" s="5">
        <f t="shared" si="36"/>
        <v>1.5023057721066967E-3</v>
      </c>
      <c r="T207" s="5">
        <f t="shared" si="37"/>
        <v>1.1690918499058925E-3</v>
      </c>
      <c r="U207" s="5">
        <f t="shared" si="38"/>
        <v>0.80464566167983032</v>
      </c>
      <c r="V207" s="5">
        <f t="shared" si="39"/>
        <v>1.8078276840495157E-2</v>
      </c>
      <c r="W207" s="4">
        <v>25</v>
      </c>
      <c r="X207" s="4">
        <v>178</v>
      </c>
      <c r="Y207">
        <v>7699</v>
      </c>
    </row>
    <row r="208" spans="2:25" x14ac:dyDescent="0.25">
      <c r="B208">
        <v>86</v>
      </c>
      <c r="C208">
        <v>1709556753.7720399</v>
      </c>
      <c r="D208">
        <v>1709556753.97716</v>
      </c>
      <c r="E208">
        <v>1709556754.0845599</v>
      </c>
      <c r="F208">
        <v>1709556754.1445999</v>
      </c>
      <c r="G208">
        <v>1709556754.6752601</v>
      </c>
      <c r="H208">
        <v>1709556754.7016101</v>
      </c>
      <c r="I208" t="s">
        <v>127</v>
      </c>
      <c r="J208">
        <v>78</v>
      </c>
      <c r="K208" s="11">
        <f t="shared" si="30"/>
        <v>0.20512008666992188</v>
      </c>
      <c r="L208" s="11">
        <f t="shared" si="31"/>
        <v>0.10739994049072266</v>
      </c>
      <c r="M208" s="11">
        <f t="shared" si="32"/>
        <v>6.0039997100830078E-2</v>
      </c>
      <c r="N208" s="11">
        <f t="shared" si="33"/>
        <v>0.53066015243530273</v>
      </c>
      <c r="O208" s="11">
        <f t="shared" si="34"/>
        <v>2.6350021362304688E-2</v>
      </c>
      <c r="P208" s="11">
        <f>Table3[[#This Row],[recalc_edist6]]+Table3[[#This Row],[recalc_repr5]]+Table3[[#This Row],[gaps4]]+Table3[[#This Row],[overlaps3]]+Table3[[#This Row],[map2]]</f>
        <v>0.92957019805908203</v>
      </c>
      <c r="Q208" s="21">
        <f>1000000*Table3[[#This Row],[total]]/Table3[[#This Row],[array size]]</f>
        <v>53.121332536663928</v>
      </c>
      <c r="R208" s="5">
        <f t="shared" si="35"/>
        <v>0.22066121213675652</v>
      </c>
      <c r="S208" s="5">
        <f t="shared" si="36"/>
        <v>0.11553720280078997</v>
      </c>
      <c r="T208" s="5">
        <f t="shared" si="37"/>
        <v>6.4588986637256665E-2</v>
      </c>
      <c r="U208" s="5">
        <f t="shared" si="38"/>
        <v>0.57086614173228345</v>
      </c>
      <c r="V208" s="5">
        <f t="shared" si="39"/>
        <v>2.8346456692913385E-2</v>
      </c>
      <c r="W208" s="4">
        <v>86</v>
      </c>
      <c r="X208" s="4">
        <v>178</v>
      </c>
      <c r="Y208">
        <v>17499</v>
      </c>
    </row>
    <row r="209" spans="2:25" x14ac:dyDescent="0.25">
      <c r="B209">
        <v>65</v>
      </c>
      <c r="C209">
        <v>1709556752.9087</v>
      </c>
      <c r="D209">
        <v>1709556753.11373</v>
      </c>
      <c r="E209">
        <v>1709556753.115</v>
      </c>
      <c r="F209">
        <v>1709556753.11555</v>
      </c>
      <c r="G209">
        <v>1709556753.5114999</v>
      </c>
      <c r="H209">
        <v>1709556753.54002</v>
      </c>
      <c r="I209" t="s">
        <v>127</v>
      </c>
      <c r="J209">
        <v>40</v>
      </c>
      <c r="K209" s="11">
        <f t="shared" si="30"/>
        <v>0.20502996444702148</v>
      </c>
      <c r="L209" s="11">
        <f t="shared" si="31"/>
        <v>1.2700557708740234E-3</v>
      </c>
      <c r="M209" s="11">
        <f t="shared" si="32"/>
        <v>5.5003166198730469E-4</v>
      </c>
      <c r="N209" s="11">
        <f t="shared" si="33"/>
        <v>0.3959498405456543</v>
      </c>
      <c r="O209" s="11">
        <f t="shared" si="34"/>
        <v>2.8520107269287109E-2</v>
      </c>
      <c r="P209" s="11">
        <f>Table3[[#This Row],[recalc_edist6]]+Table3[[#This Row],[recalc_repr5]]+Table3[[#This Row],[gaps4]]+Table3[[#This Row],[overlaps3]]+Table3[[#This Row],[map2]]</f>
        <v>0.63131999969482422</v>
      </c>
      <c r="Q209" s="21">
        <f>1000000*Table3[[#This Row],[total]]/Table3[[#This Row],[array size]]</f>
        <v>52.179518943286574</v>
      </c>
      <c r="R209" s="5">
        <f t="shared" si="35"/>
        <v>0.32476393040950957</v>
      </c>
      <c r="S209" s="5">
        <f t="shared" si="36"/>
        <v>2.011746454235506E-3</v>
      </c>
      <c r="T209" s="5">
        <f t="shared" si="37"/>
        <v>8.7124067391051486E-4</v>
      </c>
      <c r="U209" s="5">
        <f t="shared" si="38"/>
        <v>0.62717772403385563</v>
      </c>
      <c r="V209" s="5">
        <f t="shared" si="39"/>
        <v>4.5175358428488778E-2</v>
      </c>
      <c r="W209" s="4">
        <v>65</v>
      </c>
      <c r="X209" s="4">
        <v>178</v>
      </c>
      <c r="Y209">
        <v>12099</v>
      </c>
    </row>
    <row r="210" spans="2:25" x14ac:dyDescent="0.25">
      <c r="B210">
        <v>65</v>
      </c>
      <c r="C210">
        <v>1709556752.90817</v>
      </c>
      <c r="D210">
        <v>1709556753.0840299</v>
      </c>
      <c r="E210">
        <v>1709556753.0845399</v>
      </c>
      <c r="F210">
        <v>1709556753.0852101</v>
      </c>
      <c r="G210">
        <v>1709556753.5027699</v>
      </c>
      <c r="H210">
        <v>1709556753.52053</v>
      </c>
      <c r="I210" t="s">
        <v>127</v>
      </c>
      <c r="J210">
        <v>31</v>
      </c>
      <c r="K210" s="11">
        <f t="shared" si="30"/>
        <v>0.17585992813110352</v>
      </c>
      <c r="L210" s="11">
        <f t="shared" si="31"/>
        <v>5.0997734069824219E-4</v>
      </c>
      <c r="M210" s="11">
        <f t="shared" si="32"/>
        <v>6.7019462585449219E-4</v>
      </c>
      <c r="N210" s="11">
        <f t="shared" si="33"/>
        <v>0.41755986213684082</v>
      </c>
      <c r="O210" s="11">
        <f t="shared" si="34"/>
        <v>1.7760038375854492E-2</v>
      </c>
      <c r="P210" s="11">
        <f>Table3[[#This Row],[recalc_edist6]]+Table3[[#This Row],[recalc_repr5]]+Table3[[#This Row],[gaps4]]+Table3[[#This Row],[overlaps3]]+Table3[[#This Row],[map2]]</f>
        <v>0.61236000061035156</v>
      </c>
      <c r="Q210" s="21">
        <f>1000000*Table3[[#This Row],[total]]/Table3[[#This Row],[array size]]</f>
        <v>50.612447360141466</v>
      </c>
      <c r="R210" s="5">
        <f t="shared" si="35"/>
        <v>0.2871838917561898</v>
      </c>
      <c r="S210" s="5">
        <f t="shared" si="36"/>
        <v>8.3280642136968042E-4</v>
      </c>
      <c r="T210" s="5">
        <f t="shared" si="37"/>
        <v>1.0944454653904496E-3</v>
      </c>
      <c r="U210" s="5">
        <f t="shared" si="38"/>
        <v>0.68188624619611093</v>
      </c>
      <c r="V210" s="5">
        <f t="shared" si="39"/>
        <v>2.9002610160939159E-2</v>
      </c>
      <c r="W210" s="4">
        <v>65</v>
      </c>
      <c r="X210" s="4">
        <v>178</v>
      </c>
      <c r="Y210">
        <v>12099</v>
      </c>
    </row>
    <row r="211" spans="2:25" x14ac:dyDescent="0.25">
      <c r="B211">
        <v>71</v>
      </c>
      <c r="C211">
        <v>1709556754.9101601</v>
      </c>
      <c r="D211">
        <v>1709556755.0473499</v>
      </c>
      <c r="E211">
        <v>1709556755.0480001</v>
      </c>
      <c r="F211">
        <v>1709556755.0487599</v>
      </c>
      <c r="G211">
        <v>1709556755.4204199</v>
      </c>
      <c r="H211">
        <v>1709556755.4430101</v>
      </c>
      <c r="I211" t="s">
        <v>127</v>
      </c>
      <c r="J211">
        <v>127</v>
      </c>
      <c r="K211" s="11">
        <f t="shared" si="30"/>
        <v>0.13718986511230469</v>
      </c>
      <c r="L211" s="11">
        <f t="shared" si="31"/>
        <v>6.5016746520996094E-4</v>
      </c>
      <c r="M211" s="11">
        <f t="shared" si="32"/>
        <v>7.5984001159667969E-4</v>
      </c>
      <c r="N211" s="11">
        <f t="shared" si="33"/>
        <v>0.37165999412536621</v>
      </c>
      <c r="O211" s="11">
        <f t="shared" si="34"/>
        <v>2.2590160369873047E-2</v>
      </c>
      <c r="P211" s="11">
        <f>Table3[[#This Row],[recalc_edist6]]+Table3[[#This Row],[recalc_repr5]]+Table3[[#This Row],[gaps4]]+Table3[[#This Row],[overlaps3]]+Table3[[#This Row],[map2]]</f>
        <v>0.53285002708435059</v>
      </c>
      <c r="Q211" s="21">
        <f>1000000*Table3[[#This Row],[total]]/Table3[[#This Row],[array size]]</f>
        <v>40.370484664319314</v>
      </c>
      <c r="R211" s="5">
        <f t="shared" si="35"/>
        <v>0.25746431104260303</v>
      </c>
      <c r="S211" s="5">
        <f t="shared" si="36"/>
        <v>1.2201697141080165E-3</v>
      </c>
      <c r="T211" s="5">
        <f t="shared" si="37"/>
        <v>1.4259922548083054E-3</v>
      </c>
      <c r="U211" s="5">
        <f t="shared" si="38"/>
        <v>0.69749455800727989</v>
      </c>
      <c r="V211" s="5">
        <f t="shared" si="39"/>
        <v>4.2394968981200792E-2</v>
      </c>
      <c r="W211" s="4">
        <v>71</v>
      </c>
      <c r="X211" s="4">
        <v>178</v>
      </c>
      <c r="Y211">
        <v>13199</v>
      </c>
    </row>
    <row r="212" spans="2:25" x14ac:dyDescent="0.25">
      <c r="B212">
        <v>83</v>
      </c>
      <c r="C212">
        <v>1709556752.90784</v>
      </c>
      <c r="D212">
        <v>1709556753.1004601</v>
      </c>
      <c r="E212">
        <v>1709556753.10097</v>
      </c>
      <c r="F212">
        <v>1709556753.1017399</v>
      </c>
      <c r="G212">
        <v>1709556753.4966199</v>
      </c>
      <c r="H212">
        <v>1709556753.51932</v>
      </c>
      <c r="I212" t="s">
        <v>127</v>
      </c>
      <c r="J212">
        <v>26</v>
      </c>
      <c r="K212" s="11">
        <f t="shared" si="30"/>
        <v>0.19262003898620605</v>
      </c>
      <c r="L212" s="11">
        <f t="shared" si="31"/>
        <v>5.0997734069824219E-4</v>
      </c>
      <c r="M212" s="11">
        <f t="shared" si="32"/>
        <v>7.6985359191894531E-4</v>
      </c>
      <c r="N212" s="11">
        <f t="shared" si="33"/>
        <v>0.39488005638122559</v>
      </c>
      <c r="O212" s="11">
        <f t="shared" si="34"/>
        <v>2.2700071334838867E-2</v>
      </c>
      <c r="P212" s="11">
        <f>Table3[[#This Row],[recalc_edist6]]+Table3[[#This Row],[recalc_repr5]]+Table3[[#This Row],[gaps4]]+Table3[[#This Row],[overlaps3]]+Table3[[#This Row],[map2]]</f>
        <v>0.6114799976348877</v>
      </c>
      <c r="Q212" s="21">
        <f>1000000*Table3[[#This Row],[total]]/Table3[[#This Row],[array size]]</f>
        <v>39.709071864074794</v>
      </c>
      <c r="R212" s="5">
        <f t="shared" si="35"/>
        <v>0.31500627940608245</v>
      </c>
      <c r="S212" s="5">
        <f t="shared" si="36"/>
        <v>8.340049432046143E-4</v>
      </c>
      <c r="T212" s="5">
        <f t="shared" si="37"/>
        <v>1.2590004495594668E-3</v>
      </c>
      <c r="U212" s="5">
        <f t="shared" si="38"/>
        <v>0.64577755267312431</v>
      </c>
      <c r="V212" s="5">
        <f t="shared" si="39"/>
        <v>3.7123162528029233E-2</v>
      </c>
      <c r="W212" s="4">
        <v>83</v>
      </c>
      <c r="X212" s="4">
        <v>178</v>
      </c>
      <c r="Y212">
        <v>15399</v>
      </c>
    </row>
    <row r="213" spans="2:25" x14ac:dyDescent="0.25">
      <c r="B213">
        <v>156</v>
      </c>
      <c r="C213">
        <v>1709556753.72052</v>
      </c>
      <c r="D213">
        <v>1709556754.0971999</v>
      </c>
      <c r="E213">
        <v>1709556754.2030201</v>
      </c>
      <c r="F213">
        <v>1709556754.2618699</v>
      </c>
      <c r="G213">
        <v>1709556754.7618301</v>
      </c>
      <c r="H213">
        <v>1709556754.80481</v>
      </c>
      <c r="I213" t="s">
        <v>127</v>
      </c>
      <c r="J213">
        <v>75</v>
      </c>
      <c r="K213" s="11">
        <f t="shared" si="30"/>
        <v>0.37667989730834961</v>
      </c>
      <c r="L213" s="11">
        <f t="shared" si="31"/>
        <v>0.1058201789855957</v>
      </c>
      <c r="M213" s="11">
        <f t="shared" si="32"/>
        <v>5.8849811553955078E-2</v>
      </c>
      <c r="N213" s="11">
        <f t="shared" si="33"/>
        <v>0.49996018409729004</v>
      </c>
      <c r="O213" s="11">
        <f t="shared" si="34"/>
        <v>4.2979955673217773E-2</v>
      </c>
      <c r="P213" s="11">
        <f>Table3[[#This Row],[recalc_edist6]]+Table3[[#This Row],[recalc_repr5]]+Table3[[#This Row],[gaps4]]+Table3[[#This Row],[overlaps3]]+Table3[[#This Row],[map2]]</f>
        <v>1.0842900276184082</v>
      </c>
      <c r="Q213" s="21">
        <f>1000000*Table3[[#This Row],[total]]/Table3[[#This Row],[array size]]</f>
        <v>37.913564377020464</v>
      </c>
      <c r="R213" s="5">
        <f t="shared" si="35"/>
        <v>0.34739773281481634</v>
      </c>
      <c r="S213" s="5">
        <f t="shared" si="36"/>
        <v>9.759397973808237E-2</v>
      </c>
      <c r="T213" s="5">
        <f t="shared" si="37"/>
        <v>5.4274972613384549E-2</v>
      </c>
      <c r="U213" s="5">
        <f t="shared" si="38"/>
        <v>0.46109451471709001</v>
      </c>
      <c r="V213" s="5">
        <f t="shared" si="39"/>
        <v>3.9638800116626745E-2</v>
      </c>
      <c r="W213" s="4">
        <v>156</v>
      </c>
      <c r="X213" s="4">
        <v>178</v>
      </c>
      <c r="Y213">
        <v>28599</v>
      </c>
    </row>
    <row r="214" spans="2:25" x14ac:dyDescent="0.25">
      <c r="B214">
        <v>89</v>
      </c>
      <c r="C214">
        <v>1709556752.90854</v>
      </c>
      <c r="D214">
        <v>1709556753.1271</v>
      </c>
      <c r="E214">
        <v>1709556753.12886</v>
      </c>
      <c r="F214">
        <v>1709556753.1296401</v>
      </c>
      <c r="G214">
        <v>1709556753.5064299</v>
      </c>
      <c r="H214">
        <v>1709556753.5304401</v>
      </c>
      <c r="I214" t="s">
        <v>127</v>
      </c>
      <c r="J214">
        <v>37</v>
      </c>
      <c r="K214" s="11">
        <f t="shared" si="30"/>
        <v>0.21855998039245605</v>
      </c>
      <c r="L214" s="11">
        <f t="shared" si="31"/>
        <v>1.7600059509277344E-3</v>
      </c>
      <c r="M214" s="11">
        <f t="shared" si="32"/>
        <v>7.801055908203125E-4</v>
      </c>
      <c r="N214" s="11">
        <f t="shared" si="33"/>
        <v>0.37678980827331543</v>
      </c>
      <c r="O214" s="11">
        <f t="shared" si="34"/>
        <v>2.4010181427001953E-2</v>
      </c>
      <c r="P214" s="11">
        <f>Table3[[#This Row],[recalc_edist6]]+Table3[[#This Row],[recalc_repr5]]+Table3[[#This Row],[gaps4]]+Table3[[#This Row],[overlaps3]]+Table3[[#This Row],[map2]]</f>
        <v>0.62190008163452148</v>
      </c>
      <c r="Q214" s="21">
        <f>1000000*Table3[[#This Row],[total]]/Table3[[#This Row],[array size]]</f>
        <v>37.693198474727041</v>
      </c>
      <c r="R214" s="5">
        <f t="shared" si="35"/>
        <v>0.35143906046453854</v>
      </c>
      <c r="S214" s="5">
        <f t="shared" si="36"/>
        <v>2.8300461808944662E-3</v>
      </c>
      <c r="T214" s="5">
        <f t="shared" si="37"/>
        <v>1.2543905586408417E-3</v>
      </c>
      <c r="U214" s="5">
        <f t="shared" si="38"/>
        <v>0.60586872296753846</v>
      </c>
      <c r="V214" s="5">
        <f t="shared" si="39"/>
        <v>3.8607779828387714E-2</v>
      </c>
      <c r="W214" s="4">
        <v>89</v>
      </c>
      <c r="X214" s="4">
        <v>178</v>
      </c>
      <c r="Y214">
        <v>16499</v>
      </c>
    </row>
    <row r="215" spans="2:25" x14ac:dyDescent="0.25">
      <c r="B215">
        <v>106</v>
      </c>
      <c r="C215">
        <v>1709556752.9077201</v>
      </c>
      <c r="D215">
        <v>1709556753.1565499</v>
      </c>
      <c r="E215">
        <v>1709556753.1582</v>
      </c>
      <c r="F215">
        <v>1709556753.1630099</v>
      </c>
      <c r="G215">
        <v>1709556753.60903</v>
      </c>
      <c r="H215">
        <v>1709556753.6414101</v>
      </c>
      <c r="I215" t="s">
        <v>127</v>
      </c>
      <c r="J215">
        <v>24</v>
      </c>
      <c r="K215" s="11">
        <f t="shared" si="30"/>
        <v>0.24882984161376953</v>
      </c>
      <c r="L215" s="11">
        <f t="shared" si="31"/>
        <v>1.6500949859619141E-3</v>
      </c>
      <c r="M215" s="11">
        <f t="shared" si="32"/>
        <v>4.8098564147949219E-3</v>
      </c>
      <c r="N215" s="11">
        <f t="shared" si="33"/>
        <v>0.44602012634277344</v>
      </c>
      <c r="O215" s="11">
        <f t="shared" si="34"/>
        <v>3.2380104064941406E-2</v>
      </c>
      <c r="P215" s="11">
        <f>Table3[[#This Row],[recalc_edist6]]+Table3[[#This Row],[recalc_repr5]]+Table3[[#This Row],[gaps4]]+Table3[[#This Row],[overlaps3]]+Table3[[#This Row],[map2]]</f>
        <v>0.73369002342224121</v>
      </c>
      <c r="Q215" s="21">
        <f>1000000*Table3[[#This Row],[total]]/Table3[[#This Row],[array size]]</f>
        <v>37.056923249772275</v>
      </c>
      <c r="R215" s="5">
        <f t="shared" si="35"/>
        <v>0.33914846007190025</v>
      </c>
      <c r="S215" s="5">
        <f t="shared" si="36"/>
        <v>2.2490356053434823E-3</v>
      </c>
      <c r="T215" s="5">
        <f t="shared" si="37"/>
        <v>6.5557064444732574E-3</v>
      </c>
      <c r="U215" s="5">
        <f t="shared" si="38"/>
        <v>0.60791357672051549</v>
      </c>
      <c r="V215" s="5">
        <f t="shared" si="39"/>
        <v>4.4133221157767522E-2</v>
      </c>
      <c r="W215" s="4">
        <v>106</v>
      </c>
      <c r="X215" s="4">
        <v>178</v>
      </c>
      <c r="Y215">
        <v>19799</v>
      </c>
    </row>
    <row r="216" spans="2:25" x14ac:dyDescent="0.25">
      <c r="B216">
        <v>163</v>
      </c>
      <c r="C216">
        <v>1709556753.3159599</v>
      </c>
      <c r="D216">
        <v>1709556753.6127901</v>
      </c>
      <c r="E216">
        <v>1709556753.7258999</v>
      </c>
      <c r="F216">
        <v>1709556753.7854199</v>
      </c>
      <c r="G216">
        <v>1709556754.4309599</v>
      </c>
      <c r="H216">
        <v>1709556754.4742701</v>
      </c>
      <c r="I216" t="s">
        <v>127</v>
      </c>
      <c r="J216">
        <v>65</v>
      </c>
      <c r="K216" s="11">
        <f t="shared" si="30"/>
        <v>0.29683017730712891</v>
      </c>
      <c r="L216" s="11">
        <f t="shared" si="31"/>
        <v>0.11310982704162598</v>
      </c>
      <c r="M216" s="11">
        <f t="shared" si="32"/>
        <v>5.952000617980957E-2</v>
      </c>
      <c r="N216" s="11">
        <f t="shared" si="33"/>
        <v>0.64553999900817871</v>
      </c>
      <c r="O216" s="11">
        <f t="shared" si="34"/>
        <v>4.3310165405273438E-2</v>
      </c>
      <c r="P216" s="11">
        <f>Table3[[#This Row],[recalc_edist6]]+Table3[[#This Row],[recalc_repr5]]+Table3[[#This Row],[gaps4]]+Table3[[#This Row],[overlaps3]]+Table3[[#This Row],[map2]]</f>
        <v>1.1583101749420166</v>
      </c>
      <c r="Q216" s="21">
        <f>1000000*Table3[[#This Row],[total]]/Table3[[#This Row],[array size]]</f>
        <v>36.311802092291813</v>
      </c>
      <c r="R216" s="5">
        <f t="shared" si="35"/>
        <v>0.25626139157586852</v>
      </c>
      <c r="S216" s="5">
        <f t="shared" si="36"/>
        <v>9.7650723863569697E-2</v>
      </c>
      <c r="T216" s="5">
        <f t="shared" si="37"/>
        <v>5.1385205333959065E-2</v>
      </c>
      <c r="U216" s="5">
        <f t="shared" si="38"/>
        <v>0.55731186082388817</v>
      </c>
      <c r="V216" s="5">
        <f t="shared" si="39"/>
        <v>3.7390818402714528E-2</v>
      </c>
      <c r="W216" s="4">
        <v>163</v>
      </c>
      <c r="X216" s="4">
        <v>178</v>
      </c>
      <c r="Y216">
        <v>31899</v>
      </c>
    </row>
    <row r="217" spans="2:25" x14ac:dyDescent="0.25">
      <c r="B217">
        <v>122</v>
      </c>
      <c r="C217">
        <v>1709556752.9063399</v>
      </c>
      <c r="D217">
        <v>1709556753.1384101</v>
      </c>
      <c r="E217">
        <v>1709556753.13888</v>
      </c>
      <c r="F217">
        <v>1709556753.1401401</v>
      </c>
      <c r="G217">
        <v>1709556753.64533</v>
      </c>
      <c r="H217">
        <v>1709556753.6837299</v>
      </c>
      <c r="I217" t="s">
        <v>127</v>
      </c>
      <c r="J217">
        <v>5</v>
      </c>
      <c r="K217" s="11">
        <f t="shared" si="30"/>
        <v>0.2320702075958252</v>
      </c>
      <c r="L217" s="11">
        <f t="shared" si="31"/>
        <v>4.6992301940917969E-4</v>
      </c>
      <c r="M217" s="11">
        <f t="shared" si="32"/>
        <v>1.2600421905517578E-3</v>
      </c>
      <c r="N217" s="11">
        <f t="shared" si="33"/>
        <v>0.50518989562988281</v>
      </c>
      <c r="O217" s="11">
        <f t="shared" si="34"/>
        <v>3.8399934768676758E-2</v>
      </c>
      <c r="P217" s="11">
        <f>Table3[[#This Row],[recalc_edist6]]+Table3[[#This Row],[recalc_repr5]]+Table3[[#This Row],[gaps4]]+Table3[[#This Row],[overlaps3]]+Table3[[#This Row],[map2]]</f>
        <v>0.7773900032043457</v>
      </c>
      <c r="Q217" s="21">
        <f>1000000*Table3[[#This Row],[total]]/Table3[[#This Row],[array size]]</f>
        <v>33.654703805547676</v>
      </c>
      <c r="R217" s="5">
        <f t="shared" si="35"/>
        <v>0.29852481590867969</v>
      </c>
      <c r="S217" s="5">
        <f t="shared" si="36"/>
        <v>6.0448811725413341E-4</v>
      </c>
      <c r="T217" s="5">
        <f t="shared" si="37"/>
        <v>1.62086235397671E-3</v>
      </c>
      <c r="U217" s="5">
        <f t="shared" si="38"/>
        <v>0.64985386170072468</v>
      </c>
      <c r="V217" s="5">
        <f t="shared" si="39"/>
        <v>4.9395971919364783E-2</v>
      </c>
      <c r="W217" s="19">
        <v>122</v>
      </c>
      <c r="X217" s="19">
        <v>178</v>
      </c>
      <c r="Y217">
        <v>23099</v>
      </c>
    </row>
    <row r="218" spans="2:25" x14ac:dyDescent="0.25">
      <c r="B218">
        <v>258</v>
      </c>
      <c r="C218">
        <v>1709556752.9087801</v>
      </c>
      <c r="D218">
        <v>1709556753.4892399</v>
      </c>
      <c r="E218">
        <v>1709556753.49524</v>
      </c>
      <c r="F218">
        <v>1709556753.4972301</v>
      </c>
      <c r="G218">
        <v>1709556754.1838</v>
      </c>
      <c r="H218">
        <v>1709556754.2565701</v>
      </c>
      <c r="I218" t="s">
        <v>127</v>
      </c>
      <c r="J218">
        <v>41</v>
      </c>
      <c r="K218" s="11">
        <f t="shared" si="30"/>
        <v>0.5804598331451416</v>
      </c>
      <c r="L218" s="11">
        <f t="shared" si="31"/>
        <v>6.0000419616699219E-3</v>
      </c>
      <c r="M218" s="11">
        <f t="shared" si="32"/>
        <v>1.9900798797607422E-3</v>
      </c>
      <c r="N218" s="11">
        <f t="shared" si="33"/>
        <v>0.6865699291229248</v>
      </c>
      <c r="O218" s="11">
        <f t="shared" si="34"/>
        <v>7.2770118713378906E-2</v>
      </c>
      <c r="P218" s="11">
        <f>Table3[[#This Row],[recalc_edist6]]+Table3[[#This Row],[recalc_repr5]]+Table3[[#This Row],[gaps4]]+Table3[[#This Row],[overlaps3]]+Table3[[#This Row],[map2]]</f>
        <v>1.347790002822876</v>
      </c>
      <c r="Q218" s="21">
        <f>1000000*Table3[[#This Row],[total]]/Table3[[#This Row],[array size]]</f>
        <v>28.49510566445117</v>
      </c>
      <c r="R218" s="5">
        <f t="shared" si="35"/>
        <v>0.43067527725342875</v>
      </c>
      <c r="S218" s="5">
        <f t="shared" si="36"/>
        <v>4.4517632191240081E-3</v>
      </c>
      <c r="T218" s="5">
        <f t="shared" si="37"/>
        <v>1.4765504088861199E-3</v>
      </c>
      <c r="U218" s="5">
        <f t="shared" si="38"/>
        <v>0.5094042303956402</v>
      </c>
      <c r="V218" s="5">
        <f t="shared" si="39"/>
        <v>5.3992178722920989E-2</v>
      </c>
      <c r="W218" s="4">
        <v>258</v>
      </c>
      <c r="X218" s="4">
        <v>178</v>
      </c>
      <c r="Y218">
        <v>47299</v>
      </c>
    </row>
    <row r="219" spans="2:25" x14ac:dyDescent="0.25">
      <c r="B219">
        <v>283</v>
      </c>
      <c r="C219">
        <v>1709556752.90909</v>
      </c>
      <c r="D219">
        <v>1709556753.57023</v>
      </c>
      <c r="E219">
        <v>1709556753.57426</v>
      </c>
      <c r="F219">
        <v>1709556753.5763199</v>
      </c>
      <c r="G219">
        <v>1709556754.2384501</v>
      </c>
      <c r="H219">
        <v>1709556754.3466699</v>
      </c>
      <c r="I219" t="s">
        <v>127</v>
      </c>
      <c r="J219">
        <v>45</v>
      </c>
      <c r="K219" s="11">
        <f t="shared" si="30"/>
        <v>0.66113996505737305</v>
      </c>
      <c r="L219" s="11">
        <f t="shared" si="31"/>
        <v>4.0299892425537109E-3</v>
      </c>
      <c r="M219" s="11">
        <f t="shared" si="32"/>
        <v>2.0599365234375E-3</v>
      </c>
      <c r="N219" s="11">
        <f t="shared" si="33"/>
        <v>0.66213011741638184</v>
      </c>
      <c r="O219" s="11">
        <f t="shared" si="34"/>
        <v>0.10821986198425293</v>
      </c>
      <c r="P219" s="11">
        <f>Table3[[#This Row],[recalc_edist6]]+Table3[[#This Row],[recalc_repr5]]+Table3[[#This Row],[gaps4]]+Table3[[#This Row],[overlaps3]]+Table3[[#This Row],[map2]]</f>
        <v>1.437579870223999</v>
      </c>
      <c r="Q219" s="21">
        <f>1000000*Table3[[#This Row],[total]]/Table3[[#This Row],[array size]]</f>
        <v>28.133229030391966</v>
      </c>
      <c r="R219" s="5">
        <f t="shared" si="35"/>
        <v>0.4598979011540808</v>
      </c>
      <c r="S219" s="5">
        <f t="shared" si="36"/>
        <v>2.8033150199340026E-3</v>
      </c>
      <c r="T219" s="5">
        <f t="shared" si="37"/>
        <v>1.432919704918049E-3</v>
      </c>
      <c r="U219" s="5">
        <f t="shared" si="38"/>
        <v>0.46058666452613228</v>
      </c>
      <c r="V219" s="5">
        <f t="shared" si="39"/>
        <v>7.5279199594934829E-2</v>
      </c>
      <c r="W219" s="4">
        <v>283</v>
      </c>
      <c r="X219" s="4">
        <v>178</v>
      </c>
      <c r="Y219">
        <v>51099</v>
      </c>
    </row>
    <row r="220" spans="2:25" x14ac:dyDescent="0.25">
      <c r="B220">
        <v>199</v>
      </c>
      <c r="C220">
        <v>1709556752.9098699</v>
      </c>
      <c r="D220">
        <v>1709556753.2476399</v>
      </c>
      <c r="E220">
        <v>1709556753.24822</v>
      </c>
      <c r="F220">
        <v>1709556753.2493899</v>
      </c>
      <c r="G220">
        <v>1709556753.89241</v>
      </c>
      <c r="H220">
        <v>1709556753.95119</v>
      </c>
      <c r="I220" t="s">
        <v>127</v>
      </c>
      <c r="J220">
        <v>55</v>
      </c>
      <c r="K220" s="11">
        <f t="shared" si="30"/>
        <v>0.33776998519897461</v>
      </c>
      <c r="L220" s="11">
        <f t="shared" si="31"/>
        <v>5.8007240295410156E-4</v>
      </c>
      <c r="M220" s="11">
        <f t="shared" si="32"/>
        <v>1.1699199676513672E-3</v>
      </c>
      <c r="N220" s="11">
        <f t="shared" si="33"/>
        <v>0.6430201530456543</v>
      </c>
      <c r="O220" s="11">
        <f t="shared" si="34"/>
        <v>5.877995491027832E-2</v>
      </c>
      <c r="P220" s="11">
        <f>Table3[[#This Row],[recalc_edist6]]+Table3[[#This Row],[recalc_repr5]]+Table3[[#This Row],[gaps4]]+Table3[[#This Row],[overlaps3]]+Table3[[#This Row],[map2]]</f>
        <v>1.0413200855255127</v>
      </c>
      <c r="Q220" s="21">
        <f>1000000*Table3[[#This Row],[total]]/Table3[[#This Row],[array size]]</f>
        <v>27.843527514786832</v>
      </c>
      <c r="R220" s="5">
        <f t="shared" si="35"/>
        <v>0.32436710853273859</v>
      </c>
      <c r="S220" s="5">
        <f t="shared" si="36"/>
        <v>5.5705484895296356E-4</v>
      </c>
      <c r="T220" s="5">
        <f t="shared" si="37"/>
        <v>1.1234969764949412E-3</v>
      </c>
      <c r="U220" s="5">
        <f t="shared" si="38"/>
        <v>0.61750480182195633</v>
      </c>
      <c r="V220" s="5">
        <f t="shared" si="39"/>
        <v>5.6447537819857209E-2</v>
      </c>
      <c r="W220" s="4">
        <v>199</v>
      </c>
      <c r="X220" s="4">
        <v>178</v>
      </c>
      <c r="Y220">
        <v>37399</v>
      </c>
    </row>
    <row r="221" spans="2:25" x14ac:dyDescent="0.25">
      <c r="B221">
        <v>158</v>
      </c>
      <c r="C221">
        <v>1709556752.90955</v>
      </c>
      <c r="D221">
        <v>1709556753.1605</v>
      </c>
      <c r="E221">
        <v>1709556753.1609399</v>
      </c>
      <c r="F221">
        <v>1709556753.16189</v>
      </c>
      <c r="G221">
        <v>1709556753.6428599</v>
      </c>
      <c r="H221">
        <v>1709556753.71615</v>
      </c>
      <c r="I221" t="s">
        <v>127</v>
      </c>
      <c r="J221">
        <v>51</v>
      </c>
      <c r="K221" s="11">
        <f t="shared" si="30"/>
        <v>0.25095009803771973</v>
      </c>
      <c r="L221" s="11">
        <f t="shared" si="31"/>
        <v>4.3988227844238281E-4</v>
      </c>
      <c r="M221" s="11">
        <f t="shared" si="32"/>
        <v>9.5009803771972656E-4</v>
      </c>
      <c r="N221" s="11">
        <f t="shared" si="33"/>
        <v>0.48096990585327148</v>
      </c>
      <c r="O221" s="11">
        <f t="shared" si="34"/>
        <v>7.3290109634399414E-2</v>
      </c>
      <c r="P221" s="11">
        <f>Table3[[#This Row],[recalc_edist6]]+Table3[[#This Row],[recalc_repr5]]+Table3[[#This Row],[gaps4]]+Table3[[#This Row],[overlaps3]]+Table3[[#This Row],[map2]]</f>
        <v>0.80660009384155273</v>
      </c>
      <c r="Q221" s="21">
        <f>1000000*Table3[[#This Row],[total]]/Table3[[#This Row],[array size]]</f>
        <v>27.43631054939123</v>
      </c>
      <c r="R221" s="5">
        <f t="shared" si="35"/>
        <v>0.31112083912925503</v>
      </c>
      <c r="S221" s="5">
        <f t="shared" si="36"/>
        <v>5.453536167438044E-4</v>
      </c>
      <c r="T221" s="5">
        <f t="shared" si="37"/>
        <v>1.1779046952433933E-3</v>
      </c>
      <c r="U221" s="5">
        <f t="shared" si="38"/>
        <v>0.59629289597845303</v>
      </c>
      <c r="V221" s="5">
        <f t="shared" si="39"/>
        <v>9.0863006580304731E-2</v>
      </c>
      <c r="W221" s="4">
        <v>158</v>
      </c>
      <c r="X221" s="4">
        <v>178</v>
      </c>
      <c r="Y221">
        <v>29399</v>
      </c>
    </row>
    <row r="222" spans="2:25" x14ac:dyDescent="0.25">
      <c r="B222">
        <v>205</v>
      </c>
      <c r="C222">
        <v>1709556752.90962</v>
      </c>
      <c r="D222">
        <v>1709556753.2544799</v>
      </c>
      <c r="E222">
        <v>1709556753.2556701</v>
      </c>
      <c r="F222">
        <v>1709556753.25653</v>
      </c>
      <c r="G222">
        <v>1709556753.9147</v>
      </c>
      <c r="H222">
        <v>1709556753.9738901</v>
      </c>
      <c r="I222" t="s">
        <v>127</v>
      </c>
      <c r="J222">
        <v>52</v>
      </c>
      <c r="K222" s="11">
        <f t="shared" si="30"/>
        <v>0.34485983848571777</v>
      </c>
      <c r="L222" s="11">
        <f t="shared" si="31"/>
        <v>1.190185546875E-3</v>
      </c>
      <c r="M222" s="11">
        <f t="shared" si="32"/>
        <v>8.5997581481933594E-4</v>
      </c>
      <c r="N222" s="11">
        <f t="shared" si="33"/>
        <v>0.65816998481750488</v>
      </c>
      <c r="O222" s="11">
        <f t="shared" si="34"/>
        <v>5.9190034866333008E-2</v>
      </c>
      <c r="P222" s="11">
        <f>Table3[[#This Row],[recalc_edist6]]+Table3[[#This Row],[recalc_repr5]]+Table3[[#This Row],[gaps4]]+Table3[[#This Row],[overlaps3]]+Table3[[#This Row],[map2]]</f>
        <v>1.06427001953125</v>
      </c>
      <c r="Q222" s="21">
        <f>1000000*Table3[[#This Row],[total]]/Table3[[#This Row],[array size]]</f>
        <v>27.430346646337533</v>
      </c>
      <c r="R222" s="5">
        <f t="shared" si="35"/>
        <v>0.3240341568933876</v>
      </c>
      <c r="S222" s="5">
        <f t="shared" si="36"/>
        <v>1.1183116361759477E-3</v>
      </c>
      <c r="T222" s="5">
        <f t="shared" si="37"/>
        <v>8.0804288295004871E-4</v>
      </c>
      <c r="U222" s="5">
        <f t="shared" si="38"/>
        <v>0.61842387057693415</v>
      </c>
      <c r="V222" s="5">
        <f t="shared" si="39"/>
        <v>5.5615618010552273E-2</v>
      </c>
      <c r="W222" s="4">
        <v>205</v>
      </c>
      <c r="X222" s="4">
        <v>178</v>
      </c>
      <c r="Y222">
        <v>38799</v>
      </c>
    </row>
    <row r="223" spans="2:25" x14ac:dyDescent="0.25">
      <c r="B223">
        <v>262</v>
      </c>
      <c r="C223">
        <v>1709556752.9097199</v>
      </c>
      <c r="D223">
        <v>1709556753.3340299</v>
      </c>
      <c r="E223">
        <v>1709556753.33586</v>
      </c>
      <c r="F223">
        <v>1709556753.3373201</v>
      </c>
      <c r="G223">
        <v>1709556753.99963</v>
      </c>
      <c r="H223">
        <v>1709556754.1010201</v>
      </c>
      <c r="I223" t="s">
        <v>127</v>
      </c>
      <c r="J223">
        <v>53</v>
      </c>
      <c r="K223" s="11">
        <f t="shared" si="30"/>
        <v>0.42430996894836426</v>
      </c>
      <c r="L223" s="11">
        <f t="shared" si="31"/>
        <v>1.8301010131835938E-3</v>
      </c>
      <c r="M223" s="11">
        <f t="shared" si="32"/>
        <v>1.4600753784179688E-3</v>
      </c>
      <c r="N223" s="11">
        <f t="shared" si="33"/>
        <v>0.66230988502502441</v>
      </c>
      <c r="O223" s="11">
        <f t="shared" si="34"/>
        <v>0.10139012336730957</v>
      </c>
      <c r="P223" s="11">
        <f>Table3[[#This Row],[recalc_edist6]]+Table3[[#This Row],[recalc_repr5]]+Table3[[#This Row],[gaps4]]+Table3[[#This Row],[overlaps3]]+Table3[[#This Row],[map2]]</f>
        <v>1.1913001537322998</v>
      </c>
      <c r="Q223" s="21">
        <f>1000000*Table3[[#This Row],[total]]/Table3[[#This Row],[array size]]</f>
        <v>25.054157894641314</v>
      </c>
      <c r="R223" s="5">
        <f t="shared" si="35"/>
        <v>0.35617385561398329</v>
      </c>
      <c r="S223" s="5">
        <f t="shared" si="36"/>
        <v>1.5362215873555914E-3</v>
      </c>
      <c r="T223" s="5">
        <f t="shared" si="37"/>
        <v>1.2256150339976083E-3</v>
      </c>
      <c r="U223" s="5">
        <f t="shared" si="38"/>
        <v>0.55595551041442559</v>
      </c>
      <c r="V223" s="5">
        <f t="shared" si="39"/>
        <v>8.5108797350237908E-2</v>
      </c>
      <c r="W223" s="4">
        <v>262</v>
      </c>
      <c r="X223" s="4">
        <v>178</v>
      </c>
      <c r="Y223">
        <v>47549</v>
      </c>
    </row>
    <row r="224" spans="2:25" x14ac:dyDescent="0.25">
      <c r="B224">
        <v>196</v>
      </c>
      <c r="C224">
        <v>1709556752.90927</v>
      </c>
      <c r="D224">
        <v>1709556753.1891799</v>
      </c>
      <c r="E224">
        <v>1709556753.18978</v>
      </c>
      <c r="F224">
        <v>1709556753.19104</v>
      </c>
      <c r="G224">
        <v>1709556753.72755</v>
      </c>
      <c r="H224">
        <v>1709556753.7839401</v>
      </c>
      <c r="I224" t="s">
        <v>127</v>
      </c>
      <c r="J224">
        <v>48</v>
      </c>
      <c r="K224" s="11">
        <f t="shared" si="30"/>
        <v>0.27990984916687012</v>
      </c>
      <c r="L224" s="11">
        <f t="shared" si="31"/>
        <v>6.0009956359863281E-4</v>
      </c>
      <c r="M224" s="11">
        <f t="shared" si="32"/>
        <v>1.2600421905517578E-3</v>
      </c>
      <c r="N224" s="11">
        <f t="shared" si="33"/>
        <v>0.53650999069213867</v>
      </c>
      <c r="O224" s="11">
        <f t="shared" si="34"/>
        <v>5.6390047073364258E-2</v>
      </c>
      <c r="P224" s="11">
        <f>Table3[[#This Row],[recalc_edist6]]+Table3[[#This Row],[recalc_repr5]]+Table3[[#This Row],[gaps4]]+Table3[[#This Row],[overlaps3]]+Table3[[#This Row],[map2]]</f>
        <v>0.87467002868652344</v>
      </c>
      <c r="Q224" s="21">
        <f>1000000*Table3[[#This Row],[total]]/Table3[[#This Row],[array size]]</f>
        <v>23.704437212025351</v>
      </c>
      <c r="R224" s="5">
        <f t="shared" si="35"/>
        <v>0.32001765235651874</v>
      </c>
      <c r="S224" s="5">
        <f t="shared" si="36"/>
        <v>6.8608680292817591E-4</v>
      </c>
      <c r="T224" s="5">
        <f t="shared" si="37"/>
        <v>1.4405914793307151E-3</v>
      </c>
      <c r="U224" s="5">
        <f t="shared" si="38"/>
        <v>0.61338558896068074</v>
      </c>
      <c r="V224" s="5">
        <f t="shared" si="39"/>
        <v>6.4470080400541668E-2</v>
      </c>
      <c r="W224" s="4">
        <v>196</v>
      </c>
      <c r="X224" s="4">
        <v>178</v>
      </c>
      <c r="Y224">
        <v>36899</v>
      </c>
    </row>
    <row r="225" spans="2:25" x14ac:dyDescent="0.25">
      <c r="B225">
        <v>238</v>
      </c>
      <c r="C225">
        <v>1709556752.9081199</v>
      </c>
      <c r="D225">
        <v>1709556753.2637601</v>
      </c>
      <c r="E225">
        <v>1709556753.2642801</v>
      </c>
      <c r="F225">
        <v>1709556753.26563</v>
      </c>
      <c r="G225">
        <v>1709556753.8164799</v>
      </c>
      <c r="H225">
        <v>1709556753.88223</v>
      </c>
      <c r="I225" t="s">
        <v>127</v>
      </c>
      <c r="J225">
        <v>30</v>
      </c>
      <c r="K225" s="11">
        <f t="shared" si="30"/>
        <v>0.35564017295837402</v>
      </c>
      <c r="L225" s="11">
        <f t="shared" si="31"/>
        <v>5.1999092102050781E-4</v>
      </c>
      <c r="M225" s="11">
        <f t="shared" si="32"/>
        <v>1.3499259948730469E-3</v>
      </c>
      <c r="N225" s="11">
        <f t="shared" si="33"/>
        <v>0.55084991455078125</v>
      </c>
      <c r="O225" s="11">
        <f t="shared" si="34"/>
        <v>6.57501220703125E-2</v>
      </c>
      <c r="P225" s="11">
        <f>Table3[[#This Row],[recalc_edist6]]+Table3[[#This Row],[recalc_repr5]]+Table3[[#This Row],[gaps4]]+Table3[[#This Row],[overlaps3]]+Table3[[#This Row],[map2]]</f>
        <v>0.97411012649536133</v>
      </c>
      <c r="Q225" s="21">
        <f>1000000*Table3[[#This Row],[total]]/Table3[[#This Row],[array size]]</f>
        <v>22.707059057212554</v>
      </c>
      <c r="R225" s="5">
        <f t="shared" si="35"/>
        <v>0.36509236818827751</v>
      </c>
      <c r="S225" s="5">
        <f t="shared" si="36"/>
        <v>5.3381122614064519E-4</v>
      </c>
      <c r="T225" s="5">
        <f t="shared" si="37"/>
        <v>1.3858042927135869E-3</v>
      </c>
      <c r="U225" s="5">
        <f t="shared" si="38"/>
        <v>0.56549038919513206</v>
      </c>
      <c r="V225" s="5">
        <f t="shared" si="39"/>
        <v>6.7497627097736157E-2</v>
      </c>
      <c r="W225" s="4">
        <v>238</v>
      </c>
      <c r="X225" s="4">
        <v>178</v>
      </c>
      <c r="Y225">
        <v>42899</v>
      </c>
    </row>
    <row r="226" spans="2:25" x14ac:dyDescent="0.25">
      <c r="B226">
        <v>270</v>
      </c>
      <c r="C226">
        <v>1709556753.6305499</v>
      </c>
      <c r="D226">
        <v>1709556754.04807</v>
      </c>
      <c r="E226">
        <v>1709556754.1578701</v>
      </c>
      <c r="F226">
        <v>1709556754.2168601</v>
      </c>
      <c r="G226">
        <v>1709556754.7024901</v>
      </c>
      <c r="H226">
        <v>1709556754.7749</v>
      </c>
      <c r="I226" t="s">
        <v>127</v>
      </c>
      <c r="J226">
        <v>67</v>
      </c>
      <c r="K226" s="11">
        <f t="shared" si="30"/>
        <v>0.41752004623413086</v>
      </c>
      <c r="L226" s="11">
        <f t="shared" si="31"/>
        <v>0.10980010032653809</v>
      </c>
      <c r="M226" s="11">
        <f t="shared" si="32"/>
        <v>5.8990001678466797E-2</v>
      </c>
      <c r="N226" s="11">
        <f t="shared" si="33"/>
        <v>0.48563003540039063</v>
      </c>
      <c r="O226" s="11">
        <f t="shared" si="34"/>
        <v>7.2409868240356445E-2</v>
      </c>
      <c r="P226" s="11">
        <f>Table3[[#This Row],[recalc_edist6]]+Table3[[#This Row],[recalc_repr5]]+Table3[[#This Row],[gaps4]]+Table3[[#This Row],[overlaps3]]+Table3[[#This Row],[map2]]</f>
        <v>1.1443500518798828</v>
      </c>
      <c r="Q226" s="21">
        <f>1000000*Table3[[#This Row],[total]]/Table3[[#This Row],[array size]]</f>
        <v>22.134858544263579</v>
      </c>
      <c r="R226" s="5">
        <f t="shared" si="35"/>
        <v>0.36485343409409488</v>
      </c>
      <c r="S226" s="5">
        <f t="shared" si="36"/>
        <v>9.5949749070368642E-2</v>
      </c>
      <c r="T226" s="5">
        <f t="shared" si="37"/>
        <v>5.1548913360523627E-2</v>
      </c>
      <c r="U226" s="5">
        <f t="shared" si="38"/>
        <v>0.42437192588283729</v>
      </c>
      <c r="V226" s="5">
        <f t="shared" si="39"/>
        <v>6.3275977592175597E-2</v>
      </c>
      <c r="W226" s="4">
        <v>270</v>
      </c>
      <c r="X226" s="4">
        <v>178</v>
      </c>
      <c r="Y226">
        <v>51699</v>
      </c>
    </row>
    <row r="227" spans="2:25" x14ac:dyDescent="0.25">
      <c r="B227">
        <v>466</v>
      </c>
      <c r="C227">
        <v>1709556753.7011299</v>
      </c>
      <c r="D227">
        <v>1709556754.8417599</v>
      </c>
      <c r="E227">
        <v>1709556754.97879</v>
      </c>
      <c r="F227">
        <v>1709556755.04231</v>
      </c>
      <c r="G227">
        <v>1709556755.48599</v>
      </c>
      <c r="H227">
        <v>1709556755.6142299</v>
      </c>
      <c r="I227" t="s">
        <v>127</v>
      </c>
      <c r="J227">
        <v>72</v>
      </c>
      <c r="K227" s="11">
        <f t="shared" si="30"/>
        <v>1.1406300067901611</v>
      </c>
      <c r="L227" s="11">
        <f t="shared" si="31"/>
        <v>0.13703012466430664</v>
      </c>
      <c r="M227" s="11">
        <f t="shared" si="32"/>
        <v>6.3519954681396484E-2</v>
      </c>
      <c r="N227" s="11">
        <f t="shared" si="33"/>
        <v>0.4436800479888916</v>
      </c>
      <c r="O227" s="11">
        <f t="shared" si="34"/>
        <v>0.12823987007141113</v>
      </c>
      <c r="P227" s="11">
        <f>Table3[[#This Row],[recalc_edist6]]+Table3[[#This Row],[recalc_repr5]]+Table3[[#This Row],[gaps4]]+Table3[[#This Row],[overlaps3]]+Table3[[#This Row],[map2]]</f>
        <v>1.913100004196167</v>
      </c>
      <c r="Q227" s="21">
        <f>1000000*Table3[[#This Row],[total]]/Table3[[#This Row],[array size]]</f>
        <v>21.740019820636224</v>
      </c>
      <c r="R227" s="5">
        <f t="shared" si="35"/>
        <v>0.59622079571811148</v>
      </c>
      <c r="S227" s="5">
        <f t="shared" si="36"/>
        <v>7.1627266929981004E-2</v>
      </c>
      <c r="T227" s="5">
        <f t="shared" si="37"/>
        <v>3.320263161469484E-2</v>
      </c>
      <c r="U227" s="5">
        <f t="shared" si="38"/>
        <v>0.23191680885250637</v>
      </c>
      <c r="V227" s="5">
        <f t="shared" si="39"/>
        <v>6.7032496884706277E-2</v>
      </c>
      <c r="W227" s="4">
        <v>466</v>
      </c>
      <c r="X227" s="4">
        <v>178</v>
      </c>
      <c r="Y227">
        <v>87999</v>
      </c>
    </row>
    <row r="228" spans="2:25" x14ac:dyDescent="0.25">
      <c r="B228">
        <v>259</v>
      </c>
      <c r="C228">
        <v>1709556752.908</v>
      </c>
      <c r="D228">
        <v>1709556753.2897301</v>
      </c>
      <c r="E228">
        <v>1709556753.29248</v>
      </c>
      <c r="F228">
        <v>1709556753.2941</v>
      </c>
      <c r="G228">
        <v>1709556753.7844601</v>
      </c>
      <c r="H228">
        <v>1709556753.8473101</v>
      </c>
      <c r="I228" t="s">
        <v>127</v>
      </c>
      <c r="J228">
        <v>28</v>
      </c>
      <c r="K228" s="11">
        <f t="shared" si="30"/>
        <v>0.38173007965087891</v>
      </c>
      <c r="L228" s="11">
        <f t="shared" si="31"/>
        <v>2.7499198913574219E-3</v>
      </c>
      <c r="M228" s="11">
        <f t="shared" si="32"/>
        <v>1.6200542449951172E-3</v>
      </c>
      <c r="N228" s="11">
        <f t="shared" si="33"/>
        <v>0.49036002159118652</v>
      </c>
      <c r="O228" s="11">
        <f t="shared" si="34"/>
        <v>6.2849998474121094E-2</v>
      </c>
      <c r="P228" s="11">
        <f>Table3[[#This Row],[recalc_edist6]]+Table3[[#This Row],[recalc_repr5]]+Table3[[#This Row],[gaps4]]+Table3[[#This Row],[overlaps3]]+Table3[[#This Row],[map2]]</f>
        <v>0.93931007385253906</v>
      </c>
      <c r="Q228" s="21">
        <f>1000000*Table3[[#This Row],[total]]/Table3[[#This Row],[array size]]</f>
        <v>20.331826962759781</v>
      </c>
      <c r="R228" s="5">
        <f t="shared" si="35"/>
        <v>0.40639410805553244</v>
      </c>
      <c r="S228" s="5">
        <f t="shared" si="36"/>
        <v>2.9275954425557753E-3</v>
      </c>
      <c r="T228" s="5">
        <f t="shared" si="37"/>
        <v>1.7247278508901068E-3</v>
      </c>
      <c r="U228" s="5">
        <f t="shared" si="38"/>
        <v>0.52204275802131705</v>
      </c>
      <c r="V228" s="5">
        <f t="shared" si="39"/>
        <v>6.6910810629704609E-2</v>
      </c>
      <c r="W228" s="4">
        <v>259</v>
      </c>
      <c r="X228" s="4">
        <v>178</v>
      </c>
      <c r="Y228">
        <v>46199</v>
      </c>
    </row>
    <row r="229" spans="2:25" x14ac:dyDescent="0.25">
      <c r="B229">
        <v>219</v>
      </c>
      <c r="C229">
        <v>1709556752.9086101</v>
      </c>
      <c r="D229">
        <v>1709556753.2460799</v>
      </c>
      <c r="E229">
        <v>1709556753.24664</v>
      </c>
      <c r="F229">
        <v>1709556753.2481401</v>
      </c>
      <c r="G229">
        <v>1709556753.6514599</v>
      </c>
      <c r="H229">
        <v>1709556753.7083001</v>
      </c>
      <c r="I229" t="s">
        <v>127</v>
      </c>
      <c r="J229">
        <v>38</v>
      </c>
      <c r="K229" s="11">
        <f t="shared" si="30"/>
        <v>0.33746981620788574</v>
      </c>
      <c r="L229" s="11">
        <f t="shared" si="31"/>
        <v>5.6004524230957031E-4</v>
      </c>
      <c r="M229" s="11">
        <f t="shared" si="32"/>
        <v>1.5001296997070313E-3</v>
      </c>
      <c r="N229" s="11">
        <f t="shared" si="33"/>
        <v>0.4033198356628418</v>
      </c>
      <c r="O229" s="11">
        <f t="shared" si="34"/>
        <v>5.6840181350708008E-2</v>
      </c>
      <c r="P229" s="11">
        <f>Table3[[#This Row],[recalc_edist6]]+Table3[[#This Row],[recalc_repr5]]+Table3[[#This Row],[gaps4]]+Table3[[#This Row],[overlaps3]]+Table3[[#This Row],[map2]]</f>
        <v>0.79969000816345215</v>
      </c>
      <c r="Q229" s="21">
        <f>1000000*Table3[[#This Row],[total]]/Table3[[#This Row],[array size]]</f>
        <v>20.297215872571694</v>
      </c>
      <c r="R229" s="5">
        <f t="shared" si="35"/>
        <v>0.42200079126024143</v>
      </c>
      <c r="S229" s="5">
        <f t="shared" si="36"/>
        <v>7.0032792281068523E-4</v>
      </c>
      <c r="T229" s="5">
        <f t="shared" si="37"/>
        <v>1.8758890124839639E-3</v>
      </c>
      <c r="U229" s="5">
        <f t="shared" si="38"/>
        <v>0.50434522320604702</v>
      </c>
      <c r="V229" s="5">
        <f t="shared" si="39"/>
        <v>7.1077768598416941E-2</v>
      </c>
      <c r="W229" s="4">
        <v>219</v>
      </c>
      <c r="X229" s="4">
        <v>178</v>
      </c>
      <c r="Y229">
        <v>39399</v>
      </c>
    </row>
    <row r="230" spans="2:25" x14ac:dyDescent="0.25">
      <c r="B230">
        <v>373</v>
      </c>
      <c r="C230">
        <v>1709556752.9098899</v>
      </c>
      <c r="D230">
        <v>1709556753.39464</v>
      </c>
      <c r="E230">
        <v>1709556753.3964901</v>
      </c>
      <c r="F230">
        <v>1709556753.39833</v>
      </c>
      <c r="G230">
        <v>1709556754.09304</v>
      </c>
      <c r="H230">
        <v>1709556754.21101</v>
      </c>
      <c r="I230" t="s">
        <v>127</v>
      </c>
      <c r="J230">
        <v>56</v>
      </c>
      <c r="K230" s="11">
        <f t="shared" si="30"/>
        <v>0.48475003242492676</v>
      </c>
      <c r="L230" s="11">
        <f t="shared" si="31"/>
        <v>1.850128173828125E-3</v>
      </c>
      <c r="M230" s="11">
        <f t="shared" si="32"/>
        <v>1.8398761749267578E-3</v>
      </c>
      <c r="N230" s="11">
        <f t="shared" si="33"/>
        <v>0.69471001625061035</v>
      </c>
      <c r="O230" s="11">
        <f t="shared" si="34"/>
        <v>0.11796998977661133</v>
      </c>
      <c r="P230" s="11">
        <f>Table3[[#This Row],[recalc_edist6]]+Table3[[#This Row],[recalc_repr5]]+Table3[[#This Row],[gaps4]]+Table3[[#This Row],[overlaps3]]+Table3[[#This Row],[map2]]</f>
        <v>1.3011200428009033</v>
      </c>
      <c r="Q230" s="21">
        <f>1000000*Table3[[#This Row],[total]]/Table3[[#This Row],[array size]]</f>
        <v>19.714238743024946</v>
      </c>
      <c r="R230" s="5">
        <f t="shared" si="35"/>
        <v>0.37256365014669363</v>
      </c>
      <c r="S230" s="5">
        <f t="shared" si="36"/>
        <v>1.4219504065477151E-3</v>
      </c>
      <c r="T230" s="5">
        <f t="shared" si="37"/>
        <v>1.4140710421815359E-3</v>
      </c>
      <c r="U230" s="5">
        <f t="shared" si="38"/>
        <v>0.53393229940191955</v>
      </c>
      <c r="V230" s="5">
        <f t="shared" si="39"/>
        <v>9.0668029002657538E-2</v>
      </c>
      <c r="W230" s="4">
        <v>373</v>
      </c>
      <c r="X230" s="4">
        <v>178</v>
      </c>
      <c r="Y230">
        <v>65999</v>
      </c>
    </row>
    <row r="231" spans="2:25" x14ac:dyDescent="0.25">
      <c r="B231">
        <v>439</v>
      </c>
      <c r="C231">
        <v>1709556752.91028</v>
      </c>
      <c r="D231">
        <v>1709556753.7174399</v>
      </c>
      <c r="E231">
        <v>1709556753.7224801</v>
      </c>
      <c r="F231">
        <v>1709556753.72473</v>
      </c>
      <c r="G231">
        <v>1709556754.3006401</v>
      </c>
      <c r="H231">
        <v>1709556754.4256401</v>
      </c>
      <c r="I231" t="s">
        <v>127</v>
      </c>
      <c r="J231">
        <v>61</v>
      </c>
      <c r="K231" s="11">
        <f t="shared" si="30"/>
        <v>0.8071599006652832</v>
      </c>
      <c r="L231" s="11">
        <f t="shared" si="31"/>
        <v>5.0401687622070313E-3</v>
      </c>
      <c r="M231" s="11">
        <f t="shared" si="32"/>
        <v>2.2499561309814453E-3</v>
      </c>
      <c r="N231" s="11">
        <f t="shared" si="33"/>
        <v>0.57591009140014648</v>
      </c>
      <c r="O231" s="11">
        <f t="shared" si="34"/>
        <v>0.125</v>
      </c>
      <c r="P231" s="11">
        <f>Table3[[#This Row],[recalc_edist6]]+Table3[[#This Row],[recalc_repr5]]+Table3[[#This Row],[gaps4]]+Table3[[#This Row],[overlaps3]]+Table3[[#This Row],[map2]]</f>
        <v>1.5153601169586182</v>
      </c>
      <c r="Q231" s="21">
        <f>1000000*Table3[[#This Row],[total]]/Table3[[#This Row],[array size]]</f>
        <v>18.87146934530465</v>
      </c>
      <c r="R231" s="5">
        <f t="shared" si="35"/>
        <v>0.53265220037945959</v>
      </c>
      <c r="S231" s="5">
        <f t="shared" si="36"/>
        <v>3.3260534613533512E-3</v>
      </c>
      <c r="T231" s="5">
        <f t="shared" si="37"/>
        <v>1.4847666279466213E-3</v>
      </c>
      <c r="U231" s="5">
        <f t="shared" si="38"/>
        <v>0.38004833633606416</v>
      </c>
      <c r="V231" s="5">
        <f t="shared" si="39"/>
        <v>8.2488643195176251E-2</v>
      </c>
      <c r="W231" s="4">
        <v>439</v>
      </c>
      <c r="X231" s="4">
        <v>178</v>
      </c>
      <c r="Y231">
        <v>80299</v>
      </c>
    </row>
    <row r="232" spans="2:25" x14ac:dyDescent="0.25">
      <c r="B232">
        <v>371</v>
      </c>
      <c r="C232">
        <v>1709556753.65853</v>
      </c>
      <c r="D232">
        <v>1709556754.1544299</v>
      </c>
      <c r="E232">
        <v>1709556754.2653999</v>
      </c>
      <c r="F232">
        <v>1709556754.3260901</v>
      </c>
      <c r="G232">
        <v>1709556754.8286901</v>
      </c>
      <c r="H232">
        <v>1709556754.93153</v>
      </c>
      <c r="I232" t="s">
        <v>127</v>
      </c>
      <c r="J232">
        <v>68</v>
      </c>
      <c r="K232" s="11">
        <f t="shared" si="30"/>
        <v>0.49589991569519043</v>
      </c>
      <c r="L232" s="11">
        <f t="shared" si="31"/>
        <v>0.11097002029418945</v>
      </c>
      <c r="M232" s="11">
        <f t="shared" si="32"/>
        <v>6.0690164566040039E-2</v>
      </c>
      <c r="N232" s="11">
        <f t="shared" si="33"/>
        <v>0.50259995460510254</v>
      </c>
      <c r="O232" s="11">
        <f t="shared" si="34"/>
        <v>0.10283994674682617</v>
      </c>
      <c r="P232" s="11">
        <f>Table3[[#This Row],[recalc_edist6]]+Table3[[#This Row],[recalc_repr5]]+Table3[[#This Row],[gaps4]]+Table3[[#This Row],[overlaps3]]+Table3[[#This Row],[map2]]</f>
        <v>1.2730000019073486</v>
      </c>
      <c r="Q232" s="21">
        <f>1000000*Table3[[#This Row],[total]]/Table3[[#This Row],[array size]]</f>
        <v>18.369673471584708</v>
      </c>
      <c r="R232" s="5">
        <f t="shared" si="35"/>
        <v>0.38955217199699815</v>
      </c>
      <c r="S232" s="5">
        <f t="shared" si="36"/>
        <v>8.7172050375429661E-2</v>
      </c>
      <c r="T232" s="5">
        <f t="shared" si="37"/>
        <v>4.7674913177617718E-2</v>
      </c>
      <c r="U232" s="5">
        <f t="shared" si="38"/>
        <v>0.39481536044937315</v>
      </c>
      <c r="V232" s="5">
        <f t="shared" si="39"/>
        <v>8.0785504000581349E-2</v>
      </c>
      <c r="W232" s="4">
        <v>371</v>
      </c>
      <c r="X232" s="4">
        <v>178</v>
      </c>
      <c r="Y232">
        <v>69299</v>
      </c>
    </row>
    <row r="233" spans="2:25" x14ac:dyDescent="0.25">
      <c r="B233">
        <v>504</v>
      </c>
      <c r="C233">
        <v>1709556752.9091401</v>
      </c>
      <c r="D233">
        <v>1709556753.73651</v>
      </c>
      <c r="E233">
        <v>1709556753.7418499</v>
      </c>
      <c r="F233">
        <v>1709556753.7442701</v>
      </c>
      <c r="G233">
        <v>1709556754.37427</v>
      </c>
      <c r="H233">
        <v>1709556754.5136199</v>
      </c>
      <c r="I233" t="s">
        <v>127</v>
      </c>
      <c r="J233">
        <v>46</v>
      </c>
      <c r="K233" s="11">
        <f t="shared" si="30"/>
        <v>0.82736992835998535</v>
      </c>
      <c r="L233" s="11">
        <f t="shared" si="31"/>
        <v>5.3398609161376953E-3</v>
      </c>
      <c r="M233" s="11">
        <f t="shared" si="32"/>
        <v>2.4201869964599609E-3</v>
      </c>
      <c r="N233" s="11">
        <f t="shared" si="33"/>
        <v>0.62999987602233887</v>
      </c>
      <c r="O233" s="11">
        <f t="shared" si="34"/>
        <v>0.13934993743896484</v>
      </c>
      <c r="P233" s="11">
        <f>Table3[[#This Row],[recalc_edist6]]+Table3[[#This Row],[recalc_repr5]]+Table3[[#This Row],[gaps4]]+Table3[[#This Row],[overlaps3]]+Table3[[#This Row],[map2]]</f>
        <v>1.6044797897338867</v>
      </c>
      <c r="Q233" s="21">
        <f>1000000*Table3[[#This Row],[total]]/Table3[[#This Row],[array size]]</f>
        <v>17.573903216178564</v>
      </c>
      <c r="R233" s="5">
        <f t="shared" si="35"/>
        <v>0.51566241822043146</v>
      </c>
      <c r="S233" s="5">
        <f t="shared" si="36"/>
        <v>3.3280948443877535E-3</v>
      </c>
      <c r="T233" s="5">
        <f t="shared" si="37"/>
        <v>1.5083935690217479E-3</v>
      </c>
      <c r="U233" s="5">
        <f t="shared" si="38"/>
        <v>0.3926505525674639</v>
      </c>
      <c r="V233" s="5">
        <f t="shared" si="39"/>
        <v>8.6850540798695211E-2</v>
      </c>
      <c r="W233" s="4">
        <v>504</v>
      </c>
      <c r="X233" s="4">
        <v>178</v>
      </c>
      <c r="Y233">
        <v>91299</v>
      </c>
    </row>
    <row r="234" spans="2:25" x14ac:dyDescent="0.25">
      <c r="B234">
        <v>691</v>
      </c>
      <c r="C234">
        <v>1709556752.90622</v>
      </c>
      <c r="D234">
        <v>1709556753.9244399</v>
      </c>
      <c r="E234">
        <v>1709556753.9286499</v>
      </c>
      <c r="F234">
        <v>1709556753.9619999</v>
      </c>
      <c r="G234">
        <v>1709556754.4995601</v>
      </c>
      <c r="H234">
        <v>1709556755.0630701</v>
      </c>
      <c r="I234" t="s">
        <v>127</v>
      </c>
      <c r="J234">
        <v>3</v>
      </c>
      <c r="K234" s="11">
        <f t="shared" si="30"/>
        <v>1.0182199478149414</v>
      </c>
      <c r="L234" s="11">
        <f t="shared" si="31"/>
        <v>4.2099952697753906E-3</v>
      </c>
      <c r="M234" s="11">
        <f t="shared" si="32"/>
        <v>3.3349990844726563E-2</v>
      </c>
      <c r="N234" s="11">
        <f t="shared" si="33"/>
        <v>0.53756022453308105</v>
      </c>
      <c r="O234" s="11">
        <f t="shared" si="34"/>
        <v>0.56350994110107422</v>
      </c>
      <c r="P234" s="11">
        <f>Table3[[#This Row],[recalc_edist6]]+Table3[[#This Row],[recalc_repr5]]+Table3[[#This Row],[gaps4]]+Table3[[#This Row],[overlaps3]]+Table3[[#This Row],[map2]]</f>
        <v>2.1568500995635986</v>
      </c>
      <c r="Q234" s="21">
        <f>1000000*Table3[[#This Row],[total]]/Table3[[#This Row],[array size]]</f>
        <v>17.352111437450009</v>
      </c>
      <c r="R234" s="5">
        <f t="shared" si="35"/>
        <v>0.47208656179720632</v>
      </c>
      <c r="S234" s="5">
        <f t="shared" si="36"/>
        <v>1.9519183417647848E-3</v>
      </c>
      <c r="T234" s="5">
        <f t="shared" si="37"/>
        <v>1.546235913727818E-2</v>
      </c>
      <c r="U234" s="5">
        <f t="shared" si="38"/>
        <v>0.24923392897904545</v>
      </c>
      <c r="V234" s="5">
        <f t="shared" si="39"/>
        <v>0.26126523174470528</v>
      </c>
      <c r="W234" s="19">
        <v>691</v>
      </c>
      <c r="X234" s="19">
        <v>178</v>
      </c>
      <c r="Y234">
        <v>124299</v>
      </c>
    </row>
    <row r="235" spans="2:25" x14ac:dyDescent="0.25">
      <c r="B235">
        <v>529</v>
      </c>
      <c r="C235">
        <v>1709556752.9084699</v>
      </c>
      <c r="D235">
        <v>1709556753.6803801</v>
      </c>
      <c r="E235">
        <v>1709556753.68453</v>
      </c>
      <c r="F235">
        <v>1709556753.6874001</v>
      </c>
      <c r="G235">
        <v>1709556754.2645299</v>
      </c>
      <c r="H235">
        <v>1709556754.4047899</v>
      </c>
      <c r="I235" t="s">
        <v>127</v>
      </c>
      <c r="J235">
        <v>36</v>
      </c>
      <c r="K235" s="11">
        <f t="shared" si="30"/>
        <v>0.77191019058227539</v>
      </c>
      <c r="L235" s="11">
        <f t="shared" si="31"/>
        <v>4.1499137878417969E-3</v>
      </c>
      <c r="M235" s="11">
        <f t="shared" si="32"/>
        <v>2.8700828552246094E-3</v>
      </c>
      <c r="N235" s="11">
        <f t="shared" si="33"/>
        <v>0.57712984085083008</v>
      </c>
      <c r="O235" s="11">
        <f t="shared" si="34"/>
        <v>0.14025998115539551</v>
      </c>
      <c r="P235" s="11">
        <f>Table3[[#This Row],[recalc_edist6]]+Table3[[#This Row],[recalc_repr5]]+Table3[[#This Row],[gaps4]]+Table3[[#This Row],[overlaps3]]+Table3[[#This Row],[map2]]</f>
        <v>1.4963200092315674</v>
      </c>
      <c r="Q235" s="21">
        <f>1000000*Table3[[#This Row],[total]]/Table3[[#This Row],[array size]]</f>
        <v>16.194114754830327</v>
      </c>
      <c r="R235" s="5">
        <f t="shared" si="35"/>
        <v>0.51587239749516456</v>
      </c>
      <c r="S235" s="5">
        <f t="shared" si="36"/>
        <v>2.773413282077928E-3</v>
      </c>
      <c r="T235" s="5">
        <f t="shared" si="37"/>
        <v>1.9180942829859875E-3</v>
      </c>
      <c r="U235" s="5">
        <f t="shared" si="38"/>
        <v>0.3856994742369409</v>
      </c>
      <c r="V235" s="5">
        <f t="shared" si="39"/>
        <v>9.3736620702830661E-2</v>
      </c>
      <c r="W235" s="4">
        <v>529</v>
      </c>
      <c r="X235" s="4">
        <v>178</v>
      </c>
      <c r="Y235">
        <v>92399</v>
      </c>
    </row>
    <row r="236" spans="2:25" x14ac:dyDescent="0.25">
      <c r="B236">
        <v>607</v>
      </c>
      <c r="C236">
        <v>1709556752.90674</v>
      </c>
      <c r="D236">
        <v>1709556753.8945701</v>
      </c>
      <c r="E236">
        <v>1709556753.8964701</v>
      </c>
      <c r="F236">
        <v>1709556753.89939</v>
      </c>
      <c r="G236">
        <v>1709556754.46051</v>
      </c>
      <c r="H236">
        <v>1709556754.6255801</v>
      </c>
      <c r="I236" t="s">
        <v>127</v>
      </c>
      <c r="J236">
        <v>12</v>
      </c>
      <c r="K236" s="11">
        <f t="shared" si="30"/>
        <v>0.98783016204833984</v>
      </c>
      <c r="L236" s="11">
        <f t="shared" si="31"/>
        <v>1.8999576568603516E-3</v>
      </c>
      <c r="M236" s="11">
        <f t="shared" si="32"/>
        <v>2.9199123382568359E-3</v>
      </c>
      <c r="N236" s="11">
        <f t="shared" si="33"/>
        <v>0.56112003326416016</v>
      </c>
      <c r="O236" s="11">
        <f t="shared" si="34"/>
        <v>0.1650700569152832</v>
      </c>
      <c r="P236" s="11">
        <f>Table3[[#This Row],[recalc_edist6]]+Table3[[#This Row],[recalc_repr5]]+Table3[[#This Row],[gaps4]]+Table3[[#This Row],[overlaps3]]+Table3[[#This Row],[map2]]</f>
        <v>1.7188401222229004</v>
      </c>
      <c r="Q236" s="21">
        <f>1000000*Table3[[#This Row],[total]]/Table3[[#This Row],[array size]]</f>
        <v>15.944861475736328</v>
      </c>
      <c r="R236" s="5">
        <f t="shared" si="35"/>
        <v>0.57470741418976334</v>
      </c>
      <c r="S236" s="5">
        <f t="shared" si="36"/>
        <v>1.1053719495465464E-3</v>
      </c>
      <c r="T236" s="5">
        <f t="shared" si="37"/>
        <v>1.6987690131881734E-3</v>
      </c>
      <c r="U236" s="5">
        <f t="shared" si="38"/>
        <v>0.32645272006944326</v>
      </c>
      <c r="V236" s="5">
        <f t="shared" si="39"/>
        <v>9.6035724778058676E-2</v>
      </c>
      <c r="W236" s="19">
        <v>607</v>
      </c>
      <c r="X236" s="19">
        <v>178</v>
      </c>
      <c r="Y236">
        <v>107799</v>
      </c>
    </row>
    <row r="237" spans="2:25" x14ac:dyDescent="0.25">
      <c r="B237">
        <v>436</v>
      </c>
      <c r="C237">
        <v>1709556752.90716</v>
      </c>
      <c r="D237">
        <v>1709556753.46878</v>
      </c>
      <c r="E237">
        <v>1709556753.4693601</v>
      </c>
      <c r="F237">
        <v>1709556753.4714301</v>
      </c>
      <c r="G237">
        <v>1709556754.0071499</v>
      </c>
      <c r="H237">
        <v>1709556754.13129</v>
      </c>
      <c r="I237" t="s">
        <v>127</v>
      </c>
      <c r="J237">
        <v>14</v>
      </c>
      <c r="K237" s="11">
        <f t="shared" si="30"/>
        <v>0.56161999702453613</v>
      </c>
      <c r="L237" s="11">
        <f t="shared" si="31"/>
        <v>5.8007240295410156E-4</v>
      </c>
      <c r="M237" s="11">
        <f t="shared" si="32"/>
        <v>2.0699501037597656E-3</v>
      </c>
      <c r="N237" s="11">
        <f t="shared" si="33"/>
        <v>0.53571987152099609</v>
      </c>
      <c r="O237" s="11">
        <f t="shared" si="34"/>
        <v>0.12414002418518066</v>
      </c>
      <c r="P237" s="11">
        <f>Table3[[#This Row],[recalc_edist6]]+Table3[[#This Row],[recalc_repr5]]+Table3[[#This Row],[gaps4]]+Table3[[#This Row],[overlaps3]]+Table3[[#This Row],[map2]]</f>
        <v>1.2241299152374268</v>
      </c>
      <c r="Q237" s="21">
        <f>1000000*Table3[[#This Row],[total]]/Table3[[#This Row],[array size]]</f>
        <v>15.624065594167465</v>
      </c>
      <c r="R237" s="5">
        <f t="shared" si="35"/>
        <v>0.45879117080118642</v>
      </c>
      <c r="S237" s="5">
        <f t="shared" si="36"/>
        <v>4.7386506589996481E-4</v>
      </c>
      <c r="T237" s="5">
        <f t="shared" si="37"/>
        <v>1.6909562277614035E-3</v>
      </c>
      <c r="U237" s="5">
        <f t="shared" si="38"/>
        <v>0.43763318325333977</v>
      </c>
      <c r="V237" s="5">
        <f t="shared" si="39"/>
        <v>0.10141082465181241</v>
      </c>
      <c r="W237" s="4">
        <v>436</v>
      </c>
      <c r="X237" s="4">
        <v>178</v>
      </c>
      <c r="Y237">
        <v>78349</v>
      </c>
    </row>
    <row r="238" spans="2:25" x14ac:dyDescent="0.25">
      <c r="B238">
        <v>633</v>
      </c>
      <c r="C238">
        <v>1709556752.9101</v>
      </c>
      <c r="D238">
        <v>1709556753.7591901</v>
      </c>
      <c r="E238">
        <v>1709556753.7598801</v>
      </c>
      <c r="F238">
        <v>1709556753.7628701</v>
      </c>
      <c r="G238">
        <v>1709556754.4150801</v>
      </c>
      <c r="H238">
        <v>1709556754.59131</v>
      </c>
      <c r="I238" t="s">
        <v>127</v>
      </c>
      <c r="J238">
        <v>59</v>
      </c>
      <c r="K238" s="11">
        <f t="shared" si="30"/>
        <v>0.8490900993347168</v>
      </c>
      <c r="L238" s="11">
        <f t="shared" si="31"/>
        <v>6.8998336791992188E-4</v>
      </c>
      <c r="M238" s="11">
        <f t="shared" si="32"/>
        <v>2.9900074005126953E-3</v>
      </c>
      <c r="N238" s="11">
        <f t="shared" si="33"/>
        <v>0.65220999717712402</v>
      </c>
      <c r="O238" s="11">
        <f t="shared" si="34"/>
        <v>0.17622995376586914</v>
      </c>
      <c r="P238" s="11">
        <f>Table3[[#This Row],[recalc_edist6]]+Table3[[#This Row],[recalc_repr5]]+Table3[[#This Row],[gaps4]]+Table3[[#This Row],[overlaps3]]+Table3[[#This Row],[map2]]</f>
        <v>1.6812100410461426</v>
      </c>
      <c r="Q238" s="21">
        <f>1000000*Table3[[#This Row],[total]]/Table3[[#This Row],[array size]]</f>
        <v>14.696020428903596</v>
      </c>
      <c r="R238" s="5">
        <f t="shared" si="35"/>
        <v>0.50504700697978555</v>
      </c>
      <c r="S238" s="5">
        <f t="shared" si="36"/>
        <v>4.1040878359885108E-4</v>
      </c>
      <c r="T238" s="5">
        <f t="shared" si="37"/>
        <v>1.7784853334876266E-3</v>
      </c>
      <c r="U238" s="5">
        <f t="shared" si="38"/>
        <v>0.3879408171814645</v>
      </c>
      <c r="V238" s="5">
        <f t="shared" si="39"/>
        <v>0.10482328172166343</v>
      </c>
      <c r="W238" s="4">
        <v>633</v>
      </c>
      <c r="X238" s="4">
        <v>178</v>
      </c>
      <c r="Y238">
        <v>114399</v>
      </c>
    </row>
    <row r="239" spans="2:25" x14ac:dyDescent="0.25">
      <c r="B239">
        <v>504</v>
      </c>
      <c r="C239">
        <v>1709556754.76157</v>
      </c>
      <c r="D239">
        <v>1709556755.47317</v>
      </c>
      <c r="E239">
        <v>1709556755.47401</v>
      </c>
      <c r="F239">
        <v>1709556755.4763801</v>
      </c>
      <c r="G239">
        <v>1709556755.9578199</v>
      </c>
      <c r="H239">
        <v>1709556756.08251</v>
      </c>
      <c r="I239" t="s">
        <v>127</v>
      </c>
      <c r="J239">
        <v>119</v>
      </c>
      <c r="K239" s="11">
        <f t="shared" si="30"/>
        <v>0.71160006523132324</v>
      </c>
      <c r="L239" s="11">
        <f t="shared" si="31"/>
        <v>8.3994865417480469E-4</v>
      </c>
      <c r="M239" s="11">
        <f t="shared" si="32"/>
        <v>2.3701190948486328E-3</v>
      </c>
      <c r="N239" s="11">
        <f t="shared" si="33"/>
        <v>0.48143982887268066</v>
      </c>
      <c r="O239" s="11">
        <f t="shared" si="34"/>
        <v>0.12469005584716797</v>
      </c>
      <c r="P239" s="11">
        <f>Table3[[#This Row],[recalc_edist6]]+Table3[[#This Row],[recalc_repr5]]+Table3[[#This Row],[gaps4]]+Table3[[#This Row],[overlaps3]]+Table3[[#This Row],[map2]]</f>
        <v>1.3209400177001953</v>
      </c>
      <c r="Q239" s="21">
        <f>1000000*Table3[[#This Row],[total]]/Table3[[#This Row],[array size]]</f>
        <v>14.64473018215496</v>
      </c>
      <c r="R239" s="5">
        <f t="shared" si="35"/>
        <v>0.5387073263706893</v>
      </c>
      <c r="S239" s="5">
        <f t="shared" si="36"/>
        <v>6.3587191160820904E-4</v>
      </c>
      <c r="T239" s="5">
        <f t="shared" si="37"/>
        <v>1.7942670091675294E-3</v>
      </c>
      <c r="U239" s="5">
        <f t="shared" si="38"/>
        <v>0.36446759309395815</v>
      </c>
      <c r="V239" s="5">
        <f t="shared" si="39"/>
        <v>9.4394941614576788E-2</v>
      </c>
      <c r="W239" s="4">
        <v>504</v>
      </c>
      <c r="X239" s="4">
        <v>178</v>
      </c>
      <c r="Y239">
        <v>90199</v>
      </c>
    </row>
    <row r="240" spans="2:25" x14ac:dyDescent="0.25">
      <c r="B240">
        <v>677</v>
      </c>
      <c r="C240">
        <v>1709556752.9084101</v>
      </c>
      <c r="D240">
        <v>1709556753.76823</v>
      </c>
      <c r="E240">
        <v>1709556753.7715299</v>
      </c>
      <c r="F240">
        <v>1709556753.77479</v>
      </c>
      <c r="G240">
        <v>1709556754.4008601</v>
      </c>
      <c r="H240">
        <v>1709556754.5683801</v>
      </c>
      <c r="I240" t="s">
        <v>127</v>
      </c>
      <c r="J240">
        <v>35</v>
      </c>
      <c r="K240" s="11">
        <f t="shared" si="30"/>
        <v>0.85981988906860352</v>
      </c>
      <c r="L240" s="11">
        <f t="shared" si="31"/>
        <v>3.2999515533447266E-3</v>
      </c>
      <c r="M240" s="11">
        <f t="shared" si="32"/>
        <v>3.2601356506347656E-3</v>
      </c>
      <c r="N240" s="11">
        <f t="shared" si="33"/>
        <v>0.62607002258300781</v>
      </c>
      <c r="O240" s="11">
        <f t="shared" si="34"/>
        <v>0.16752004623413086</v>
      </c>
      <c r="P240" s="11">
        <f>Table3[[#This Row],[recalc_edist6]]+Table3[[#This Row],[recalc_repr5]]+Table3[[#This Row],[gaps4]]+Table3[[#This Row],[overlaps3]]+Table3[[#This Row],[map2]]</f>
        <v>1.6599700450897217</v>
      </c>
      <c r="Q240" s="21">
        <f>1000000*Table3[[#This Row],[total]]/Table3[[#This Row],[array size]]</f>
        <v>13.972929444605777</v>
      </c>
      <c r="R240" s="5">
        <f t="shared" si="35"/>
        <v>0.51797313548638768</v>
      </c>
      <c r="S240" s="5">
        <f t="shared" si="36"/>
        <v>1.987958495459696E-3</v>
      </c>
      <c r="T240" s="5">
        <f t="shared" si="37"/>
        <v>1.9639725790705788E-3</v>
      </c>
      <c r="U240" s="5">
        <f t="shared" si="38"/>
        <v>0.37715742186731366</v>
      </c>
      <c r="V240" s="5">
        <f t="shared" si="39"/>
        <v>0.10091751157176837</v>
      </c>
      <c r="W240" s="4">
        <v>677</v>
      </c>
      <c r="X240" s="4">
        <v>178</v>
      </c>
      <c r="Y240">
        <v>118799</v>
      </c>
    </row>
    <row r="241" spans="2:25" x14ac:dyDescent="0.25">
      <c r="B241">
        <v>725</v>
      </c>
      <c r="C241">
        <v>1709556753.3106699</v>
      </c>
      <c r="D241">
        <v>1709556754.2995</v>
      </c>
      <c r="E241">
        <v>1709556754.39469</v>
      </c>
      <c r="F241">
        <v>1709556754.4557199</v>
      </c>
      <c r="G241">
        <v>1709556754.9317901</v>
      </c>
      <c r="H241">
        <v>1709556755.12905</v>
      </c>
      <c r="I241" t="s">
        <v>127</v>
      </c>
      <c r="J241">
        <v>64</v>
      </c>
      <c r="K241" s="11">
        <f t="shared" si="30"/>
        <v>0.9888300895690918</v>
      </c>
      <c r="L241" s="11">
        <f t="shared" si="31"/>
        <v>9.5190048217773438E-2</v>
      </c>
      <c r="M241" s="11">
        <f t="shared" si="32"/>
        <v>6.1029911041259766E-2</v>
      </c>
      <c r="N241" s="11">
        <f t="shared" si="33"/>
        <v>0.47607016563415527</v>
      </c>
      <c r="O241" s="11">
        <f t="shared" si="34"/>
        <v>0.19725990295410156</v>
      </c>
      <c r="P241" s="11">
        <f>Table3[[#This Row],[recalc_edist6]]+Table3[[#This Row],[recalc_repr5]]+Table3[[#This Row],[gaps4]]+Table3[[#This Row],[overlaps3]]+Table3[[#This Row],[map2]]</f>
        <v>1.8183801174163818</v>
      </c>
      <c r="Q241" s="21">
        <f>1000000*Table3[[#This Row],[total]]/Table3[[#This Row],[array size]]</f>
        <v>13.891474475865987</v>
      </c>
      <c r="R241" s="5">
        <f t="shared" si="35"/>
        <v>0.54379724024592624</v>
      </c>
      <c r="S241" s="5">
        <f t="shared" si="36"/>
        <v>5.2348817118074736E-2</v>
      </c>
      <c r="T241" s="5">
        <f t="shared" si="37"/>
        <v>3.3562790561069929E-2</v>
      </c>
      <c r="U241" s="5">
        <f t="shared" si="38"/>
        <v>0.26181003689733062</v>
      </c>
      <c r="V241" s="5">
        <f t="shared" si="39"/>
        <v>0.10848111517759848</v>
      </c>
      <c r="W241" s="4">
        <v>725</v>
      </c>
      <c r="X241" s="4">
        <v>178</v>
      </c>
      <c r="Y241">
        <v>130899</v>
      </c>
    </row>
    <row r="242" spans="2:25" x14ac:dyDescent="0.25">
      <c r="B242">
        <v>926</v>
      </c>
      <c r="C242">
        <v>1709556752.9070899</v>
      </c>
      <c r="D242">
        <v>1709556754.1910701</v>
      </c>
      <c r="E242">
        <v>1709556754.1947999</v>
      </c>
      <c r="F242">
        <v>1709556754.1988599</v>
      </c>
      <c r="G242">
        <v>1709556754.6547799</v>
      </c>
      <c r="H242">
        <v>1709556754.96347</v>
      </c>
      <c r="I242" t="s">
        <v>127</v>
      </c>
      <c r="J242">
        <v>17</v>
      </c>
      <c r="K242" s="11">
        <f t="shared" si="30"/>
        <v>1.283980131149292</v>
      </c>
      <c r="L242" s="11">
        <f t="shared" si="31"/>
        <v>3.7298202514648438E-3</v>
      </c>
      <c r="M242" s="11">
        <f t="shared" si="32"/>
        <v>4.0600299835205078E-3</v>
      </c>
      <c r="N242" s="11">
        <f t="shared" si="33"/>
        <v>0.45591998100280762</v>
      </c>
      <c r="O242" s="11">
        <f t="shared" si="34"/>
        <v>0.30869007110595703</v>
      </c>
      <c r="P242" s="11">
        <f>Table3[[#This Row],[recalc_edist6]]+Table3[[#This Row],[recalc_repr5]]+Table3[[#This Row],[gaps4]]+Table3[[#This Row],[overlaps3]]+Table3[[#This Row],[map2]]</f>
        <v>2.056380033493042</v>
      </c>
      <c r="Q242" s="21">
        <f>1000000*Table3[[#This Row],[total]]/Table3[[#This Row],[array size]]</f>
        <v>12.52370619487964</v>
      </c>
      <c r="R242" s="5">
        <f t="shared" si="35"/>
        <v>0.62438854211605843</v>
      </c>
      <c r="S242" s="5">
        <f t="shared" si="36"/>
        <v>1.8137796471060046E-3</v>
      </c>
      <c r="T242" s="5">
        <f t="shared" si="37"/>
        <v>1.9743578119769977E-3</v>
      </c>
      <c r="U242" s="5">
        <f t="shared" si="38"/>
        <v>0.22170998238509704</v>
      </c>
      <c r="V242" s="5">
        <f t="shared" si="39"/>
        <v>0.15011333803976148</v>
      </c>
      <c r="W242" s="4">
        <v>926</v>
      </c>
      <c r="X242" s="4">
        <v>178</v>
      </c>
      <c r="Y242">
        <v>164199</v>
      </c>
    </row>
    <row r="243" spans="2:25" x14ac:dyDescent="0.25">
      <c r="B243">
        <v>1320</v>
      </c>
      <c r="C243">
        <v>1709556752.9066</v>
      </c>
      <c r="D243">
        <v>1709556754.5653601</v>
      </c>
      <c r="E243">
        <v>1709556754.5677099</v>
      </c>
      <c r="F243">
        <v>1709556754.5739601</v>
      </c>
      <c r="G243">
        <v>1709556755.38276</v>
      </c>
      <c r="H243">
        <v>1709556755.7495501</v>
      </c>
      <c r="I243" t="s">
        <v>127</v>
      </c>
      <c r="J243">
        <v>10</v>
      </c>
      <c r="K243" s="11">
        <f t="shared" si="30"/>
        <v>1.6587600708007813</v>
      </c>
      <c r="L243" s="11">
        <f t="shared" si="31"/>
        <v>2.349853515625E-3</v>
      </c>
      <c r="M243" s="11">
        <f t="shared" si="32"/>
        <v>6.2501430511474609E-3</v>
      </c>
      <c r="N243" s="11">
        <f t="shared" si="33"/>
        <v>0.80879998207092285</v>
      </c>
      <c r="O243" s="11">
        <f t="shared" si="34"/>
        <v>0.3667900562286377</v>
      </c>
      <c r="P243" s="11">
        <f>Table3[[#This Row],[recalc_edist6]]+Table3[[#This Row],[recalc_repr5]]+Table3[[#This Row],[gaps4]]+Table3[[#This Row],[overlaps3]]+Table3[[#This Row],[map2]]</f>
        <v>2.8429501056671143</v>
      </c>
      <c r="Q243" s="21">
        <f>1000000*Table3[[#This Row],[total]]/Table3[[#This Row],[array size]]</f>
        <v>11.801419290520569</v>
      </c>
      <c r="R243" s="5">
        <f t="shared" si="35"/>
        <v>0.58346436242205657</v>
      </c>
      <c r="S243" s="5">
        <f t="shared" si="36"/>
        <v>8.265546099246767E-4</v>
      </c>
      <c r="T243" s="5">
        <f t="shared" si="37"/>
        <v>2.1984708907442571E-3</v>
      </c>
      <c r="U243" s="5">
        <f t="shared" si="38"/>
        <v>0.28449320319011839</v>
      </c>
      <c r="V243" s="5">
        <f t="shared" si="39"/>
        <v>0.1290174088871561</v>
      </c>
      <c r="W243" s="19">
        <v>1320</v>
      </c>
      <c r="X243" s="19">
        <v>178</v>
      </c>
      <c r="Y243">
        <v>240899</v>
      </c>
    </row>
    <row r="244" spans="2:25" x14ac:dyDescent="0.25">
      <c r="B244">
        <v>776</v>
      </c>
      <c r="C244">
        <v>1709556752.90938</v>
      </c>
      <c r="D244">
        <v>1709556753.6626899</v>
      </c>
      <c r="E244">
        <v>1709556753.66329</v>
      </c>
      <c r="F244">
        <v>1709556753.66625</v>
      </c>
      <c r="G244">
        <v>1709556754.2844</v>
      </c>
      <c r="H244">
        <v>1709556754.5000401</v>
      </c>
      <c r="I244" t="s">
        <v>127</v>
      </c>
      <c r="J244">
        <v>49</v>
      </c>
      <c r="K244" s="11">
        <f t="shared" si="30"/>
        <v>0.75330996513366699</v>
      </c>
      <c r="L244" s="11">
        <f t="shared" si="31"/>
        <v>6.0009956359863281E-4</v>
      </c>
      <c r="M244" s="11">
        <f t="shared" si="32"/>
        <v>2.9599666595458984E-3</v>
      </c>
      <c r="N244" s="11">
        <f t="shared" si="33"/>
        <v>0.61814999580383301</v>
      </c>
      <c r="O244" s="11">
        <f t="shared" si="34"/>
        <v>0.21564006805419922</v>
      </c>
      <c r="P244" s="11">
        <f>Table3[[#This Row],[recalc_edist6]]+Table3[[#This Row],[recalc_repr5]]+Table3[[#This Row],[gaps4]]+Table3[[#This Row],[overlaps3]]+Table3[[#This Row],[map2]]</f>
        <v>1.5906600952148438</v>
      </c>
      <c r="Q244" s="21">
        <f>1000000*Table3[[#This Row],[total]]/Table3[[#This Row],[array size]]</f>
        <v>11.476706868122019</v>
      </c>
      <c r="R244" s="5">
        <f t="shared" si="35"/>
        <v>0.4735832422023013</v>
      </c>
      <c r="S244" s="5">
        <f t="shared" si="36"/>
        <v>3.7726448623681599E-4</v>
      </c>
      <c r="T244" s="5">
        <f t="shared" si="37"/>
        <v>1.8608417149900956E-3</v>
      </c>
      <c r="U244" s="5">
        <f t="shared" si="38"/>
        <v>0.38861224825052398</v>
      </c>
      <c r="V244" s="5">
        <f t="shared" si="39"/>
        <v>0.1355664033459478</v>
      </c>
      <c r="W244" s="4">
        <v>776</v>
      </c>
      <c r="X244" s="4">
        <v>178</v>
      </c>
      <c r="Y244">
        <v>138599</v>
      </c>
    </row>
    <row r="245" spans="2:25" x14ac:dyDescent="0.25">
      <c r="B245">
        <v>954</v>
      </c>
      <c r="C245">
        <v>1709556752.90921</v>
      </c>
      <c r="D245">
        <v>1709556753.9308901</v>
      </c>
      <c r="E245">
        <v>1709556753.9344499</v>
      </c>
      <c r="F245">
        <v>1709556753.9386301</v>
      </c>
      <c r="G245">
        <v>1709556754.60203</v>
      </c>
      <c r="H245">
        <v>1709556754.8389699</v>
      </c>
      <c r="I245" t="s">
        <v>127</v>
      </c>
      <c r="J245">
        <v>47</v>
      </c>
      <c r="K245" s="11">
        <f t="shared" si="30"/>
        <v>1.0216801166534424</v>
      </c>
      <c r="L245" s="11">
        <f t="shared" si="31"/>
        <v>3.5598278045654297E-3</v>
      </c>
      <c r="M245" s="11">
        <f t="shared" si="32"/>
        <v>4.1801929473876953E-3</v>
      </c>
      <c r="N245" s="11">
        <f t="shared" si="33"/>
        <v>0.66339993476867676</v>
      </c>
      <c r="O245" s="11">
        <f t="shared" si="34"/>
        <v>0.23693990707397461</v>
      </c>
      <c r="P245" s="11">
        <f>Table3[[#This Row],[recalc_edist6]]+Table3[[#This Row],[recalc_repr5]]+Table3[[#This Row],[gaps4]]+Table3[[#This Row],[overlaps3]]+Table3[[#This Row],[map2]]</f>
        <v>1.9297599792480469</v>
      </c>
      <c r="Q245" s="21">
        <f>1000000*Table3[[#This Row],[total]]/Table3[[#This Row],[array size]]</f>
        <v>11.213080722421669</v>
      </c>
      <c r="R245" s="5">
        <f t="shared" si="35"/>
        <v>0.52943377810723991</v>
      </c>
      <c r="S245" s="5">
        <f t="shared" si="36"/>
        <v>1.8446997776130466E-3</v>
      </c>
      <c r="T245" s="5">
        <f t="shared" si="37"/>
        <v>2.1661724734371138E-3</v>
      </c>
      <c r="U245" s="5">
        <f t="shared" si="38"/>
        <v>0.34377328885594266</v>
      </c>
      <c r="V245" s="5">
        <f t="shared" si="39"/>
        <v>0.12278206078576724</v>
      </c>
      <c r="W245" s="4">
        <v>954</v>
      </c>
      <c r="X245" s="4">
        <v>178</v>
      </c>
      <c r="Y245">
        <v>172099</v>
      </c>
    </row>
    <row r="246" spans="2:25" x14ac:dyDescent="0.25">
      <c r="B246">
        <v>1282</v>
      </c>
      <c r="C246">
        <v>1709556752.9065399</v>
      </c>
      <c r="D246">
        <v>1709556754.56756</v>
      </c>
      <c r="E246">
        <v>1709556754.5733299</v>
      </c>
      <c r="F246">
        <v>1709556754.5789499</v>
      </c>
      <c r="G246">
        <v>1709556755.0203099</v>
      </c>
      <c r="H246">
        <v>1709556755.36359</v>
      </c>
      <c r="I246" t="s">
        <v>127</v>
      </c>
      <c r="J246">
        <v>9</v>
      </c>
      <c r="K246" s="11">
        <f t="shared" si="30"/>
        <v>1.661020040512085</v>
      </c>
      <c r="L246" s="11">
        <f t="shared" si="31"/>
        <v>5.7699680328369141E-3</v>
      </c>
      <c r="M246" s="11">
        <f t="shared" si="32"/>
        <v>5.6200027465820313E-3</v>
      </c>
      <c r="N246" s="11">
        <f t="shared" si="33"/>
        <v>0.4413599967956543</v>
      </c>
      <c r="O246" s="11">
        <f t="shared" si="34"/>
        <v>0.34328007698059082</v>
      </c>
      <c r="P246" s="11">
        <f>Table3[[#This Row],[recalc_edist6]]+Table3[[#This Row],[recalc_repr5]]+Table3[[#This Row],[gaps4]]+Table3[[#This Row],[overlaps3]]+Table3[[#This Row],[map2]]</f>
        <v>2.457050085067749</v>
      </c>
      <c r="Q246" s="21">
        <f>1000000*Table3[[#This Row],[total]]/Table3[[#This Row],[array size]]</f>
        <v>10.790781185107308</v>
      </c>
      <c r="R246" s="5">
        <f t="shared" si="35"/>
        <v>0.6760220520560879</v>
      </c>
      <c r="S246" s="5">
        <f t="shared" si="36"/>
        <v>2.3483314678454416E-3</v>
      </c>
      <c r="T246" s="5">
        <f t="shared" si="37"/>
        <v>2.2872967794741023E-3</v>
      </c>
      <c r="U246" s="5">
        <f t="shared" si="38"/>
        <v>0.1796300366353682</v>
      </c>
      <c r="V246" s="5">
        <f t="shared" si="39"/>
        <v>0.13971228306122438</v>
      </c>
      <c r="W246" s="19">
        <v>1282</v>
      </c>
      <c r="X246" s="19">
        <v>178</v>
      </c>
      <c r="Y246">
        <v>227699</v>
      </c>
    </row>
    <row r="247" spans="2:25" x14ac:dyDescent="0.25">
      <c r="B247">
        <v>1406</v>
      </c>
      <c r="C247">
        <v>1709556752.9079399</v>
      </c>
      <c r="D247">
        <v>1709556754.7509201</v>
      </c>
      <c r="E247">
        <v>1709556754.75512</v>
      </c>
      <c r="F247">
        <v>1709556754.7613699</v>
      </c>
      <c r="G247">
        <v>1709556755.17097</v>
      </c>
      <c r="H247">
        <v>1709556755.53353</v>
      </c>
      <c r="I247" t="s">
        <v>127</v>
      </c>
      <c r="J247">
        <v>27</v>
      </c>
      <c r="K247" s="11">
        <f t="shared" si="30"/>
        <v>1.8429801464080811</v>
      </c>
      <c r="L247" s="11">
        <f t="shared" si="31"/>
        <v>4.199981689453125E-3</v>
      </c>
      <c r="M247" s="11">
        <f t="shared" si="32"/>
        <v>6.2499046325683594E-3</v>
      </c>
      <c r="N247" s="11">
        <f t="shared" si="33"/>
        <v>0.40960001945495605</v>
      </c>
      <c r="O247" s="11">
        <f t="shared" si="34"/>
        <v>0.36256003379821777</v>
      </c>
      <c r="P247" s="11">
        <f>Table3[[#This Row],[recalc_edist6]]+Table3[[#This Row],[recalc_repr5]]+Table3[[#This Row],[gaps4]]+Table3[[#This Row],[overlaps3]]+Table3[[#This Row],[map2]]</f>
        <v>2.6255900859832764</v>
      </c>
      <c r="Q247" s="21">
        <f>1000000*Table3[[#This Row],[total]]/Table3[[#This Row],[array size]]</f>
        <v>10.515020428529054</v>
      </c>
      <c r="R247" s="5">
        <f t="shared" si="35"/>
        <v>0.70192988473213636</v>
      </c>
      <c r="S247" s="5">
        <f t="shared" si="36"/>
        <v>1.5996334354988408E-3</v>
      </c>
      <c r="T247" s="5">
        <f t="shared" si="37"/>
        <v>2.3803809535743988E-3</v>
      </c>
      <c r="U247" s="5">
        <f t="shared" si="38"/>
        <v>0.15600303400047383</v>
      </c>
      <c r="V247" s="5">
        <f t="shared" si="39"/>
        <v>0.13808706687831662</v>
      </c>
      <c r="W247" s="4">
        <v>1406</v>
      </c>
      <c r="X247" s="4">
        <v>178</v>
      </c>
      <c r="Y247">
        <v>249699</v>
      </c>
    </row>
    <row r="248" spans="2:25" x14ac:dyDescent="0.25">
      <c r="B248">
        <v>1857</v>
      </c>
      <c r="C248">
        <v>1709556752.90698</v>
      </c>
      <c r="D248">
        <v>1709556754.7665401</v>
      </c>
      <c r="E248">
        <v>1709556754.7715299</v>
      </c>
      <c r="F248">
        <v>1709556754.7795401</v>
      </c>
      <c r="G248">
        <v>1709556755.17469</v>
      </c>
      <c r="H248">
        <v>1709556755.6847401</v>
      </c>
      <c r="I248" t="s">
        <v>127</v>
      </c>
      <c r="J248">
        <v>16</v>
      </c>
      <c r="K248" s="11">
        <f t="shared" si="30"/>
        <v>1.8595600128173828</v>
      </c>
      <c r="L248" s="11">
        <f t="shared" si="31"/>
        <v>4.9898624420166016E-3</v>
      </c>
      <c r="M248" s="11">
        <f t="shared" si="32"/>
        <v>8.0101490020751953E-3</v>
      </c>
      <c r="N248" s="11">
        <f t="shared" si="33"/>
        <v>0.39514994621276855</v>
      </c>
      <c r="O248" s="11">
        <f t="shared" si="34"/>
        <v>0.51005005836486816</v>
      </c>
      <c r="P248" s="11">
        <f>Table3[[#This Row],[recalc_edist6]]+Table3[[#This Row],[recalc_repr5]]+Table3[[#This Row],[gaps4]]+Table3[[#This Row],[overlaps3]]+Table3[[#This Row],[map2]]</f>
        <v>2.7777600288391113</v>
      </c>
      <c r="Q248" s="21">
        <f>1000000*Table3[[#This Row],[total]]/Table3[[#This Row],[array size]]</f>
        <v>8.4174801403613682</v>
      </c>
      <c r="R248" s="5">
        <f t="shared" si="35"/>
        <v>0.66944588211766265</v>
      </c>
      <c r="S248" s="5">
        <f t="shared" si="36"/>
        <v>1.7963619571925288E-3</v>
      </c>
      <c r="T248" s="5">
        <f t="shared" si="37"/>
        <v>2.8836720663097805E-3</v>
      </c>
      <c r="U248" s="5">
        <f t="shared" si="38"/>
        <v>0.14225488959098842</v>
      </c>
      <c r="V248" s="5">
        <f t="shared" si="39"/>
        <v>0.18361919426784667</v>
      </c>
      <c r="W248" s="4">
        <v>1857</v>
      </c>
      <c r="X248" s="4">
        <v>178</v>
      </c>
      <c r="Y248">
        <v>329999</v>
      </c>
    </row>
    <row r="249" spans="2:25" x14ac:dyDescent="0.25">
      <c r="B249">
        <v>1796</v>
      </c>
      <c r="C249">
        <v>1709556752.9075401</v>
      </c>
      <c r="D249">
        <v>1709556754.5838301</v>
      </c>
      <c r="E249">
        <v>1709556754.58915</v>
      </c>
      <c r="F249">
        <v>1709556754.5971501</v>
      </c>
      <c r="G249">
        <v>1709556754.99897</v>
      </c>
      <c r="H249">
        <v>1709556755.44578</v>
      </c>
      <c r="I249" t="s">
        <v>127</v>
      </c>
      <c r="J249">
        <v>22</v>
      </c>
      <c r="K249" s="11">
        <f t="shared" si="30"/>
        <v>1.6762900352478027</v>
      </c>
      <c r="L249" s="11">
        <f t="shared" si="31"/>
        <v>5.3198337554931641E-3</v>
      </c>
      <c r="M249" s="11">
        <f t="shared" si="32"/>
        <v>8.0001354217529297E-3</v>
      </c>
      <c r="N249" s="11">
        <f t="shared" si="33"/>
        <v>0.40181994438171387</v>
      </c>
      <c r="O249" s="11">
        <f t="shared" si="34"/>
        <v>0.44681000709533691</v>
      </c>
      <c r="P249" s="11">
        <f>Table3[[#This Row],[recalc_edist6]]+Table3[[#This Row],[recalc_repr5]]+Table3[[#This Row],[gaps4]]+Table3[[#This Row],[overlaps3]]+Table3[[#This Row],[map2]]</f>
        <v>2.5382399559020996</v>
      </c>
      <c r="Q249" s="21">
        <f>1000000*Table3[[#This Row],[total]]/Table3[[#This Row],[array size]]</f>
        <v>7.8220270506291225</v>
      </c>
      <c r="R249" s="5">
        <f t="shared" si="35"/>
        <v>0.66041432818436707</v>
      </c>
      <c r="S249" s="5">
        <f t="shared" si="36"/>
        <v>2.0958750346369345E-3</v>
      </c>
      <c r="T249" s="5">
        <f t="shared" si="37"/>
        <v>3.1518436242209623E-3</v>
      </c>
      <c r="U249" s="5">
        <f t="shared" si="38"/>
        <v>0.15830652395466907</v>
      </c>
      <c r="V249" s="5">
        <f t="shared" si="39"/>
        <v>0.17603142920210593</v>
      </c>
      <c r="W249" s="4">
        <v>1796</v>
      </c>
      <c r="X249" s="4">
        <v>178</v>
      </c>
      <c r="Y249">
        <v>324499</v>
      </c>
    </row>
    <row r="250" spans="2:25" x14ac:dyDescent="0.25">
      <c r="B250">
        <v>2187</v>
      </c>
      <c r="C250">
        <v>1709556752.9101701</v>
      </c>
      <c r="D250">
        <v>1709556754.87989</v>
      </c>
      <c r="E250">
        <v>1709556754.8820601</v>
      </c>
      <c r="F250">
        <v>1709556754.8910501</v>
      </c>
      <c r="G250">
        <v>1709556755.3287301</v>
      </c>
      <c r="H250">
        <v>1709556755.93681</v>
      </c>
      <c r="I250" t="s">
        <v>127</v>
      </c>
      <c r="J250">
        <v>60</v>
      </c>
      <c r="K250" s="11">
        <f t="shared" si="30"/>
        <v>1.9697198867797852</v>
      </c>
      <c r="L250" s="11">
        <f t="shared" si="31"/>
        <v>2.1700859069824219E-3</v>
      </c>
      <c r="M250" s="11">
        <f t="shared" si="32"/>
        <v>8.9900493621826172E-3</v>
      </c>
      <c r="N250" s="11">
        <f t="shared" si="33"/>
        <v>0.43768000602722168</v>
      </c>
      <c r="O250" s="11">
        <f t="shared" si="34"/>
        <v>0.60807991027832031</v>
      </c>
      <c r="P250" s="11">
        <f>Table3[[#This Row],[recalc_edist6]]+Table3[[#This Row],[recalc_repr5]]+Table3[[#This Row],[gaps4]]+Table3[[#This Row],[overlaps3]]+Table3[[#This Row],[map2]]</f>
        <v>3.0266399383544922</v>
      </c>
      <c r="Q250" s="21">
        <f>1000000*Table3[[#This Row],[total]]/Table3[[#This Row],[array size]]</f>
        <v>7.750698307433546</v>
      </c>
      <c r="R250" s="5">
        <f t="shared" si="35"/>
        <v>0.65079425597306828</v>
      </c>
      <c r="S250" s="5">
        <f t="shared" si="36"/>
        <v>7.1699506752766998E-4</v>
      </c>
      <c r="T250" s="5">
        <f t="shared" si="37"/>
        <v>2.9703068568738573E-3</v>
      </c>
      <c r="U250" s="5">
        <f t="shared" si="38"/>
        <v>0.14460920854205647</v>
      </c>
      <c r="V250" s="5">
        <f t="shared" si="39"/>
        <v>0.20090923356047366</v>
      </c>
      <c r="W250" s="4">
        <v>2187</v>
      </c>
      <c r="X250" s="4">
        <v>178</v>
      </c>
      <c r="Y250">
        <v>390499</v>
      </c>
    </row>
    <row r="251" spans="2:25" x14ac:dyDescent="0.25">
      <c r="B251">
        <v>2659</v>
      </c>
      <c r="C251">
        <v>1709556752.9080701</v>
      </c>
      <c r="D251">
        <v>1709556755.1284699</v>
      </c>
      <c r="E251">
        <v>1709556755.13609</v>
      </c>
      <c r="F251">
        <v>1709556755.1488299</v>
      </c>
      <c r="G251">
        <v>1709556755.5362401</v>
      </c>
      <c r="H251">
        <v>1709556756.2458601</v>
      </c>
      <c r="I251" t="s">
        <v>127</v>
      </c>
      <c r="J251">
        <v>29</v>
      </c>
      <c r="K251" s="11">
        <f t="shared" si="30"/>
        <v>2.2203998565673828</v>
      </c>
      <c r="L251" s="11">
        <f t="shared" si="31"/>
        <v>7.6200962066650391E-3</v>
      </c>
      <c r="M251" s="11">
        <f t="shared" si="32"/>
        <v>1.2739896774291992E-2</v>
      </c>
      <c r="N251" s="11">
        <f t="shared" si="33"/>
        <v>0.38741016387939453</v>
      </c>
      <c r="O251" s="11">
        <f t="shared" si="34"/>
        <v>0.70961999893188477</v>
      </c>
      <c r="P251" s="11">
        <f>Table3[[#This Row],[recalc_edist6]]+Table3[[#This Row],[recalc_repr5]]+Table3[[#This Row],[gaps4]]+Table3[[#This Row],[overlaps3]]+Table3[[#This Row],[map2]]</f>
        <v>3.3377900123596191</v>
      </c>
      <c r="Q251" s="21">
        <f>1000000*Table3[[#This Row],[total]]/Table3[[#This Row],[array size]]</f>
        <v>7.0896285088957693</v>
      </c>
      <c r="R251" s="5">
        <f t="shared" si="35"/>
        <v>0.66523054126993808</v>
      </c>
      <c r="S251" s="5">
        <f t="shared" si="36"/>
        <v>2.2829765139353642E-3</v>
      </c>
      <c r="T251" s="5">
        <f t="shared" si="37"/>
        <v>3.8168658684689521E-3</v>
      </c>
      <c r="U251" s="5">
        <f t="shared" si="38"/>
        <v>0.11606786599661451</v>
      </c>
      <c r="V251" s="5">
        <f t="shared" si="39"/>
        <v>0.21260175035104309</v>
      </c>
      <c r="W251" s="4">
        <v>2659</v>
      </c>
      <c r="X251" s="4">
        <v>178</v>
      </c>
      <c r="Y251">
        <v>470799</v>
      </c>
    </row>
    <row r="252" spans="2:25" x14ac:dyDescent="0.25">
      <c r="B252">
        <v>2786</v>
      </c>
      <c r="C252">
        <v>1709556752.9066501</v>
      </c>
      <c r="D252">
        <v>1709556755.04035</v>
      </c>
      <c r="E252">
        <v>1709556755.0492599</v>
      </c>
      <c r="F252">
        <v>1709556755.0613301</v>
      </c>
      <c r="G252">
        <v>1709556755.4338701</v>
      </c>
      <c r="H252">
        <v>1709556756.1566</v>
      </c>
      <c r="I252" t="s">
        <v>127</v>
      </c>
      <c r="J252">
        <v>11</v>
      </c>
      <c r="K252" s="11">
        <f t="shared" si="30"/>
        <v>2.133699893951416</v>
      </c>
      <c r="L252" s="11">
        <f t="shared" si="31"/>
        <v>8.9099407196044922E-3</v>
      </c>
      <c r="M252" s="11">
        <f t="shared" si="32"/>
        <v>1.2070178985595703E-2</v>
      </c>
      <c r="N252" s="11">
        <f t="shared" si="33"/>
        <v>0.37253999710083008</v>
      </c>
      <c r="O252" s="11">
        <f t="shared" si="34"/>
        <v>0.72272992134094238</v>
      </c>
      <c r="P252" s="11">
        <f>Table3[[#This Row],[recalc_edist6]]+Table3[[#This Row],[recalc_repr5]]+Table3[[#This Row],[gaps4]]+Table3[[#This Row],[overlaps3]]+Table3[[#This Row],[map2]]</f>
        <v>3.2499499320983887</v>
      </c>
      <c r="Q252" s="21">
        <f>1000000*Table3[[#This Row],[total]]/Table3[[#This Row],[array size]]</f>
        <v>6.5345460272331675</v>
      </c>
      <c r="R252" s="5">
        <f t="shared" si="35"/>
        <v>0.65653315851969274</v>
      </c>
      <c r="S252" s="5">
        <f t="shared" si="36"/>
        <v>2.7415624565796399E-3</v>
      </c>
      <c r="T252" s="5">
        <f t="shared" si="37"/>
        <v>3.7139584417543239E-3</v>
      </c>
      <c r="U252" s="5">
        <f t="shared" si="38"/>
        <v>0.11462945734068368</v>
      </c>
      <c r="V252" s="5">
        <f t="shared" si="39"/>
        <v>0.22238186324128964</v>
      </c>
      <c r="W252" s="19">
        <v>2786</v>
      </c>
      <c r="X252" s="19">
        <v>178</v>
      </c>
      <c r="Y252">
        <v>497349</v>
      </c>
    </row>
    <row r="253" spans="2:25" x14ac:dyDescent="0.25">
      <c r="B253">
        <v>2630</v>
      </c>
      <c r="C253">
        <v>1709556752.9099801</v>
      </c>
      <c r="D253">
        <v>1709556754.79988</v>
      </c>
      <c r="E253">
        <v>1709556754.80474</v>
      </c>
      <c r="F253">
        <v>1709556754.8178401</v>
      </c>
      <c r="G253">
        <v>1709556755.2467301</v>
      </c>
      <c r="H253">
        <v>1709556755.9654701</v>
      </c>
      <c r="I253" t="s">
        <v>127</v>
      </c>
      <c r="J253">
        <v>58</v>
      </c>
      <c r="K253" s="11">
        <f t="shared" si="30"/>
        <v>1.8898999691009521</v>
      </c>
      <c r="L253" s="11">
        <f t="shared" si="31"/>
        <v>4.85992431640625E-3</v>
      </c>
      <c r="M253" s="11">
        <f t="shared" si="32"/>
        <v>1.3100147247314453E-2</v>
      </c>
      <c r="N253" s="11">
        <f t="shared" si="33"/>
        <v>0.42888998985290527</v>
      </c>
      <c r="O253" s="11">
        <f t="shared" si="34"/>
        <v>0.71873998641967773</v>
      </c>
      <c r="P253" s="11">
        <f>Table3[[#This Row],[recalc_edist6]]+Table3[[#This Row],[recalc_repr5]]+Table3[[#This Row],[gaps4]]+Table3[[#This Row],[overlaps3]]+Table3[[#This Row],[map2]]</f>
        <v>3.0554900169372559</v>
      </c>
      <c r="Q253" s="21">
        <f>1000000*Table3[[#This Row],[total]]/Table3[[#This Row],[array size]]</f>
        <v>6.5052086909643325</v>
      </c>
      <c r="R253" s="5">
        <f t="shared" si="35"/>
        <v>0.61852598392559599</v>
      </c>
      <c r="S253" s="5">
        <f t="shared" si="36"/>
        <v>1.5905548011829907E-3</v>
      </c>
      <c r="T253" s="5">
        <f t="shared" si="37"/>
        <v>4.2874128780318191E-3</v>
      </c>
      <c r="U253" s="5">
        <f t="shared" si="38"/>
        <v>0.14036700741140484</v>
      </c>
      <c r="V253" s="5">
        <f t="shared" si="39"/>
        <v>0.23522904098378436</v>
      </c>
      <c r="W253" s="4">
        <v>2630</v>
      </c>
      <c r="X253" s="4">
        <v>178</v>
      </c>
      <c r="Y253">
        <v>469699</v>
      </c>
    </row>
    <row r="254" spans="2:25" x14ac:dyDescent="0.25">
      <c r="B254">
        <v>6885</v>
      </c>
      <c r="C254">
        <v>1709556752.9065399</v>
      </c>
      <c r="D254">
        <v>1709556758.4484401</v>
      </c>
      <c r="E254">
        <v>1709556758.4702401</v>
      </c>
      <c r="F254">
        <v>1709556758.5137801</v>
      </c>
      <c r="G254">
        <v>1709556758.8922501</v>
      </c>
      <c r="H254">
        <v>1709556760.6847301</v>
      </c>
      <c r="I254" t="s">
        <v>127</v>
      </c>
      <c r="J254">
        <v>8</v>
      </c>
      <c r="K254" s="11">
        <f t="shared" si="30"/>
        <v>5.5419001579284668</v>
      </c>
      <c r="L254" s="11">
        <f t="shared" si="31"/>
        <v>2.1800041198730469E-2</v>
      </c>
      <c r="M254" s="11">
        <f t="shared" si="32"/>
        <v>4.3540000915527344E-2</v>
      </c>
      <c r="N254" s="11">
        <f t="shared" si="33"/>
        <v>0.37846994400024414</v>
      </c>
      <c r="O254" s="11">
        <f t="shared" si="34"/>
        <v>1.7924799919128418</v>
      </c>
      <c r="P254" s="11">
        <f>Table3[[#This Row],[recalc_edist6]]+Table3[[#This Row],[recalc_repr5]]+Table3[[#This Row],[gaps4]]+Table3[[#This Row],[overlaps3]]+Table3[[#This Row],[map2]]</f>
        <v>7.7781901359558105</v>
      </c>
      <c r="Q254" s="21">
        <f>1000000*Table3[[#This Row],[total]]/Table3[[#This Row],[array size]]</f>
        <v>6.324765377070408</v>
      </c>
      <c r="R254" s="5">
        <f t="shared" si="35"/>
        <v>0.71249224576167536</v>
      </c>
      <c r="S254" s="5">
        <f t="shared" si="36"/>
        <v>2.8027138470113531E-3</v>
      </c>
      <c r="T254" s="5">
        <f t="shared" si="37"/>
        <v>5.5977033415855167E-3</v>
      </c>
      <c r="U254" s="5">
        <f t="shared" si="38"/>
        <v>4.8657841655311562E-2</v>
      </c>
      <c r="V254" s="5">
        <f t="shared" si="39"/>
        <v>0.23044949539441617</v>
      </c>
      <c r="W254" s="19">
        <v>6885</v>
      </c>
      <c r="X254" s="19">
        <v>178</v>
      </c>
      <c r="Y254">
        <v>1229799</v>
      </c>
    </row>
    <row r="255" spans="2:25" x14ac:dyDescent="0.25">
      <c r="B255">
        <v>3484</v>
      </c>
      <c r="C255">
        <v>1709556752.90692</v>
      </c>
      <c r="D255">
        <v>1709556755.3039</v>
      </c>
      <c r="E255">
        <v>1709556755.31183</v>
      </c>
      <c r="F255">
        <v>1709556755.32709</v>
      </c>
      <c r="G255">
        <v>1709556755.7025101</v>
      </c>
      <c r="H255">
        <v>1709556756.66699</v>
      </c>
      <c r="I255" t="s">
        <v>127</v>
      </c>
      <c r="J255">
        <v>15</v>
      </c>
      <c r="K255" s="11">
        <f t="shared" si="30"/>
        <v>2.3969800472259521</v>
      </c>
      <c r="L255" s="11">
        <f t="shared" si="31"/>
        <v>7.9300403594970703E-3</v>
      </c>
      <c r="M255" s="11">
        <f t="shared" si="32"/>
        <v>1.5259981155395508E-2</v>
      </c>
      <c r="N255" s="11">
        <f t="shared" si="33"/>
        <v>0.37542009353637695</v>
      </c>
      <c r="O255" s="11">
        <f t="shared" si="34"/>
        <v>0.96447992324829102</v>
      </c>
      <c r="P255" s="11">
        <f>Table3[[#This Row],[recalc_edist6]]+Table3[[#This Row],[recalc_repr5]]+Table3[[#This Row],[gaps4]]+Table3[[#This Row],[overlaps3]]+Table3[[#This Row],[map2]]</f>
        <v>3.7600700855255127</v>
      </c>
      <c r="Q255" s="21">
        <f>1000000*Table3[[#This Row],[total]]/Table3[[#This Row],[array size]]</f>
        <v>6.0822972627349978</v>
      </c>
      <c r="R255" s="5">
        <f t="shared" si="35"/>
        <v>0.63748281087982617</v>
      </c>
      <c r="S255" s="5">
        <f t="shared" si="36"/>
        <v>2.1090139755702867E-3</v>
      </c>
      <c r="T255" s="5">
        <f t="shared" si="37"/>
        <v>4.0584299782440757E-3</v>
      </c>
      <c r="U255" s="5">
        <f t="shared" si="38"/>
        <v>9.9843908490314145E-2</v>
      </c>
      <c r="V255" s="5">
        <f t="shared" si="39"/>
        <v>0.25650583667604537</v>
      </c>
      <c r="W255" s="4">
        <v>3484</v>
      </c>
      <c r="X255" s="4">
        <v>178</v>
      </c>
      <c r="Y255">
        <v>618199</v>
      </c>
    </row>
    <row r="256" spans="2:25" x14ac:dyDescent="0.25">
      <c r="B256">
        <v>9038</v>
      </c>
      <c r="C256">
        <v>1709556752.9064701</v>
      </c>
      <c r="D256">
        <v>1709556759.1115401</v>
      </c>
      <c r="E256">
        <v>1709556759.74979</v>
      </c>
      <c r="F256">
        <v>1709556759.8027899</v>
      </c>
      <c r="G256">
        <v>1709556760.3292699</v>
      </c>
      <c r="H256">
        <v>1709556762.6617301</v>
      </c>
      <c r="I256" t="s">
        <v>127</v>
      </c>
      <c r="J256">
        <v>7</v>
      </c>
      <c r="K256" s="11">
        <f t="shared" si="30"/>
        <v>6.2050700187683105</v>
      </c>
      <c r="L256" s="11">
        <f t="shared" si="31"/>
        <v>0.63824987411499023</v>
      </c>
      <c r="M256" s="11">
        <f t="shared" si="32"/>
        <v>5.2999973297119141E-2</v>
      </c>
      <c r="N256" s="11">
        <f t="shared" si="33"/>
        <v>0.52647995948791504</v>
      </c>
      <c r="O256" s="11">
        <f t="shared" si="34"/>
        <v>2.3324601650238037</v>
      </c>
      <c r="P256" s="11">
        <f>Table3[[#This Row],[recalc_edist6]]+Table3[[#This Row],[recalc_repr5]]+Table3[[#This Row],[gaps4]]+Table3[[#This Row],[overlaps3]]+Table3[[#This Row],[map2]]</f>
        <v>9.7552599906921387</v>
      </c>
      <c r="Q256" s="21">
        <f>1000000*Table3[[#This Row],[total]]/Table3[[#This Row],[array size]]</f>
        <v>6.0701051961902399</v>
      </c>
      <c r="R256" s="5">
        <f t="shared" si="35"/>
        <v>0.63607428450792713</v>
      </c>
      <c r="S256" s="5">
        <f t="shared" si="36"/>
        <v>6.5426229000966507E-2</v>
      </c>
      <c r="T256" s="5">
        <f t="shared" si="37"/>
        <v>5.4329636880706836E-3</v>
      </c>
      <c r="U256" s="5">
        <f t="shared" si="38"/>
        <v>5.3968829122980774E-2</v>
      </c>
      <c r="V256" s="5">
        <f t="shared" si="39"/>
        <v>0.23909769368005485</v>
      </c>
      <c r="W256" s="19">
        <v>9038</v>
      </c>
      <c r="X256" s="19">
        <v>178</v>
      </c>
      <c r="Y256">
        <v>1607099</v>
      </c>
    </row>
    <row r="257" spans="2:25" x14ac:dyDescent="0.25">
      <c r="B257">
        <v>2879</v>
      </c>
      <c r="C257">
        <v>1709556752.90641</v>
      </c>
      <c r="D257">
        <v>1709556754.7286301</v>
      </c>
      <c r="E257">
        <v>1709556754.7336199</v>
      </c>
      <c r="F257">
        <v>1709556754.75032</v>
      </c>
      <c r="G257">
        <v>1709556755.2010601</v>
      </c>
      <c r="H257">
        <v>1709556755.97228</v>
      </c>
      <c r="I257" t="s">
        <v>127</v>
      </c>
      <c r="J257">
        <v>6</v>
      </c>
      <c r="K257" s="11">
        <f t="shared" si="30"/>
        <v>1.8222200870513916</v>
      </c>
      <c r="L257" s="11">
        <f t="shared" si="31"/>
        <v>4.9898624420166016E-3</v>
      </c>
      <c r="M257" s="11">
        <f t="shared" si="32"/>
        <v>1.6700029373168945E-2</v>
      </c>
      <c r="N257" s="11">
        <f t="shared" si="33"/>
        <v>0.45074009895324707</v>
      </c>
      <c r="O257" s="11">
        <f t="shared" si="34"/>
        <v>0.77121996879577637</v>
      </c>
      <c r="P257" s="11">
        <f>Table3[[#This Row],[recalc_edist6]]+Table3[[#This Row],[recalc_repr5]]+Table3[[#This Row],[gaps4]]+Table3[[#This Row],[overlaps3]]+Table3[[#This Row],[map2]]</f>
        <v>3.0658700466156006</v>
      </c>
      <c r="Q257" s="21">
        <f>1000000*Table3[[#This Row],[total]]/Table3[[#This Row],[array size]]</f>
        <v>5.9845325612886233</v>
      </c>
      <c r="R257" s="5">
        <f t="shared" si="35"/>
        <v>0.59435659677191199</v>
      </c>
      <c r="S257" s="5">
        <f t="shared" si="36"/>
        <v>1.6275518421026642E-3</v>
      </c>
      <c r="T257" s="5">
        <f t="shared" si="37"/>
        <v>5.4470767251221328E-3</v>
      </c>
      <c r="U257" s="5">
        <f t="shared" si="38"/>
        <v>0.14701865770560527</v>
      </c>
      <c r="V257" s="5">
        <f t="shared" si="39"/>
        <v>0.25155011695525792</v>
      </c>
      <c r="W257" s="19">
        <v>2879</v>
      </c>
      <c r="X257" s="19">
        <v>178</v>
      </c>
      <c r="Y257">
        <v>512299</v>
      </c>
    </row>
    <row r="258" spans="2:25" x14ac:dyDescent="0.25">
      <c r="B258">
        <v>4598</v>
      </c>
      <c r="C258">
        <v>1709556752.9072001</v>
      </c>
      <c r="D258">
        <v>1709556755.9981501</v>
      </c>
      <c r="E258">
        <v>1709556756.0660501</v>
      </c>
      <c r="F258">
        <v>1709556756.08517</v>
      </c>
      <c r="G258">
        <v>1709556756.54511</v>
      </c>
      <c r="H258">
        <v>1709556757.70819</v>
      </c>
      <c r="I258" t="s">
        <v>127</v>
      </c>
      <c r="J258">
        <v>18</v>
      </c>
      <c r="K258" s="11">
        <f t="shared" ref="K258:K281" si="40">D258-C258</f>
        <v>3.0909500122070313</v>
      </c>
      <c r="L258" s="11">
        <f t="shared" ref="L258:L281" si="41">E258-D258</f>
        <v>6.7899942398071289E-2</v>
      </c>
      <c r="M258" s="11">
        <f t="shared" ref="M258:M281" si="42">F258-E258</f>
        <v>1.9119977951049805E-2</v>
      </c>
      <c r="N258" s="11">
        <f t="shared" ref="N258:N281" si="43">G258-F258</f>
        <v>0.45993995666503906</v>
      </c>
      <c r="O258" s="11">
        <f t="shared" ref="O258:O281" si="44">H258-G258</f>
        <v>1.1630799770355225</v>
      </c>
      <c r="P258" s="11">
        <f>Table3[[#This Row],[recalc_edist6]]+Table3[[#This Row],[recalc_repr5]]+Table3[[#This Row],[gaps4]]+Table3[[#This Row],[overlaps3]]+Table3[[#This Row],[map2]]</f>
        <v>4.8009898662567139</v>
      </c>
      <c r="Q258" s="21">
        <f>1000000*Table3[[#This Row],[total]]/Table3[[#This Row],[array size]]</f>
        <v>5.8925998881332946</v>
      </c>
      <c r="R258" s="5">
        <f t="shared" ref="R258:R281" si="45">K258/SUM($K258:$O258)</f>
        <v>0.64381515027379455</v>
      </c>
      <c r="S258" s="5">
        <f t="shared" ref="S258:S281" si="46">L258/SUM($K258:$O258)</f>
        <v>1.41429047528926E-2</v>
      </c>
      <c r="T258" s="5">
        <f t="shared" ref="T258:T281" si="47">M258/SUM($K258:$O258)</f>
        <v>3.9825074586040459E-3</v>
      </c>
      <c r="U258" s="5">
        <f t="shared" ref="U258:U281" si="48">N258/SUM($K258:$O258)</f>
        <v>9.580106800426344E-2</v>
      </c>
      <c r="V258" s="5">
        <f t="shared" ref="V258:V281" si="49">O258/SUM($K258:$O258)</f>
        <v>0.24225836951044533</v>
      </c>
      <c r="W258" s="4">
        <v>4598</v>
      </c>
      <c r="X258" s="4">
        <v>178</v>
      </c>
      <c r="Y258">
        <v>814749</v>
      </c>
    </row>
    <row r="259" spans="2:25" x14ac:dyDescent="0.25">
      <c r="B259">
        <v>6633</v>
      </c>
      <c r="C259">
        <v>1709556752.90765</v>
      </c>
      <c r="D259">
        <v>1709556757.49119</v>
      </c>
      <c r="E259">
        <v>1709556757.5194399</v>
      </c>
      <c r="F259">
        <v>1709556757.5569999</v>
      </c>
      <c r="G259">
        <v>1709556757.94661</v>
      </c>
      <c r="H259">
        <v>1709556759.74405</v>
      </c>
      <c r="I259" t="s">
        <v>127</v>
      </c>
      <c r="J259">
        <v>23</v>
      </c>
      <c r="K259" s="11">
        <f t="shared" si="40"/>
        <v>4.5835399627685547</v>
      </c>
      <c r="L259" s="11">
        <f t="shared" si="41"/>
        <v>2.8249979019165039E-2</v>
      </c>
      <c r="M259" s="11">
        <f t="shared" si="42"/>
        <v>3.7559986114501953E-2</v>
      </c>
      <c r="N259" s="11">
        <f t="shared" si="43"/>
        <v>0.38961005210876465</v>
      </c>
      <c r="O259" s="11">
        <f t="shared" si="44"/>
        <v>1.7974400520324707</v>
      </c>
      <c r="P259" s="11">
        <f>Table3[[#This Row],[recalc_edist6]]+Table3[[#This Row],[recalc_repr5]]+Table3[[#This Row],[gaps4]]+Table3[[#This Row],[overlaps3]]+Table3[[#This Row],[map2]]</f>
        <v>6.836400032043457</v>
      </c>
      <c r="Q259" s="21">
        <f>1000000*Table3[[#This Row],[total]]/Table3[[#This Row],[array size]]</f>
        <v>5.7920916920572303</v>
      </c>
      <c r="R259" s="5">
        <f t="shared" si="45"/>
        <v>0.67046105278869939</v>
      </c>
      <c r="S259" s="5">
        <f t="shared" si="46"/>
        <v>4.1322887611538557E-3</v>
      </c>
      <c r="T259" s="5">
        <f t="shared" si="47"/>
        <v>5.4941176552646756E-3</v>
      </c>
      <c r="U259" s="5">
        <f t="shared" si="48"/>
        <v>5.6990528682141342E-2</v>
      </c>
      <c r="V259" s="5">
        <f t="shared" si="49"/>
        <v>0.26292201211274069</v>
      </c>
      <c r="W259" s="4">
        <v>6633</v>
      </c>
      <c r="X259" s="4">
        <v>178</v>
      </c>
      <c r="Y259">
        <v>1180299</v>
      </c>
    </row>
    <row r="260" spans="2:25" x14ac:dyDescent="0.25">
      <c r="B260">
        <v>14</v>
      </c>
      <c r="C260">
        <v>1709556755.94682</v>
      </c>
      <c r="D260">
        <v>1709556756.20473</v>
      </c>
      <c r="E260">
        <v>1709556756.2076099</v>
      </c>
      <c r="F260">
        <v>1709556756.2079999</v>
      </c>
      <c r="G260">
        <v>1709556756.5943401</v>
      </c>
      <c r="H260">
        <v>1709556756.6533301</v>
      </c>
      <c r="I260" t="s">
        <v>127</v>
      </c>
      <c r="J260">
        <v>190</v>
      </c>
      <c r="K260" s="11">
        <f t="shared" si="40"/>
        <v>0.25791001319885254</v>
      </c>
      <c r="L260" s="11">
        <f t="shared" si="41"/>
        <v>2.8798580169677734E-3</v>
      </c>
      <c r="M260" s="11">
        <f t="shared" si="42"/>
        <v>3.9005279541015625E-4</v>
      </c>
      <c r="N260" s="11">
        <f t="shared" si="43"/>
        <v>0.38634014129638672</v>
      </c>
      <c r="O260" s="11">
        <f t="shared" si="44"/>
        <v>5.8990001678466797E-2</v>
      </c>
      <c r="P260" s="11">
        <f>Table3[[#This Row],[recalc_edist6]]+Table3[[#This Row],[recalc_repr5]]+Table3[[#This Row],[gaps4]]+Table3[[#This Row],[overlaps3]]+Table3[[#This Row],[map2]]</f>
        <v>0.70651006698608398</v>
      </c>
      <c r="Q260" s="21">
        <f>1000000*Table3[[#This Row],[total]]/Table3[[#This Row],[array size]]</f>
        <v>160.60697135396316</v>
      </c>
      <c r="R260" s="5">
        <f t="shared" si="45"/>
        <v>0.36504789563590545</v>
      </c>
      <c r="S260" s="5">
        <f t="shared" si="46"/>
        <v>4.0761740724417697E-3</v>
      </c>
      <c r="T260" s="5">
        <f t="shared" si="47"/>
        <v>5.5208384655308672E-4</v>
      </c>
      <c r="U260" s="5">
        <f t="shared" si="48"/>
        <v>0.54682892622391521</v>
      </c>
      <c r="V260" s="5">
        <f t="shared" si="49"/>
        <v>8.3494920221184502E-2</v>
      </c>
      <c r="W260" s="4">
        <v>14</v>
      </c>
      <c r="X260" s="4">
        <v>252</v>
      </c>
      <c r="Y260">
        <v>4399</v>
      </c>
    </row>
    <row r="261" spans="2:25" x14ac:dyDescent="0.25">
      <c r="B261">
        <v>137</v>
      </c>
      <c r="C261">
        <v>1709556755.9283299</v>
      </c>
      <c r="D261">
        <v>1709556757.90903</v>
      </c>
      <c r="E261">
        <v>1709556757.9202399</v>
      </c>
      <c r="F261">
        <v>1709556757.9221201</v>
      </c>
      <c r="G261">
        <v>1709556758.42295</v>
      </c>
      <c r="H261">
        <v>1709556758.8015201</v>
      </c>
      <c r="I261" t="s">
        <v>127</v>
      </c>
      <c r="J261">
        <v>189</v>
      </c>
      <c r="K261" s="11">
        <f t="shared" si="40"/>
        <v>1.9807000160217285</v>
      </c>
      <c r="L261" s="11">
        <f t="shared" si="41"/>
        <v>1.1209964752197266E-2</v>
      </c>
      <c r="M261" s="11">
        <f t="shared" si="42"/>
        <v>1.8801689147949219E-3</v>
      </c>
      <c r="N261" s="11">
        <f t="shared" si="43"/>
        <v>0.50082993507385254</v>
      </c>
      <c r="O261" s="11">
        <f t="shared" si="44"/>
        <v>0.3785700798034668</v>
      </c>
      <c r="P261" s="11">
        <f>Table3[[#This Row],[recalc_edist6]]+Table3[[#This Row],[recalc_repr5]]+Table3[[#This Row],[gaps4]]+Table3[[#This Row],[overlaps3]]+Table3[[#This Row],[map2]]</f>
        <v>2.87319016456604</v>
      </c>
      <c r="Q261" s="21">
        <f>1000000*Table3[[#This Row],[total]]/Table3[[#This Row],[array size]]</f>
        <v>74.630254410920799</v>
      </c>
      <c r="R261" s="5">
        <f t="shared" si="45"/>
        <v>0.6893731018743372</v>
      </c>
      <c r="S261" s="5">
        <f t="shared" si="46"/>
        <v>3.9015742467886365E-3</v>
      </c>
      <c r="T261" s="5">
        <f t="shared" si="47"/>
        <v>6.5438373623240428E-4</v>
      </c>
      <c r="U261" s="5">
        <f t="shared" si="48"/>
        <v>0.17431144699379714</v>
      </c>
      <c r="V261" s="5">
        <f t="shared" si="49"/>
        <v>0.13175949314884458</v>
      </c>
      <c r="W261" s="4">
        <v>137</v>
      </c>
      <c r="X261" s="4">
        <v>262</v>
      </c>
      <c r="Y261">
        <v>38499</v>
      </c>
    </row>
    <row r="262" spans="2:25" x14ac:dyDescent="0.25">
      <c r="B262">
        <v>14</v>
      </c>
      <c r="C262">
        <v>1709556231.9386499</v>
      </c>
      <c r="D262">
        <v>1709556232.1777401</v>
      </c>
      <c r="E262">
        <v>1709556232.17993</v>
      </c>
      <c r="F262">
        <v>1709556232.1807799</v>
      </c>
      <c r="G262">
        <v>1709556232.5499899</v>
      </c>
      <c r="H262">
        <v>1709556232.5641301</v>
      </c>
      <c r="I262" t="s">
        <v>128</v>
      </c>
      <c r="J262">
        <v>1495</v>
      </c>
      <c r="K262" s="11">
        <f t="shared" si="40"/>
        <v>0.2390902042388916</v>
      </c>
      <c r="L262" s="11">
        <f t="shared" si="41"/>
        <v>2.1898746490478516E-3</v>
      </c>
      <c r="M262" s="11">
        <f t="shared" si="42"/>
        <v>8.4996223449707031E-4</v>
      </c>
      <c r="N262" s="11">
        <f t="shared" si="43"/>
        <v>0.36921000480651855</v>
      </c>
      <c r="O262" s="11">
        <f t="shared" si="44"/>
        <v>1.4140129089355469E-2</v>
      </c>
      <c r="P262" s="11">
        <f>Table3[[#This Row],[recalc_edist6]]+Table3[[#This Row],[recalc_repr5]]+Table3[[#This Row],[gaps4]]+Table3[[#This Row],[overlaps3]]+Table3[[#This Row],[map2]]</f>
        <v>0.62548017501831055</v>
      </c>
      <c r="Q262" s="21">
        <f>1000000*Table3[[#This Row],[total]]/Table3[[#This Row],[array size]]</f>
        <v>113.74434897587025</v>
      </c>
      <c r="R262" s="5">
        <f t="shared" si="45"/>
        <v>0.38225065124069263</v>
      </c>
      <c r="S262" s="5">
        <f t="shared" si="46"/>
        <v>3.5011096058859808E-3</v>
      </c>
      <c r="T262" s="5">
        <f t="shared" si="47"/>
        <v>1.3588955628724573E-3</v>
      </c>
      <c r="U262" s="5">
        <f t="shared" si="48"/>
        <v>0.5902825054298646</v>
      </c>
      <c r="V262" s="5">
        <f t="shared" si="49"/>
        <v>2.2606838160684348E-2</v>
      </c>
      <c r="W262">
        <v>14</v>
      </c>
      <c r="X262">
        <v>305</v>
      </c>
      <c r="Y262">
        <v>5499</v>
      </c>
    </row>
    <row r="263" spans="2:25" x14ac:dyDescent="0.25">
      <c r="B263">
        <v>76</v>
      </c>
      <c r="C263">
        <v>1709556234.63715</v>
      </c>
      <c r="D263">
        <v>1709556235.0606401</v>
      </c>
      <c r="E263">
        <v>1709556235.06142</v>
      </c>
      <c r="F263">
        <v>1709556235.0622499</v>
      </c>
      <c r="G263">
        <v>1709556235.6650901</v>
      </c>
      <c r="H263">
        <v>1709556235.7392001</v>
      </c>
      <c r="I263" t="s">
        <v>128</v>
      </c>
      <c r="J263">
        <v>1732</v>
      </c>
      <c r="K263" s="11">
        <f t="shared" si="40"/>
        <v>0.42349004745483398</v>
      </c>
      <c r="L263" s="11">
        <f t="shared" si="41"/>
        <v>7.7986717224121094E-4</v>
      </c>
      <c r="M263" s="11">
        <f t="shared" si="42"/>
        <v>8.2993507385253906E-4</v>
      </c>
      <c r="N263" s="11">
        <f t="shared" si="43"/>
        <v>0.60284018516540527</v>
      </c>
      <c r="O263" s="11">
        <f t="shared" si="44"/>
        <v>7.4110031127929688E-2</v>
      </c>
      <c r="P263" s="11">
        <f>Table3[[#This Row],[recalc_edist6]]+Table3[[#This Row],[recalc_repr5]]+Table3[[#This Row],[gaps4]]+Table3[[#This Row],[overlaps3]]+Table3[[#This Row],[map2]]</f>
        <v>1.1020500659942627</v>
      </c>
      <c r="Q263" s="21">
        <f>1000000*Table3[[#This Row],[total]]/Table3[[#This Row],[array size]]</f>
        <v>37.42232557962113</v>
      </c>
      <c r="R263" s="5">
        <f t="shared" si="45"/>
        <v>0.38427478072220239</v>
      </c>
      <c r="S263" s="5">
        <f t="shared" si="46"/>
        <v>7.0765130941453154E-4</v>
      </c>
      <c r="T263" s="5">
        <f t="shared" si="47"/>
        <v>7.530829128926886E-4</v>
      </c>
      <c r="U263" s="5">
        <f t="shared" si="48"/>
        <v>0.54701705826906022</v>
      </c>
      <c r="V263" s="5">
        <f t="shared" si="49"/>
        <v>6.7247426786430142E-2</v>
      </c>
      <c r="W263">
        <v>76</v>
      </c>
      <c r="X263">
        <v>355</v>
      </c>
      <c r="Y263">
        <v>29449</v>
      </c>
    </row>
    <row r="264" spans="2:25" x14ac:dyDescent="0.25">
      <c r="B264">
        <v>38</v>
      </c>
      <c r="C264">
        <v>1709556755.84233</v>
      </c>
      <c r="D264">
        <v>1709556756.33302</v>
      </c>
      <c r="E264">
        <v>1709556756.4498601</v>
      </c>
      <c r="F264">
        <v>1709556756.5192699</v>
      </c>
      <c r="G264">
        <v>1709556756.94244</v>
      </c>
      <c r="H264">
        <v>1709556757.0021999</v>
      </c>
      <c r="I264" t="s">
        <v>127</v>
      </c>
      <c r="J264">
        <v>182</v>
      </c>
      <c r="K264" s="11">
        <f t="shared" si="40"/>
        <v>0.49068999290466309</v>
      </c>
      <c r="L264" s="11">
        <f t="shared" si="41"/>
        <v>0.11684012413024902</v>
      </c>
      <c r="M264" s="11">
        <f t="shared" si="42"/>
        <v>6.9409847259521484E-2</v>
      </c>
      <c r="N264" s="11">
        <f t="shared" si="43"/>
        <v>0.42317008972167969</v>
      </c>
      <c r="O264" s="11">
        <f t="shared" si="44"/>
        <v>5.9759855270385742E-2</v>
      </c>
      <c r="P264" s="11">
        <f>Table3[[#This Row],[recalc_edist6]]+Table3[[#This Row],[recalc_repr5]]+Table3[[#This Row],[gaps4]]+Table3[[#This Row],[overlaps3]]+Table3[[#This Row],[map2]]</f>
        <v>1.159869909286499</v>
      </c>
      <c r="Q264" s="21">
        <f>1000000*Table3[[#This Row],[total]]/Table3[[#This Row],[array size]]</f>
        <v>70.299406587459785</v>
      </c>
      <c r="R264" s="5">
        <f t="shared" si="45"/>
        <v>0.42305605911141708</v>
      </c>
      <c r="S264" s="5">
        <f t="shared" si="46"/>
        <v>0.10073554214551865</v>
      </c>
      <c r="T264" s="5">
        <f t="shared" si="47"/>
        <v>5.9842786422676805E-2</v>
      </c>
      <c r="U264" s="5">
        <f t="shared" si="48"/>
        <v>0.36484271756131281</v>
      </c>
      <c r="V264" s="5">
        <f t="shared" si="49"/>
        <v>5.1522894759074643E-2</v>
      </c>
      <c r="W264" s="4">
        <v>38</v>
      </c>
      <c r="X264" s="4">
        <v>371</v>
      </c>
      <c r="Y264">
        <v>16499</v>
      </c>
    </row>
    <row r="265" spans="2:25" x14ac:dyDescent="0.25">
      <c r="B265">
        <v>12</v>
      </c>
      <c r="C265">
        <v>1709556755.9995201</v>
      </c>
      <c r="D265">
        <v>1709556756.6033299</v>
      </c>
      <c r="E265">
        <v>1709556756.6062601</v>
      </c>
      <c r="F265">
        <v>1709556756.6072199</v>
      </c>
      <c r="G265">
        <v>1709556757.18156</v>
      </c>
      <c r="H265">
        <v>1709556757.24388</v>
      </c>
      <c r="I265" t="s">
        <v>127</v>
      </c>
      <c r="J265">
        <v>193</v>
      </c>
      <c r="K265" s="11">
        <f t="shared" si="40"/>
        <v>0.60380983352661133</v>
      </c>
      <c r="L265" s="11">
        <f t="shared" si="41"/>
        <v>2.9301643371582031E-3</v>
      </c>
      <c r="M265" s="11">
        <f t="shared" si="42"/>
        <v>9.5987319946289063E-4</v>
      </c>
      <c r="N265" s="11">
        <f t="shared" si="43"/>
        <v>0.5743401050567627</v>
      </c>
      <c r="O265" s="11">
        <f t="shared" si="44"/>
        <v>6.231999397277832E-2</v>
      </c>
      <c r="P265" s="11">
        <f>Table3[[#This Row],[recalc_edist6]]+Table3[[#This Row],[recalc_repr5]]+Table3[[#This Row],[gaps4]]+Table3[[#This Row],[overlaps3]]+Table3[[#This Row],[map2]]</f>
        <v>1.2443599700927734</v>
      </c>
      <c r="Q265" s="21">
        <f>1000000*Table3[[#This Row],[total]]/Table3[[#This Row],[array size]]</f>
        <v>143.8732766901114</v>
      </c>
      <c r="R265" s="5">
        <f t="shared" si="45"/>
        <v>0.48523726898864661</v>
      </c>
      <c r="S265" s="5">
        <f t="shared" si="46"/>
        <v>2.3547561859770727E-3</v>
      </c>
      <c r="T265" s="5">
        <f t="shared" si="47"/>
        <v>7.7137904025579283E-4</v>
      </c>
      <c r="U265" s="5">
        <f t="shared" si="48"/>
        <v>0.46155462957711724</v>
      </c>
      <c r="V265" s="5">
        <f t="shared" si="49"/>
        <v>5.0081966208003335E-2</v>
      </c>
      <c r="W265" s="4">
        <v>12</v>
      </c>
      <c r="X265" s="4">
        <v>418</v>
      </c>
      <c r="Y265">
        <v>8649</v>
      </c>
    </row>
    <row r="266" spans="2:25" x14ac:dyDescent="0.25">
      <c r="B266">
        <v>49</v>
      </c>
      <c r="C266">
        <v>1709556755.8513601</v>
      </c>
      <c r="D266">
        <v>1709556756.5802701</v>
      </c>
      <c r="E266">
        <v>1709556756.58482</v>
      </c>
      <c r="F266">
        <v>1709556756.58549</v>
      </c>
      <c r="G266">
        <v>1709556757.15676</v>
      </c>
      <c r="H266">
        <v>1709556757.2672601</v>
      </c>
      <c r="I266" t="s">
        <v>127</v>
      </c>
      <c r="J266">
        <v>183</v>
      </c>
      <c r="K266" s="11">
        <f t="shared" si="40"/>
        <v>0.72890996932983398</v>
      </c>
      <c r="L266" s="11">
        <f t="shared" si="41"/>
        <v>4.5499801635742188E-3</v>
      </c>
      <c r="M266" s="11">
        <f t="shared" si="42"/>
        <v>6.6995620727539063E-4</v>
      </c>
      <c r="N266" s="11">
        <f t="shared" si="43"/>
        <v>0.57126998901367188</v>
      </c>
      <c r="O266" s="11">
        <f t="shared" si="44"/>
        <v>0.11050009727478027</v>
      </c>
      <c r="P266" s="11">
        <f>Table3[[#This Row],[recalc_edist6]]+Table3[[#This Row],[recalc_repr5]]+Table3[[#This Row],[gaps4]]+Table3[[#This Row],[overlaps3]]+Table3[[#This Row],[map2]]</f>
        <v>1.4158999919891357</v>
      </c>
      <c r="Q266" s="21">
        <f>1000000*Table3[[#This Row],[total]]/Table3[[#This Row],[array size]]</f>
        <v>71.513712409168932</v>
      </c>
      <c r="R266" s="5">
        <f t="shared" si="45"/>
        <v>0.51480328656956931</v>
      </c>
      <c r="S266" s="5">
        <f t="shared" si="46"/>
        <v>3.2134897869320216E-3</v>
      </c>
      <c r="T266" s="5">
        <f t="shared" si="47"/>
        <v>4.731663331208856E-4</v>
      </c>
      <c r="U266" s="5">
        <f t="shared" si="48"/>
        <v>0.40346775354601122</v>
      </c>
      <c r="V266" s="5">
        <f t="shared" si="49"/>
        <v>7.8042303764366536E-2</v>
      </c>
      <c r="W266" s="4">
        <v>49</v>
      </c>
      <c r="X266" s="4">
        <v>440</v>
      </c>
      <c r="Y266">
        <v>19799</v>
      </c>
    </row>
    <row r="267" spans="2:25" x14ac:dyDescent="0.25">
      <c r="B267">
        <v>231</v>
      </c>
      <c r="C267">
        <v>1709556762.30144</v>
      </c>
      <c r="D267">
        <v>1709556764.14364</v>
      </c>
      <c r="E267">
        <v>1709556764.1458099</v>
      </c>
      <c r="F267">
        <v>1709556764.1470301</v>
      </c>
      <c r="G267">
        <v>1709556764.7590001</v>
      </c>
      <c r="H267">
        <v>1709556765.0914199</v>
      </c>
      <c r="I267" t="s">
        <v>127</v>
      </c>
      <c r="J267">
        <v>711</v>
      </c>
      <c r="K267" s="11">
        <f t="shared" si="40"/>
        <v>1.8422000408172607</v>
      </c>
      <c r="L267" s="11">
        <f t="shared" si="41"/>
        <v>2.1698474884033203E-3</v>
      </c>
      <c r="M267" s="11">
        <f t="shared" si="42"/>
        <v>1.2202262878417969E-3</v>
      </c>
      <c r="N267" s="11">
        <f t="shared" si="43"/>
        <v>0.61196994781494141</v>
      </c>
      <c r="O267" s="11">
        <f t="shared" si="44"/>
        <v>0.33241987228393555</v>
      </c>
      <c r="P267" s="11">
        <f>Table3[[#This Row],[recalc_edist6]]+Table3[[#This Row],[recalc_repr5]]+Table3[[#This Row],[gaps4]]+Table3[[#This Row],[overlaps3]]+Table3[[#This Row],[map2]]</f>
        <v>2.7899799346923828</v>
      </c>
      <c r="Q267" s="21">
        <f>1000000*Table3[[#This Row],[total]]/Table3[[#This Row],[array size]]</f>
        <v>27.353012624558897</v>
      </c>
      <c r="R267" s="5">
        <f t="shared" si="45"/>
        <v>0.66029150170944784</v>
      </c>
      <c r="S267" s="5">
        <f t="shared" si="46"/>
        <v>7.7772870744411391E-4</v>
      </c>
      <c r="T267" s="5">
        <f t="shared" si="47"/>
        <v>4.3736023785287056E-4</v>
      </c>
      <c r="U267" s="5">
        <f t="shared" si="48"/>
        <v>0.21934564482178467</v>
      </c>
      <c r="V267" s="5">
        <f t="shared" si="49"/>
        <v>0.11914776452347046</v>
      </c>
      <c r="W267" s="4">
        <v>231</v>
      </c>
      <c r="X267" s="4">
        <v>447</v>
      </c>
      <c r="Y267">
        <v>101999</v>
      </c>
    </row>
    <row r="268" spans="2:25" x14ac:dyDescent="0.25">
      <c r="B268">
        <v>40</v>
      </c>
      <c r="C268">
        <v>1709556755.9261999</v>
      </c>
      <c r="D268">
        <v>1709556756.7652199</v>
      </c>
      <c r="E268">
        <v>1709556756.88553</v>
      </c>
      <c r="F268">
        <v>1709556756.9371099</v>
      </c>
      <c r="G268">
        <v>1709556757.4763601</v>
      </c>
      <c r="H268">
        <v>1709556757.5452099</v>
      </c>
      <c r="I268" t="s">
        <v>127</v>
      </c>
      <c r="J268">
        <v>187</v>
      </c>
      <c r="K268" s="11">
        <f t="shared" si="40"/>
        <v>0.8390200138092041</v>
      </c>
      <c r="L268" s="11">
        <f t="shared" si="41"/>
        <v>0.12031006813049316</v>
      </c>
      <c r="M268" s="11">
        <f t="shared" si="42"/>
        <v>5.1579952239990234E-2</v>
      </c>
      <c r="N268" s="11">
        <f t="shared" si="43"/>
        <v>0.53925013542175293</v>
      </c>
      <c r="O268" s="11">
        <f t="shared" si="44"/>
        <v>6.8849802017211914E-2</v>
      </c>
      <c r="P268" s="11">
        <f>Table3[[#This Row],[recalc_edist6]]+Table3[[#This Row],[recalc_repr5]]+Table3[[#This Row],[gaps4]]+Table3[[#This Row],[overlaps3]]+Table3[[#This Row],[map2]]</f>
        <v>1.6190099716186523</v>
      </c>
      <c r="Q268" s="21">
        <f>1000000*Table3[[#This Row],[total]]/Table3[[#This Row],[array size]]</f>
        <v>91.994429889121676</v>
      </c>
      <c r="R268" s="5">
        <f t="shared" si="45"/>
        <v>0.51823029414103572</v>
      </c>
      <c r="S268" s="5">
        <f t="shared" si="46"/>
        <v>7.4310887665632888E-2</v>
      </c>
      <c r="T268" s="5">
        <f t="shared" si="47"/>
        <v>3.1858946605759123E-2</v>
      </c>
      <c r="U268" s="5">
        <f t="shared" si="48"/>
        <v>0.33307400502457801</v>
      </c>
      <c r="V268" s="5">
        <f t="shared" si="49"/>
        <v>4.2525866562994251E-2</v>
      </c>
      <c r="W268" s="4">
        <v>40</v>
      </c>
      <c r="X268" s="4">
        <v>451</v>
      </c>
      <c r="Y268">
        <v>17599</v>
      </c>
    </row>
    <row r="269" spans="2:25" x14ac:dyDescent="0.25">
      <c r="B269">
        <v>17</v>
      </c>
      <c r="C269">
        <v>1709556755.7625999</v>
      </c>
      <c r="D269">
        <v>1709556756.1669199</v>
      </c>
      <c r="E269">
        <v>1709556756.1700799</v>
      </c>
      <c r="F269">
        <v>1709556756.17065</v>
      </c>
      <c r="G269">
        <v>1709556756.6453199</v>
      </c>
      <c r="H269">
        <v>1709556756.6821699</v>
      </c>
      <c r="I269" t="s">
        <v>127</v>
      </c>
      <c r="J269">
        <v>181</v>
      </c>
      <c r="K269" s="11">
        <f t="shared" si="40"/>
        <v>0.40432000160217285</v>
      </c>
      <c r="L269" s="11">
        <f t="shared" si="41"/>
        <v>3.1599998474121094E-3</v>
      </c>
      <c r="M269" s="11">
        <f t="shared" si="42"/>
        <v>5.7005882263183594E-4</v>
      </c>
      <c r="N269" s="11">
        <f t="shared" si="43"/>
        <v>0.4746699333190918</v>
      </c>
      <c r="O269" s="11">
        <f t="shared" si="44"/>
        <v>3.68499755859375E-2</v>
      </c>
      <c r="P269" s="11">
        <f>Table3[[#This Row],[recalc_edist6]]+Table3[[#This Row],[recalc_repr5]]+Table3[[#This Row],[gaps4]]+Table3[[#This Row],[overlaps3]]+Table3[[#This Row],[map2]]</f>
        <v>0.91956996917724609</v>
      </c>
      <c r="Q269" s="21">
        <f>1000000*Table3[[#This Row],[total]]/Table3[[#This Row],[array size]]</f>
        <v>119.44018303380258</v>
      </c>
      <c r="R269" s="5">
        <f t="shared" si="45"/>
        <v>0.43968378171801803</v>
      </c>
      <c r="S269" s="5">
        <f t="shared" si="46"/>
        <v>3.436388696163503E-3</v>
      </c>
      <c r="T269" s="5">
        <f t="shared" si="47"/>
        <v>6.1991892051659395E-4</v>
      </c>
      <c r="U269" s="5">
        <f t="shared" si="48"/>
        <v>0.51618685823742871</v>
      </c>
      <c r="V269" s="5">
        <f t="shared" si="49"/>
        <v>4.0073052427873172E-2</v>
      </c>
      <c r="W269" s="4">
        <v>17</v>
      </c>
      <c r="X269" s="4">
        <v>454</v>
      </c>
      <c r="Y269">
        <v>7699</v>
      </c>
    </row>
    <row r="270" spans="2:25" x14ac:dyDescent="0.25">
      <c r="B270">
        <v>1058</v>
      </c>
      <c r="C270">
        <v>1709556758.5183001</v>
      </c>
      <c r="D270">
        <v>1709556763.9192901</v>
      </c>
      <c r="E270">
        <v>1709556763.9239399</v>
      </c>
      <c r="F270">
        <v>1709556763.9284401</v>
      </c>
      <c r="G270">
        <v>1709556764.4902101</v>
      </c>
      <c r="H270">
        <v>1709556766.31197</v>
      </c>
      <c r="I270" t="s">
        <v>127</v>
      </c>
      <c r="J270">
        <v>394</v>
      </c>
      <c r="K270" s="11">
        <f t="shared" si="40"/>
        <v>5.4009900093078613</v>
      </c>
      <c r="L270" s="11">
        <f t="shared" si="41"/>
        <v>4.6498775482177734E-3</v>
      </c>
      <c r="M270" s="11">
        <f t="shared" si="42"/>
        <v>4.5001506805419922E-3</v>
      </c>
      <c r="N270" s="11">
        <f t="shared" si="43"/>
        <v>0.56176996231079102</v>
      </c>
      <c r="O270" s="11">
        <f t="shared" si="44"/>
        <v>1.8217599391937256</v>
      </c>
      <c r="P270" s="11">
        <f>Table3[[#This Row],[recalc_edist6]]+Table3[[#This Row],[recalc_repr5]]+Table3[[#This Row],[gaps4]]+Table3[[#This Row],[overlaps3]]+Table3[[#This Row],[map2]]</f>
        <v>7.7936699390411377</v>
      </c>
      <c r="Q270" s="21">
        <f>1000000*Table3[[#This Row],[total]]/Table3[[#This Row],[array size]]</f>
        <v>14.916143263510815</v>
      </c>
      <c r="R270" s="5">
        <f t="shared" si="45"/>
        <v>0.69299701572586103</v>
      </c>
      <c r="S270" s="5">
        <f t="shared" si="46"/>
        <v>5.9662233384107771E-4</v>
      </c>
      <c r="T270" s="5">
        <f t="shared" si="47"/>
        <v>5.7741099068093842E-4</v>
      </c>
      <c r="U270" s="5">
        <f t="shared" si="48"/>
        <v>7.2080286528005841E-2</v>
      </c>
      <c r="V270" s="5">
        <f t="shared" si="49"/>
        <v>0.23374866442161116</v>
      </c>
      <c r="W270" s="4">
        <v>1058</v>
      </c>
      <c r="X270" s="4">
        <v>498</v>
      </c>
      <c r="Y270">
        <v>522499</v>
      </c>
    </row>
    <row r="271" spans="2:25" x14ac:dyDescent="0.25">
      <c r="B271">
        <v>1401</v>
      </c>
      <c r="C271">
        <v>1709556758.5475299</v>
      </c>
      <c r="D271">
        <v>1709556766.4528301</v>
      </c>
      <c r="E271">
        <v>1709556766.4542401</v>
      </c>
      <c r="F271">
        <v>1709556766.4565799</v>
      </c>
      <c r="G271">
        <v>1709556766.85747</v>
      </c>
      <c r="H271">
        <v>1709556768.3603101</v>
      </c>
      <c r="I271" t="s">
        <v>127</v>
      </c>
      <c r="J271">
        <v>395</v>
      </c>
      <c r="K271" s="11">
        <f t="shared" si="40"/>
        <v>7.9053001403808594</v>
      </c>
      <c r="L271" s="11">
        <f t="shared" si="41"/>
        <v>1.4100074768066406E-3</v>
      </c>
      <c r="M271" s="11">
        <f t="shared" si="42"/>
        <v>2.3398399353027344E-3</v>
      </c>
      <c r="N271" s="11">
        <f t="shared" si="43"/>
        <v>0.40089011192321777</v>
      </c>
      <c r="O271" s="11">
        <f t="shared" si="44"/>
        <v>1.5028400421142578</v>
      </c>
      <c r="P271" s="11">
        <f>Table3[[#This Row],[recalc_edist6]]+Table3[[#This Row],[recalc_repr5]]+Table3[[#This Row],[gaps4]]+Table3[[#This Row],[overlaps3]]+Table3[[#This Row],[map2]]</f>
        <v>9.8127801418304443</v>
      </c>
      <c r="Q271" s="21">
        <f>1000000*Table3[[#This Row],[total]]/Table3[[#This Row],[array size]]</f>
        <v>13.949526037893927</v>
      </c>
      <c r="R271" s="5">
        <f t="shared" si="45"/>
        <v>0.80561268326819258</v>
      </c>
      <c r="S271" s="5">
        <f t="shared" si="46"/>
        <v>1.4369092718137904E-4</v>
      </c>
      <c r="T271" s="5">
        <f t="shared" si="47"/>
        <v>2.3844821767975209E-4</v>
      </c>
      <c r="U271" s="5">
        <f t="shared" si="48"/>
        <v>4.0853876896138938E-2</v>
      </c>
      <c r="V271" s="5">
        <f t="shared" si="49"/>
        <v>0.15315130069080737</v>
      </c>
      <c r="W271" s="4">
        <v>1401</v>
      </c>
      <c r="X271" s="4">
        <v>502</v>
      </c>
      <c r="Y271">
        <v>703449</v>
      </c>
    </row>
    <row r="272" spans="2:25" x14ac:dyDescent="0.25">
      <c r="B272">
        <v>16</v>
      </c>
      <c r="C272">
        <v>1709556758.46682</v>
      </c>
      <c r="D272">
        <v>1709556758.7817199</v>
      </c>
      <c r="E272">
        <v>1709556758.78371</v>
      </c>
      <c r="F272">
        <v>1709556758.7841799</v>
      </c>
      <c r="G272">
        <v>1709556759.29389</v>
      </c>
      <c r="H272">
        <v>1709556759.32372</v>
      </c>
      <c r="I272" t="s">
        <v>127</v>
      </c>
      <c r="J272">
        <v>392</v>
      </c>
      <c r="K272" s="11">
        <f t="shared" si="40"/>
        <v>0.31489992141723633</v>
      </c>
      <c r="L272" s="11">
        <f t="shared" si="41"/>
        <v>1.9900798797607422E-3</v>
      </c>
      <c r="M272" s="11">
        <f t="shared" si="42"/>
        <v>4.6992301940917969E-4</v>
      </c>
      <c r="N272" s="11">
        <f t="shared" si="43"/>
        <v>0.50971007347106934</v>
      </c>
      <c r="O272" s="11">
        <f t="shared" si="44"/>
        <v>2.9829978942871094E-2</v>
      </c>
      <c r="P272" s="11">
        <f>Table3[[#This Row],[recalc_edist6]]+Table3[[#This Row],[recalc_repr5]]+Table3[[#This Row],[gaps4]]+Table3[[#This Row],[overlaps3]]+Table3[[#This Row],[map2]]</f>
        <v>0.85689997673034668</v>
      </c>
      <c r="Q272" s="21">
        <f>1000000*Table3[[#This Row],[total]]/Table3[[#This Row],[array size]]</f>
        <v>86.56429707347678</v>
      </c>
      <c r="R272" s="5">
        <f t="shared" si="45"/>
        <v>0.36748737305232826</v>
      </c>
      <c r="S272" s="5">
        <f t="shared" si="46"/>
        <v>2.3224179411863726E-3</v>
      </c>
      <c r="T272" s="5">
        <f t="shared" si="47"/>
        <v>5.4839891722515159E-4</v>
      </c>
      <c r="U272" s="5">
        <f t="shared" si="48"/>
        <v>0.59483030378406387</v>
      </c>
      <c r="V272" s="5">
        <f t="shared" si="49"/>
        <v>3.4811506305196381E-2</v>
      </c>
      <c r="W272" s="4">
        <v>16</v>
      </c>
      <c r="X272" s="4">
        <v>503</v>
      </c>
      <c r="Y272">
        <v>9899</v>
      </c>
    </row>
    <row r="273" spans="2:25" x14ac:dyDescent="0.25">
      <c r="B273">
        <v>784</v>
      </c>
      <c r="C273">
        <v>1709556758.3355501</v>
      </c>
      <c r="D273">
        <v>1709556767.80616</v>
      </c>
      <c r="E273">
        <v>1709556767.8275101</v>
      </c>
      <c r="F273">
        <v>1709556767.8332801</v>
      </c>
      <c r="G273">
        <v>1709556768.23189</v>
      </c>
      <c r="H273">
        <v>1709556769.05322</v>
      </c>
      <c r="I273" t="s">
        <v>127</v>
      </c>
      <c r="J273">
        <v>382</v>
      </c>
      <c r="K273" s="11">
        <f t="shared" si="40"/>
        <v>9.4706099033355713</v>
      </c>
      <c r="L273" s="11">
        <f t="shared" si="41"/>
        <v>2.135014533996582E-2</v>
      </c>
      <c r="M273" s="11">
        <f t="shared" si="42"/>
        <v>5.7699680328369141E-3</v>
      </c>
      <c r="N273" s="11">
        <f t="shared" si="43"/>
        <v>0.39860987663269043</v>
      </c>
      <c r="O273" s="11">
        <f t="shared" si="44"/>
        <v>0.82133007049560547</v>
      </c>
      <c r="P273" s="11">
        <f>Table3[[#This Row],[recalc_edist6]]+Table3[[#This Row],[recalc_repr5]]+Table3[[#This Row],[gaps4]]+Table3[[#This Row],[overlaps3]]+Table3[[#This Row],[map2]]</f>
        <v>10.71766996383667</v>
      </c>
      <c r="Q273" s="21">
        <f>1000000*Table3[[#This Row],[total]]/Table3[[#This Row],[array size]]</f>
        <v>27.44608811760509</v>
      </c>
      <c r="R273" s="5">
        <f t="shared" si="45"/>
        <v>0.88364448012404728</v>
      </c>
      <c r="S273" s="5">
        <f t="shared" si="46"/>
        <v>1.9920510159395668E-3</v>
      </c>
      <c r="T273" s="5">
        <f t="shared" si="47"/>
        <v>5.3836030147465035E-4</v>
      </c>
      <c r="U273" s="5">
        <f t="shared" si="48"/>
        <v>3.7191840948421741E-2</v>
      </c>
      <c r="V273" s="5">
        <f t="shared" si="49"/>
        <v>7.6633267610116712E-2</v>
      </c>
      <c r="W273" s="19">
        <v>784</v>
      </c>
      <c r="X273" s="4">
        <v>503</v>
      </c>
      <c r="Y273">
        <v>390499</v>
      </c>
    </row>
    <row r="274" spans="2:25" x14ac:dyDescent="0.25">
      <c r="B274">
        <v>376</v>
      </c>
      <c r="C274">
        <v>1709556758.4601099</v>
      </c>
      <c r="D274">
        <v>1709556762.47241</v>
      </c>
      <c r="E274">
        <v>1709556762.4751101</v>
      </c>
      <c r="F274">
        <v>1709556762.47649</v>
      </c>
      <c r="G274">
        <v>1709556763.1229701</v>
      </c>
      <c r="H274">
        <v>1709556763.9658401</v>
      </c>
      <c r="I274" t="s">
        <v>127</v>
      </c>
      <c r="J274">
        <v>391</v>
      </c>
      <c r="K274" s="11">
        <f t="shared" si="40"/>
        <v>4.0123000144958496</v>
      </c>
      <c r="L274" s="11">
        <f t="shared" si="41"/>
        <v>2.7000904083251953E-3</v>
      </c>
      <c r="M274" s="11">
        <f t="shared" si="42"/>
        <v>1.3799667358398438E-3</v>
      </c>
      <c r="N274" s="11">
        <f t="shared" si="43"/>
        <v>0.64648008346557617</v>
      </c>
      <c r="O274" s="11">
        <f t="shared" si="44"/>
        <v>0.84286999702453613</v>
      </c>
      <c r="P274" s="11">
        <f>Table3[[#This Row],[recalc_edist6]]+Table3[[#This Row],[recalc_repr5]]+Table3[[#This Row],[gaps4]]+Table3[[#This Row],[overlaps3]]+Table3[[#This Row],[map2]]</f>
        <v>5.505730152130127</v>
      </c>
      <c r="Q274" s="21">
        <f>1000000*Table3[[#This Row],[total]]/Table3[[#This Row],[array size]]</f>
        <v>29.100207464786426</v>
      </c>
      <c r="R274" s="5">
        <f t="shared" si="45"/>
        <v>0.7287498485452506</v>
      </c>
      <c r="S274" s="5">
        <f t="shared" si="46"/>
        <v>4.9041459238254709E-4</v>
      </c>
      <c r="T274" s="5">
        <f t="shared" si="47"/>
        <v>2.5064191264549077E-4</v>
      </c>
      <c r="U274" s="5">
        <f t="shared" si="48"/>
        <v>0.11741950033919801</v>
      </c>
      <c r="V274" s="5">
        <f t="shared" si="49"/>
        <v>0.15308959461052335</v>
      </c>
      <c r="W274" s="4">
        <v>376</v>
      </c>
      <c r="X274" s="4">
        <v>504</v>
      </c>
      <c r="Y274">
        <v>189199</v>
      </c>
    </row>
    <row r="275" spans="2:25" x14ac:dyDescent="0.25">
      <c r="B275">
        <v>20</v>
      </c>
      <c r="C275">
        <v>1709556758.4756701</v>
      </c>
      <c r="D275">
        <v>1709556758.76509</v>
      </c>
      <c r="E275">
        <v>1709556758.7658401</v>
      </c>
      <c r="F275">
        <v>1709556758.76632</v>
      </c>
      <c r="G275">
        <v>1709556759.19168</v>
      </c>
      <c r="H275">
        <v>1709556759.2398601</v>
      </c>
      <c r="I275" t="s">
        <v>127</v>
      </c>
      <c r="J275">
        <v>393</v>
      </c>
      <c r="K275" s="11">
        <f t="shared" si="40"/>
        <v>0.28941988945007324</v>
      </c>
      <c r="L275" s="11">
        <f t="shared" si="41"/>
        <v>7.5006484985351563E-4</v>
      </c>
      <c r="M275" s="11">
        <f t="shared" si="42"/>
        <v>4.7993659973144531E-4</v>
      </c>
      <c r="N275" s="11">
        <f t="shared" si="43"/>
        <v>0.42535996437072754</v>
      </c>
      <c r="O275" s="11">
        <f t="shared" si="44"/>
        <v>4.8180103302001953E-2</v>
      </c>
      <c r="P275" s="11">
        <f>Table3[[#This Row],[recalc_edist6]]+Table3[[#This Row],[recalc_repr5]]+Table3[[#This Row],[gaps4]]+Table3[[#This Row],[overlaps3]]+Table3[[#This Row],[map2]]</f>
        <v>0.7641899585723877</v>
      </c>
      <c r="Q275" s="21">
        <f>1000000*Table3[[#This Row],[total]]/Table3[[#This Row],[array size]]</f>
        <v>77.198702755064929</v>
      </c>
      <c r="R275" s="5">
        <f t="shared" si="45"/>
        <v>0.3787276791633713</v>
      </c>
      <c r="S275" s="5">
        <f t="shared" si="46"/>
        <v>9.8151623354844945E-4</v>
      </c>
      <c r="T275" s="5">
        <f t="shared" si="47"/>
        <v>6.2803311447330861E-4</v>
      </c>
      <c r="U275" s="5">
        <f t="shared" si="48"/>
        <v>0.55661548493172908</v>
      </c>
      <c r="V275" s="5">
        <f t="shared" si="49"/>
        <v>6.3047286556877871E-2</v>
      </c>
      <c r="W275" s="4">
        <v>20</v>
      </c>
      <c r="X275" s="4">
        <v>506</v>
      </c>
      <c r="Y275">
        <v>9899</v>
      </c>
    </row>
    <row r="276" spans="2:25" x14ac:dyDescent="0.25">
      <c r="B276">
        <v>210</v>
      </c>
      <c r="C276">
        <v>1709556758.3097601</v>
      </c>
      <c r="D276">
        <v>1709556761.9716201</v>
      </c>
      <c r="E276">
        <v>1709556761.9848299</v>
      </c>
      <c r="F276">
        <v>1709556761.9872601</v>
      </c>
      <c r="G276">
        <v>1709556762.80023</v>
      </c>
      <c r="H276">
        <v>1709556763.1940601</v>
      </c>
      <c r="I276" t="s">
        <v>127</v>
      </c>
      <c r="J276">
        <v>380</v>
      </c>
      <c r="K276" s="11">
        <f t="shared" si="40"/>
        <v>3.6618599891662598</v>
      </c>
      <c r="L276" s="11">
        <f t="shared" si="41"/>
        <v>1.3209819793701172E-2</v>
      </c>
      <c r="M276" s="11">
        <f t="shared" si="42"/>
        <v>2.4302005767822266E-3</v>
      </c>
      <c r="N276" s="11">
        <f t="shared" si="43"/>
        <v>0.81296992301940918</v>
      </c>
      <c r="O276" s="11">
        <f t="shared" si="44"/>
        <v>0.3938300609588623</v>
      </c>
      <c r="P276" s="11">
        <f>Table3[[#This Row],[recalc_edist6]]+Table3[[#This Row],[recalc_repr5]]+Table3[[#This Row],[gaps4]]+Table3[[#This Row],[overlaps3]]+Table3[[#This Row],[map2]]</f>
        <v>4.8842999935150146</v>
      </c>
      <c r="Q276" s="21">
        <f>1000000*Table3[[#This Row],[total]]/Table3[[#This Row],[array size]]</f>
        <v>45.309325629319517</v>
      </c>
      <c r="R276" s="5">
        <f t="shared" si="45"/>
        <v>0.74972053191413024</v>
      </c>
      <c r="S276" s="5">
        <f t="shared" si="46"/>
        <v>2.704547184087816E-3</v>
      </c>
      <c r="T276" s="5">
        <f t="shared" si="47"/>
        <v>4.9755350408632842E-4</v>
      </c>
      <c r="U276" s="5">
        <f t="shared" si="48"/>
        <v>0.1664455344878091</v>
      </c>
      <c r="V276" s="5">
        <f t="shared" si="49"/>
        <v>8.0631832909886486E-2</v>
      </c>
      <c r="W276" s="4">
        <v>210</v>
      </c>
      <c r="X276" s="4">
        <v>506</v>
      </c>
      <c r="Y276">
        <v>107799</v>
      </c>
    </row>
    <row r="277" spans="2:25" x14ac:dyDescent="0.25">
      <c r="B277">
        <v>60</v>
      </c>
      <c r="C277">
        <v>1709556758.3335099</v>
      </c>
      <c r="D277">
        <v>1709556759.5761099</v>
      </c>
      <c r="E277">
        <v>1709556759.58038</v>
      </c>
      <c r="F277">
        <v>1709556759.5815201</v>
      </c>
      <c r="G277">
        <v>1709556760.2345901</v>
      </c>
      <c r="H277">
        <v>1709556760.5042</v>
      </c>
      <c r="I277" t="s">
        <v>127</v>
      </c>
      <c r="J277">
        <v>381</v>
      </c>
      <c r="K277" s="11">
        <f t="shared" si="40"/>
        <v>1.2425999641418457</v>
      </c>
      <c r="L277" s="11">
        <f t="shared" si="41"/>
        <v>4.2700767517089844E-3</v>
      </c>
      <c r="M277" s="11">
        <f t="shared" si="42"/>
        <v>1.1401176452636719E-3</v>
      </c>
      <c r="N277" s="11">
        <f t="shared" si="43"/>
        <v>0.65306997299194336</v>
      </c>
      <c r="O277" s="11">
        <f t="shared" si="44"/>
        <v>0.26960992813110352</v>
      </c>
      <c r="P277" s="11">
        <f>Table3[[#This Row],[recalc_edist6]]+Table3[[#This Row],[recalc_repr5]]+Table3[[#This Row],[gaps4]]+Table3[[#This Row],[overlaps3]]+Table3[[#This Row],[map2]]</f>
        <v>2.1706900596618652</v>
      </c>
      <c r="Q277" s="21">
        <f>1000000*Table3[[#This Row],[total]]/Table3[[#This Row],[array size]]</f>
        <v>73.089668327615925</v>
      </c>
      <c r="R277" s="5">
        <f t="shared" si="45"/>
        <v>0.57244467426888623</v>
      </c>
      <c r="S277" s="5">
        <f t="shared" si="46"/>
        <v>1.9671517509847291E-3</v>
      </c>
      <c r="T277" s="5">
        <f t="shared" si="47"/>
        <v>5.2523281257448214E-4</v>
      </c>
      <c r="U277" s="5">
        <f t="shared" si="48"/>
        <v>0.30085823173377135</v>
      </c>
      <c r="V277" s="5">
        <f t="shared" si="49"/>
        <v>0.12420470943378321</v>
      </c>
      <c r="W277" s="4">
        <v>60</v>
      </c>
      <c r="X277" s="4">
        <v>508</v>
      </c>
      <c r="Y277">
        <v>29699</v>
      </c>
    </row>
    <row r="278" spans="2:25" x14ac:dyDescent="0.25">
      <c r="B278">
        <v>16</v>
      </c>
      <c r="C278">
        <v>1709556758.30885</v>
      </c>
      <c r="D278">
        <v>1709556758.62889</v>
      </c>
      <c r="E278">
        <v>1709556758.6312699</v>
      </c>
      <c r="F278">
        <v>1709556758.6319599</v>
      </c>
      <c r="G278">
        <v>1709556759.10179</v>
      </c>
      <c r="H278">
        <v>1709556759.1581399</v>
      </c>
      <c r="I278" t="s">
        <v>127</v>
      </c>
      <c r="J278">
        <v>378</v>
      </c>
      <c r="K278" s="11">
        <f t="shared" si="40"/>
        <v>0.32003998756408691</v>
      </c>
      <c r="L278" s="11">
        <f t="shared" si="41"/>
        <v>2.3798942565917969E-3</v>
      </c>
      <c r="M278" s="11">
        <f t="shared" si="42"/>
        <v>6.8998336791992188E-4</v>
      </c>
      <c r="N278" s="11">
        <f t="shared" si="43"/>
        <v>0.46983003616333008</v>
      </c>
      <c r="O278" s="11">
        <f t="shared" si="44"/>
        <v>5.6349992752075195E-2</v>
      </c>
      <c r="P278" s="11">
        <f>Table3[[#This Row],[recalc_edist6]]+Table3[[#This Row],[recalc_repr5]]+Table3[[#This Row],[gaps4]]+Table3[[#This Row],[overlaps3]]+Table3[[#This Row],[map2]]</f>
        <v>0.84928989410400391</v>
      </c>
      <c r="Q278" s="21">
        <f>1000000*Table3[[#This Row],[total]]/Table3[[#This Row],[array size]]</f>
        <v>109.59993471467337</v>
      </c>
      <c r="R278" s="5">
        <f t="shared" si="45"/>
        <v>0.37683244530034976</v>
      </c>
      <c r="S278" s="5">
        <f t="shared" si="46"/>
        <v>2.8022166201595654E-3</v>
      </c>
      <c r="T278" s="5">
        <f t="shared" si="47"/>
        <v>8.1242385280923485E-4</v>
      </c>
      <c r="U278" s="5">
        <f t="shared" si="48"/>
        <v>0.5532033754610941</v>
      </c>
      <c r="V278" s="5">
        <f t="shared" si="49"/>
        <v>6.6349538765587371E-2</v>
      </c>
      <c r="W278" s="4">
        <v>16</v>
      </c>
      <c r="X278" s="4">
        <v>509</v>
      </c>
      <c r="Y278">
        <v>7749</v>
      </c>
    </row>
    <row r="279" spans="2:25" x14ac:dyDescent="0.25">
      <c r="B279">
        <v>73</v>
      </c>
      <c r="C279">
        <v>1709556761.0048699</v>
      </c>
      <c r="D279">
        <v>1709556762.54877</v>
      </c>
      <c r="E279">
        <v>1709556762.5518301</v>
      </c>
      <c r="F279">
        <v>1709556762.5526099</v>
      </c>
      <c r="G279">
        <v>1709556763.3378899</v>
      </c>
      <c r="H279">
        <v>1709556763.8396599</v>
      </c>
      <c r="I279" t="s">
        <v>127</v>
      </c>
      <c r="J279">
        <v>596</v>
      </c>
      <c r="K279" s="11">
        <f t="shared" si="40"/>
        <v>1.5439000129699707</v>
      </c>
      <c r="L279" s="11">
        <f t="shared" si="41"/>
        <v>3.0601024627685547E-3</v>
      </c>
      <c r="M279" s="11">
        <f t="shared" si="42"/>
        <v>7.7986717224121094E-4</v>
      </c>
      <c r="N279" s="11">
        <f t="shared" si="43"/>
        <v>0.78527998924255371</v>
      </c>
      <c r="O279" s="11">
        <f t="shared" si="44"/>
        <v>0.50177001953125</v>
      </c>
      <c r="P279" s="11">
        <f>Table3[[#This Row],[recalc_edist6]]+Table3[[#This Row],[recalc_repr5]]+Table3[[#This Row],[gaps4]]+Table3[[#This Row],[overlaps3]]+Table3[[#This Row],[map2]]</f>
        <v>2.8347899913787842</v>
      </c>
      <c r="Q279" s="21">
        <f>1000000*Table3[[#This Row],[total]]/Table3[[#This Row],[array size]]</f>
        <v>61.360418870079094</v>
      </c>
      <c r="R279" s="5">
        <f t="shared" si="45"/>
        <v>0.5446258868083026</v>
      </c>
      <c r="S279" s="5">
        <f t="shared" si="46"/>
        <v>1.0794811862871658E-3</v>
      </c>
      <c r="T279" s="5">
        <f t="shared" si="47"/>
        <v>2.7510580135140785E-4</v>
      </c>
      <c r="U279" s="5">
        <f t="shared" si="48"/>
        <v>0.27701522568894404</v>
      </c>
      <c r="V279" s="5">
        <f t="shared" si="49"/>
        <v>0.17700430051511479</v>
      </c>
      <c r="W279" s="4">
        <v>73</v>
      </c>
      <c r="X279" s="4">
        <v>648</v>
      </c>
      <c r="Y279">
        <v>46199</v>
      </c>
    </row>
    <row r="280" spans="2:25" x14ac:dyDescent="0.25">
      <c r="B280">
        <v>29</v>
      </c>
      <c r="C280">
        <v>1709556762.3080499</v>
      </c>
      <c r="D280">
        <v>1709556762.8784699</v>
      </c>
      <c r="E280">
        <v>1709556762.8819399</v>
      </c>
      <c r="F280">
        <v>1709556762.88288</v>
      </c>
      <c r="G280">
        <v>1709556764.00846</v>
      </c>
      <c r="H280">
        <v>1709556764.3966401</v>
      </c>
      <c r="I280" t="s">
        <v>127</v>
      </c>
      <c r="J280">
        <v>712</v>
      </c>
      <c r="K280" s="11">
        <f t="shared" si="40"/>
        <v>0.5704200267791748</v>
      </c>
      <c r="L280" s="11">
        <f t="shared" si="41"/>
        <v>3.4699440002441406E-3</v>
      </c>
      <c r="M280" s="11">
        <f t="shared" si="42"/>
        <v>9.4008445739746094E-4</v>
      </c>
      <c r="N280" s="11">
        <f t="shared" si="43"/>
        <v>1.1255800724029541</v>
      </c>
      <c r="O280" s="11">
        <f t="shared" si="44"/>
        <v>0.38818001747131348</v>
      </c>
      <c r="P280" s="11">
        <f>Table3[[#This Row],[recalc_edist6]]+Table3[[#This Row],[recalc_repr5]]+Table3[[#This Row],[gaps4]]+Table3[[#This Row],[overlaps3]]+Table3[[#This Row],[map2]]</f>
        <v>2.088590145111084</v>
      </c>
      <c r="Q280" s="21">
        <f>1000000*Table3[[#This Row],[total]]/Table3[[#This Row],[array size]]</f>
        <v>102.13654189012098</v>
      </c>
      <c r="R280" s="5">
        <f t="shared" si="45"/>
        <v>0.27311247643028419</v>
      </c>
      <c r="S280" s="5">
        <f t="shared" si="46"/>
        <v>1.6613810078375084E-3</v>
      </c>
      <c r="T280" s="5">
        <f t="shared" si="47"/>
        <v>4.5010480375864335E-4</v>
      </c>
      <c r="U280" s="5">
        <f t="shared" si="48"/>
        <v>0.53891859780995421</v>
      </c>
      <c r="V280" s="5">
        <f t="shared" si="49"/>
        <v>0.18585743994816545</v>
      </c>
      <c r="W280" s="4">
        <v>29</v>
      </c>
      <c r="X280" s="4">
        <v>746</v>
      </c>
      <c r="Y280">
        <v>20449</v>
      </c>
    </row>
    <row r="281" spans="2:25" x14ac:dyDescent="0.25">
      <c r="B281">
        <v>82</v>
      </c>
      <c r="C281">
        <v>1709556223.3152201</v>
      </c>
      <c r="D281">
        <v>1709556225.16465</v>
      </c>
      <c r="E281">
        <v>1709556225.1654401</v>
      </c>
      <c r="F281">
        <v>1709556225.16626</v>
      </c>
      <c r="G281">
        <v>1709556225.7770801</v>
      </c>
      <c r="H281">
        <v>1709556226.90868</v>
      </c>
      <c r="I281" t="s">
        <v>128</v>
      </c>
      <c r="J281">
        <v>731</v>
      </c>
      <c r="K281" s="11">
        <f t="shared" si="40"/>
        <v>1.8494298458099365</v>
      </c>
      <c r="L281" s="11">
        <f t="shared" si="41"/>
        <v>7.9011917114257813E-4</v>
      </c>
      <c r="M281" s="11">
        <f t="shared" si="42"/>
        <v>8.1992149353027344E-4</v>
      </c>
      <c r="N281" s="11">
        <f t="shared" si="43"/>
        <v>0.61082005500793457</v>
      </c>
      <c r="O281" s="11">
        <f t="shared" si="44"/>
        <v>1.1315999031066895</v>
      </c>
      <c r="P281" s="11">
        <f>Table3[[#This Row],[recalc_edist6]]+Table3[[#This Row],[recalc_repr5]]+Table3[[#This Row],[gaps4]]+Table3[[#This Row],[overlaps3]]+Table3[[#This Row],[map2]]</f>
        <v>3.5934598445892334</v>
      </c>
      <c r="Q281" s="21">
        <f>1000000*Table3[[#This Row],[total]]/Table3[[#This Row],[array size]]</f>
        <v>59.397012257875886</v>
      </c>
      <c r="R281" s="5">
        <f t="shared" si="45"/>
        <v>0.51466551062054344</v>
      </c>
      <c r="S281" s="5">
        <f t="shared" si="46"/>
        <v>2.1987700024873834E-4</v>
      </c>
      <c r="T281" s="5">
        <f t="shared" si="47"/>
        <v>2.2817048999861531E-4</v>
      </c>
      <c r="U281" s="5">
        <f t="shared" si="48"/>
        <v>0.16998104373634851</v>
      </c>
      <c r="V281" s="5">
        <f t="shared" si="49"/>
        <v>0.31490539815286067</v>
      </c>
      <c r="W281">
        <v>82</v>
      </c>
      <c r="X281">
        <v>746</v>
      </c>
      <c r="Y281">
        <v>60499</v>
      </c>
    </row>
    <row r="282" spans="2:25" x14ac:dyDescent="0.25">
      <c r="K282">
        <f>SUM(Table3[map2])</f>
        <v>125.01059103012085</v>
      </c>
      <c r="L282">
        <f>SUM(Table3[overlaps3])</f>
        <v>5.1537187099456787</v>
      </c>
      <c r="M282">
        <f>SUM(Table3[gaps4])</f>
        <v>3.7405412197113037</v>
      </c>
      <c r="N282">
        <f>SUM(Table3[recalc_repr5])</f>
        <v>109.4991090297699</v>
      </c>
      <c r="O282">
        <f>SUM(Table3[recalc_edist6])</f>
        <v>28.160542011260986</v>
      </c>
      <c r="R282" s="14"/>
      <c r="S282" s="14"/>
      <c r="T282" s="14"/>
      <c r="U282" s="14"/>
      <c r="V282" s="14"/>
      <c r="W282" s="2"/>
      <c r="X282" s="2"/>
      <c r="Y282" s="2"/>
    </row>
    <row r="283" spans="2:25" x14ac:dyDescent="0.25">
      <c r="K283" s="5">
        <f>Table3[[#Totals],[map2]]/$K284</f>
        <v>0.46033480115802677</v>
      </c>
      <c r="L283" s="5">
        <f>Table3[[#Totals],[overlaps3]]/$K284</f>
        <v>1.8977880658092534E-2</v>
      </c>
      <c r="M283" s="5">
        <f>Table3[[#Totals],[gaps4]]/$K284</f>
        <v>1.3774043338330591E-2</v>
      </c>
      <c r="N283" s="5">
        <f>Table3[[#Totals],[recalc_repr5]]/$K284</f>
        <v>0.40321584088867335</v>
      </c>
      <c r="O283" s="5">
        <f>Table3[[#Totals],[recalc_edist6]]/$K284</f>
        <v>0.10369743395687675</v>
      </c>
      <c r="P283" s="5"/>
      <c r="Q283" s="5"/>
    </row>
    <row r="284" spans="2:25" x14ac:dyDescent="0.25">
      <c r="K284">
        <f>SUM(Table3[[#Totals],[map2]:[recalc_edist6]])</f>
        <v>271.56450200080872</v>
      </c>
    </row>
  </sheetData>
  <conditionalFormatting sqref="K283:Q28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:V281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general</vt:lpstr>
      <vt:lpstr>general_2</vt:lpstr>
      <vt:lpstr>6</vt:lpstr>
      <vt:lpstr>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Piotr Włodzimierz</dc:creator>
  <cp:lastModifiedBy>Piotr Włodzimierz</cp:lastModifiedBy>
  <dcterms:created xsi:type="dcterms:W3CDTF">2015-06-05T18:17:20Z</dcterms:created>
  <dcterms:modified xsi:type="dcterms:W3CDTF">2024-03-04T17:01:00Z</dcterms:modified>
</cp:coreProperties>
</file>