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Olympic Games\Olympics Historical Results\Paris Olympics 2024\"/>
    </mc:Choice>
  </mc:AlternateContent>
  <xr:revisionPtr revIDLastSave="0" documentId="13_ncr:1_{F1173CDB-C9E8-447A-B91A-5FC8AD29B3C9}" xr6:coauthVersionLast="47" xr6:coauthVersionMax="47" xr10:uidLastSave="{00000000-0000-0000-0000-000000000000}"/>
  <bookViews>
    <workbookView xWindow="-110" yWindow="-110" windowWidth="19420" windowHeight="10420" tabRatio="58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2" i="1"/>
  <c r="J16" i="1"/>
  <c r="J35" i="1"/>
  <c r="J33" i="1"/>
  <c r="J37" i="1"/>
  <c r="J38" i="1"/>
  <c r="J31" i="1"/>
  <c r="J54" i="1"/>
  <c r="J13" i="1"/>
  <c r="J46" i="1"/>
  <c r="J40" i="1"/>
  <c r="J59" i="1"/>
  <c r="J34" i="1"/>
  <c r="J71" i="1"/>
  <c r="J23" i="1"/>
  <c r="J5" i="1"/>
  <c r="J45" i="1"/>
  <c r="J19" i="1"/>
  <c r="J43" i="1"/>
  <c r="J65" i="1"/>
  <c r="J72" i="1"/>
  <c r="J47" i="1"/>
  <c r="J25" i="1"/>
  <c r="J58" i="1"/>
  <c r="J57" i="1"/>
  <c r="J53" i="1"/>
  <c r="J63" i="1"/>
  <c r="J51" i="1"/>
  <c r="J68" i="1"/>
  <c r="J22" i="1"/>
  <c r="J10" i="1"/>
  <c r="J24" i="1"/>
  <c r="J41" i="1"/>
  <c r="J44" i="1"/>
  <c r="J49" i="1"/>
  <c r="J32" i="1"/>
  <c r="J77" i="1"/>
  <c r="J42" i="1"/>
  <c r="J67" i="1"/>
  <c r="J4" i="1"/>
  <c r="J75" i="1"/>
  <c r="J74" i="1"/>
  <c r="J64" i="1"/>
  <c r="J27" i="1"/>
  <c r="J70" i="1"/>
  <c r="J17" i="1"/>
  <c r="J7" i="1"/>
  <c r="J30" i="1"/>
  <c r="J66" i="1"/>
  <c r="J73" i="1"/>
  <c r="J18" i="1"/>
  <c r="J9" i="1"/>
  <c r="J50" i="1"/>
  <c r="J39" i="1"/>
  <c r="J62" i="1"/>
  <c r="J82" i="1"/>
  <c r="J86" i="1"/>
  <c r="J85" i="1"/>
  <c r="J36" i="1"/>
  <c r="J69" i="1"/>
  <c r="J14" i="1"/>
  <c r="J52" i="1"/>
  <c r="J83" i="1"/>
  <c r="J78" i="1"/>
  <c r="J29" i="1"/>
  <c r="J21" i="1"/>
  <c r="J8" i="1"/>
  <c r="J55" i="1"/>
  <c r="J11" i="1"/>
  <c r="J3" i="1"/>
  <c r="J26" i="1"/>
  <c r="J2" i="1"/>
  <c r="J79" i="1"/>
  <c r="J56" i="1"/>
  <c r="J81" i="1"/>
  <c r="J48" i="1"/>
  <c r="J76" i="1"/>
  <c r="J80" i="1"/>
  <c r="J28" i="1"/>
  <c r="J84" i="1"/>
  <c r="J60" i="1"/>
  <c r="J61" i="1"/>
  <c r="J6" i="1"/>
  <c r="J20" i="1"/>
  <c r="G15" i="1"/>
  <c r="G12" i="1"/>
  <c r="G37" i="1"/>
  <c r="G33" i="1"/>
  <c r="G35" i="1"/>
  <c r="G31" i="1"/>
  <c r="G16" i="1"/>
  <c r="G13" i="1"/>
  <c r="G38" i="1"/>
  <c r="G54" i="1"/>
  <c r="G40" i="1"/>
  <c r="G46" i="1"/>
  <c r="G23" i="1"/>
  <c r="O23" i="1" s="1"/>
  <c r="P23" i="1" s="1"/>
  <c r="G34" i="1"/>
  <c r="O34" i="1" s="1"/>
  <c r="P34" i="1" s="1"/>
  <c r="G71" i="1"/>
  <c r="G43" i="1"/>
  <c r="G19" i="1"/>
  <c r="G57" i="1"/>
  <c r="G68" i="1"/>
  <c r="G59" i="1"/>
  <c r="G5" i="1"/>
  <c r="G45" i="1"/>
  <c r="O45" i="1" s="1"/>
  <c r="P45" i="1" s="1"/>
  <c r="G47" i="1"/>
  <c r="G10" i="1"/>
  <c r="G65" i="1"/>
  <c r="G22" i="1"/>
  <c r="G74" i="1"/>
  <c r="G75" i="1"/>
  <c r="G58" i="1"/>
  <c r="O58" i="1" s="1"/>
  <c r="P58" i="1" s="1"/>
  <c r="G24" i="1"/>
  <c r="G41" i="1"/>
  <c r="G25" i="1"/>
  <c r="G7" i="1"/>
  <c r="G82" i="1"/>
  <c r="G64" i="1"/>
  <c r="O64" i="1" s="1"/>
  <c r="P64" i="1" s="1"/>
  <c r="G17" i="1"/>
  <c r="G62" i="1"/>
  <c r="G39" i="1"/>
  <c r="G49" i="1"/>
  <c r="G72" i="1"/>
  <c r="G44" i="1"/>
  <c r="G42" i="1"/>
  <c r="G77" i="1"/>
  <c r="G32" i="1"/>
  <c r="G30" i="1"/>
  <c r="G63" i="1"/>
  <c r="O63" i="1" s="1"/>
  <c r="P63" i="1" s="1"/>
  <c r="G27" i="1"/>
  <c r="G66" i="1"/>
  <c r="G53" i="1"/>
  <c r="G85" i="1"/>
  <c r="G86" i="1"/>
  <c r="G36" i="1"/>
  <c r="G21" i="1"/>
  <c r="G78" i="1"/>
  <c r="O78" i="1" s="1"/>
  <c r="P78" i="1" s="1"/>
  <c r="G8" i="1"/>
  <c r="G52" i="1"/>
  <c r="O52" i="1" s="1"/>
  <c r="P52" i="1" s="1"/>
  <c r="G69" i="1"/>
  <c r="O69" i="1" s="1"/>
  <c r="P69" i="1" s="1"/>
  <c r="G29" i="1"/>
  <c r="G83" i="1"/>
  <c r="G2" i="1"/>
  <c r="G26" i="1"/>
  <c r="G51" i="1"/>
  <c r="G70" i="1"/>
  <c r="G9" i="1"/>
  <c r="G73" i="1"/>
  <c r="G4" i="1"/>
  <c r="G50" i="1"/>
  <c r="G67" i="1"/>
  <c r="G18" i="1"/>
  <c r="G61" i="1"/>
  <c r="G6" i="1"/>
  <c r="G48" i="1"/>
  <c r="G84" i="1"/>
  <c r="G28" i="1"/>
  <c r="G14" i="1"/>
  <c r="G11" i="1"/>
  <c r="G3" i="1"/>
  <c r="G55" i="1"/>
  <c r="G56" i="1"/>
  <c r="O56" i="1" s="1"/>
  <c r="P56" i="1" s="1"/>
  <c r="G20" i="1"/>
  <c r="O20" i="1" s="1"/>
  <c r="P20" i="1" s="1"/>
  <c r="G79" i="1"/>
  <c r="G60" i="1"/>
  <c r="G76" i="1"/>
  <c r="G80" i="1"/>
  <c r="G81" i="1"/>
  <c r="O81" i="1" s="1"/>
  <c r="P81" i="1" s="1"/>
  <c r="I15" i="1"/>
  <c r="I12" i="1"/>
  <c r="I37" i="1"/>
  <c r="I33" i="1"/>
  <c r="I35" i="1"/>
  <c r="I31" i="1"/>
  <c r="I16" i="1"/>
  <c r="I13" i="1"/>
  <c r="I38" i="1"/>
  <c r="I54" i="1"/>
  <c r="I40" i="1"/>
  <c r="I46" i="1"/>
  <c r="I23" i="1"/>
  <c r="I34" i="1"/>
  <c r="I71" i="1"/>
  <c r="I43" i="1"/>
  <c r="I19" i="1"/>
  <c r="I57" i="1"/>
  <c r="I68" i="1"/>
  <c r="I59" i="1"/>
  <c r="I5" i="1"/>
  <c r="I45" i="1"/>
  <c r="I47" i="1"/>
  <c r="I10" i="1"/>
  <c r="I65" i="1"/>
  <c r="I22" i="1"/>
  <c r="I74" i="1"/>
  <c r="I75" i="1"/>
  <c r="I58" i="1"/>
  <c r="I24" i="1"/>
  <c r="I41" i="1"/>
  <c r="I25" i="1"/>
  <c r="I7" i="1"/>
  <c r="I82" i="1"/>
  <c r="I64" i="1"/>
  <c r="I17" i="1"/>
  <c r="I62" i="1"/>
  <c r="I39" i="1"/>
  <c r="I49" i="1"/>
  <c r="I72" i="1"/>
  <c r="I44" i="1"/>
  <c r="I42" i="1"/>
  <c r="I77" i="1"/>
  <c r="I32" i="1"/>
  <c r="I30" i="1"/>
  <c r="I63" i="1"/>
  <c r="I27" i="1"/>
  <c r="I66" i="1"/>
  <c r="I53" i="1"/>
  <c r="I85" i="1"/>
  <c r="I86" i="1"/>
  <c r="I36" i="1"/>
  <c r="I21" i="1"/>
  <c r="I78" i="1"/>
  <c r="I8" i="1"/>
  <c r="I52" i="1"/>
  <c r="I69" i="1"/>
  <c r="I29" i="1"/>
  <c r="I83" i="1"/>
  <c r="I2" i="1"/>
  <c r="I26" i="1"/>
  <c r="I51" i="1"/>
  <c r="I70" i="1"/>
  <c r="I9" i="1"/>
  <c r="I73" i="1"/>
  <c r="I4" i="1"/>
  <c r="I50" i="1"/>
  <c r="I67" i="1"/>
  <c r="I18" i="1"/>
  <c r="I61" i="1"/>
  <c r="I6" i="1"/>
  <c r="I48" i="1"/>
  <c r="I84" i="1"/>
  <c r="I28" i="1"/>
  <c r="I14" i="1"/>
  <c r="I11" i="1"/>
  <c r="I3" i="1"/>
  <c r="I55" i="1"/>
  <c r="I56" i="1"/>
  <c r="I20" i="1"/>
  <c r="I79" i="1"/>
  <c r="I60" i="1"/>
  <c r="I76" i="1"/>
  <c r="I80" i="1"/>
  <c r="I81" i="1"/>
  <c r="O77" i="1" l="1"/>
  <c r="P77" i="1" s="1"/>
  <c r="O12" i="1"/>
  <c r="P12" i="1" s="1"/>
  <c r="O53" i="1"/>
  <c r="P53" i="1" s="1"/>
  <c r="O37" i="1"/>
  <c r="P37" i="1" s="1"/>
  <c r="O15" i="1"/>
  <c r="P15" i="1" s="1"/>
  <c r="O11" i="1"/>
  <c r="P11" i="1" s="1"/>
  <c r="O80" i="1"/>
  <c r="P80" i="1" s="1"/>
  <c r="O21" i="1"/>
  <c r="P21" i="1" s="1"/>
  <c r="O39" i="1"/>
  <c r="P39" i="1" s="1"/>
  <c r="O22" i="1"/>
  <c r="P22" i="1" s="1"/>
  <c r="O25" i="1"/>
  <c r="P25" i="1" s="1"/>
  <c r="O17" i="1"/>
  <c r="P17" i="1" s="1"/>
  <c r="O36" i="1"/>
  <c r="P36" i="1" s="1"/>
  <c r="O38" i="1"/>
  <c r="P38" i="1" s="1"/>
  <c r="O79" i="1"/>
  <c r="P79" i="1" s="1"/>
  <c r="O2" i="1"/>
  <c r="P2" i="1" s="1"/>
  <c r="O74" i="1"/>
  <c r="P74" i="1" s="1"/>
  <c r="O76" i="1"/>
  <c r="P76" i="1" s="1"/>
  <c r="O29" i="1"/>
  <c r="P29" i="1" s="1"/>
  <c r="O50" i="1"/>
  <c r="P50" i="1" s="1"/>
  <c r="O75" i="1"/>
  <c r="P75" i="1" s="1"/>
  <c r="O68" i="1"/>
  <c r="P68" i="1" s="1"/>
  <c r="O48" i="1"/>
  <c r="P48" i="1" s="1"/>
  <c r="O9" i="1"/>
  <c r="P9" i="1" s="1"/>
  <c r="O4" i="1"/>
  <c r="P4" i="1" s="1"/>
  <c r="O51" i="1"/>
  <c r="P51" i="1" s="1"/>
  <c r="O5" i="1"/>
  <c r="P5" i="1" s="1"/>
  <c r="O33" i="1"/>
  <c r="P33" i="1" s="1"/>
  <c r="O83" i="1"/>
  <c r="P83" i="1" s="1"/>
  <c r="O18" i="1"/>
  <c r="P18" i="1" s="1"/>
  <c r="O67" i="1"/>
  <c r="P67" i="1" s="1"/>
  <c r="O35" i="1"/>
  <c r="P35" i="1" s="1"/>
  <c r="O73" i="1"/>
  <c r="P73" i="1" s="1"/>
  <c r="O42" i="1"/>
  <c r="P42" i="1" s="1"/>
  <c r="O71" i="1"/>
  <c r="P71" i="1" s="1"/>
  <c r="O16" i="1"/>
  <c r="P16" i="1" s="1"/>
  <c r="O14" i="1"/>
  <c r="P14" i="1" s="1"/>
  <c r="O66" i="1"/>
  <c r="P66" i="1" s="1"/>
  <c r="O57" i="1"/>
  <c r="P57" i="1" s="1"/>
  <c r="O30" i="1"/>
  <c r="P30" i="1" s="1"/>
  <c r="O32" i="1"/>
  <c r="P32" i="1" s="1"/>
  <c r="O59" i="1"/>
  <c r="P59" i="1" s="1"/>
  <c r="O6" i="1"/>
  <c r="P6" i="1" s="1"/>
  <c r="O26" i="1"/>
  <c r="P26" i="1" s="1"/>
  <c r="O7" i="1"/>
  <c r="P7" i="1" s="1"/>
  <c r="O49" i="1"/>
  <c r="P49" i="1" s="1"/>
  <c r="O40" i="1"/>
  <c r="P40" i="1" s="1"/>
  <c r="O61" i="1"/>
  <c r="P61" i="1" s="1"/>
  <c r="O3" i="1"/>
  <c r="P3" i="1" s="1"/>
  <c r="O85" i="1"/>
  <c r="P85" i="1" s="1"/>
  <c r="O44" i="1"/>
  <c r="P44" i="1" s="1"/>
  <c r="O47" i="1"/>
  <c r="P47" i="1" s="1"/>
  <c r="O46" i="1"/>
  <c r="P46" i="1" s="1"/>
  <c r="O60" i="1"/>
  <c r="P60" i="1" s="1"/>
  <c r="O86" i="1"/>
  <c r="P86" i="1" s="1"/>
  <c r="O70" i="1"/>
  <c r="P70" i="1" s="1"/>
  <c r="O41" i="1"/>
  <c r="P41" i="1" s="1"/>
  <c r="O72" i="1"/>
  <c r="P72" i="1" s="1"/>
  <c r="O13" i="1"/>
  <c r="P13" i="1" s="1"/>
  <c r="O84" i="1"/>
  <c r="P84" i="1" s="1"/>
  <c r="O55" i="1"/>
  <c r="P55" i="1" s="1"/>
  <c r="O82" i="1"/>
  <c r="P82" i="1" s="1"/>
  <c r="O27" i="1"/>
  <c r="P27" i="1" s="1"/>
  <c r="O24" i="1"/>
  <c r="P24" i="1" s="1"/>
  <c r="O65" i="1"/>
  <c r="P65" i="1" s="1"/>
  <c r="O54" i="1"/>
  <c r="P54" i="1" s="1"/>
  <c r="O19" i="1"/>
  <c r="P19" i="1" s="1"/>
  <c r="O28" i="1"/>
  <c r="P28" i="1" s="1"/>
  <c r="O8" i="1"/>
  <c r="P8" i="1" s="1"/>
  <c r="O62" i="1"/>
  <c r="P62" i="1" s="1"/>
  <c r="O10" i="1"/>
  <c r="P10" i="1" s="1"/>
  <c r="O43" i="1"/>
  <c r="P43" i="1" s="1"/>
  <c r="O31" i="1"/>
  <c r="P31" i="1" s="1"/>
</calcChain>
</file>

<file path=xl/sharedStrings.xml><?xml version="1.0" encoding="utf-8"?>
<sst xmlns="http://schemas.openxmlformats.org/spreadsheetml/2006/main" count="272" uniqueCount="191">
  <si>
    <t>Gold Medal</t>
  </si>
  <si>
    <t>Silver Medal</t>
  </si>
  <si>
    <t>Bronze Medal</t>
  </si>
  <si>
    <t>Country</t>
  </si>
  <si>
    <t>Population (mn)</t>
  </si>
  <si>
    <t>HDI rank</t>
  </si>
  <si>
    <t>HDI</t>
  </si>
  <si>
    <t>HDI Bracket</t>
  </si>
  <si>
    <t>United States</t>
  </si>
  <si>
    <t>USA</t>
  </si>
  <si>
    <t>Very High</t>
  </si>
  <si>
    <t>China</t>
  </si>
  <si>
    <t>CHN</t>
  </si>
  <si>
    <t>High</t>
  </si>
  <si>
    <t>Japan</t>
  </si>
  <si>
    <t>JPN</t>
  </si>
  <si>
    <t>Australia</t>
  </si>
  <si>
    <t>AUS</t>
  </si>
  <si>
    <t>France</t>
  </si>
  <si>
    <t>FRA</t>
  </si>
  <si>
    <t>Netherlands</t>
  </si>
  <si>
    <t>NLD</t>
  </si>
  <si>
    <t>GBR</t>
  </si>
  <si>
    <t>KOR</t>
  </si>
  <si>
    <t>Italy</t>
  </si>
  <si>
    <t>ITA</t>
  </si>
  <si>
    <t>Germany</t>
  </si>
  <si>
    <t>DEU</t>
  </si>
  <si>
    <t>New Zealand</t>
  </si>
  <si>
    <t>NZL</t>
  </si>
  <si>
    <t>Canada</t>
  </si>
  <si>
    <t>CAN</t>
  </si>
  <si>
    <t>Uzbekistan</t>
  </si>
  <si>
    <t>UZB</t>
  </si>
  <si>
    <t>Hungary</t>
  </si>
  <si>
    <t>HUN</t>
  </si>
  <si>
    <t>Spain</t>
  </si>
  <si>
    <t>ESP</t>
  </si>
  <si>
    <t>Sweden</t>
  </si>
  <si>
    <t>SWE</t>
  </si>
  <si>
    <t>Kenya</t>
  </si>
  <si>
    <t>KEN</t>
  </si>
  <si>
    <t>Medium</t>
  </si>
  <si>
    <t>Norway</t>
  </si>
  <si>
    <t>NOR</t>
  </si>
  <si>
    <t>Ireland</t>
  </si>
  <si>
    <t>IRL</t>
  </si>
  <si>
    <t>Brazil</t>
  </si>
  <si>
    <t>BRA</t>
  </si>
  <si>
    <t>IRN</t>
  </si>
  <si>
    <t>Ukraine</t>
  </si>
  <si>
    <t>UKR</t>
  </si>
  <si>
    <t>Romania</t>
  </si>
  <si>
    <t>ROU</t>
  </si>
  <si>
    <t>Georgia</t>
  </si>
  <si>
    <t>GEO</t>
  </si>
  <si>
    <t>Belgium</t>
  </si>
  <si>
    <t>BEL</t>
  </si>
  <si>
    <t>Bulgaria</t>
  </si>
  <si>
    <t>BGR</t>
  </si>
  <si>
    <t>Serbia</t>
  </si>
  <si>
    <t>SRB</t>
  </si>
  <si>
    <t>Czechia</t>
  </si>
  <si>
    <t>CZE</t>
  </si>
  <si>
    <t>Denmark</t>
  </si>
  <si>
    <t>DNK</t>
  </si>
  <si>
    <t>Azerbaijan</t>
  </si>
  <si>
    <t>AZE</t>
  </si>
  <si>
    <t>Croatia</t>
  </si>
  <si>
    <t>HRV</t>
  </si>
  <si>
    <t>Cuba</t>
  </si>
  <si>
    <t>CUB</t>
  </si>
  <si>
    <t>Bahrain</t>
  </si>
  <si>
    <t>BHR</t>
  </si>
  <si>
    <t>Slovenia</t>
  </si>
  <si>
    <t>SVN</t>
  </si>
  <si>
    <t>Austria</t>
  </si>
  <si>
    <t>AUT</t>
  </si>
  <si>
    <t>Philippines</t>
  </si>
  <si>
    <t>PHL</t>
  </si>
  <si>
    <t>Algeria</t>
  </si>
  <si>
    <t>DZA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</si>
  <si>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</si>
  <si>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</si>
  <si>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</si>
  <si>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</si>
  <si>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</si>
  <si>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</si>
  <si>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</si>
  <si>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</si>
  <si>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</si>
  <si>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</si>
  <si>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</si>
  <si>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ZAF</t>
  </si>
  <si>
    <t>Thailand</t>
  </si>
  <si>
    <t>THA</t>
  </si>
  <si>
    <t>Ethiopia</t>
  </si>
  <si>
    <t>ETH</t>
  </si>
  <si>
    <t>Low</t>
  </si>
  <si>
    <t>Switzerland</t>
  </si>
  <si>
    <t>CHE</t>
  </si>
  <si>
    <t>Ecuador</t>
  </si>
  <si>
    <t>ECU</t>
  </si>
  <si>
    <t>Portugal</t>
  </si>
  <si>
    <t>PRT</t>
  </si>
  <si>
    <t>Greece</t>
  </si>
  <si>
    <t>GRC</t>
  </si>
  <si>
    <t>Argentina</t>
  </si>
  <si>
    <t>ARG</t>
  </si>
  <si>
    <t>Egypt</t>
  </si>
  <si>
    <t>EGY</t>
  </si>
  <si>
    <t>Tunisia</t>
  </si>
  <si>
    <t>TUN</t>
  </si>
  <si>
    <t>Botswana</t>
  </si>
  <si>
    <t>BWA</t>
  </si>
  <si>
    <t>Chile</t>
  </si>
  <si>
    <t>CHL</t>
  </si>
  <si>
    <t>Saint Lucia</t>
  </si>
  <si>
    <t>LCA</t>
  </si>
  <si>
    <t>Uganda</t>
  </si>
  <si>
    <t>UGA</t>
  </si>
  <si>
    <t>Dominican Republic</t>
  </si>
  <si>
    <t>DOM</t>
  </si>
  <si>
    <t>Guatemala</t>
  </si>
  <si>
    <t>GTM</t>
  </si>
  <si>
    <t>Morocco</t>
  </si>
  <si>
    <t>MAR</t>
  </si>
  <si>
    <t>Dominica</t>
  </si>
  <si>
    <t>DMA</t>
  </si>
  <si>
    <t>Pakistan</t>
  </si>
  <si>
    <t>PAK</t>
  </si>
  <si>
    <t>Türkiye</t>
  </si>
  <si>
    <t>TUR</t>
  </si>
  <si>
    <t>Mexico</t>
  </si>
  <si>
    <t>MEX</t>
  </si>
  <si>
    <t>Armenia</t>
  </si>
  <si>
    <t>ARM</t>
  </si>
  <si>
    <t>Colombia</t>
  </si>
  <si>
    <t>COL</t>
  </si>
  <si>
    <t>Kyrgyzstan</t>
  </si>
  <si>
    <t>KGZ</t>
  </si>
  <si>
    <t>Lithuania</t>
  </si>
  <si>
    <t>LTU</t>
  </si>
  <si>
    <t>India</t>
  </si>
  <si>
    <t>IND</t>
  </si>
  <si>
    <t>Republic of Moldova</t>
  </si>
  <si>
    <t>MDA</t>
  </si>
  <si>
    <t>Cyprus</t>
  </si>
  <si>
    <t>CYP</t>
  </si>
  <si>
    <t>Fiji</t>
  </si>
  <si>
    <t>FJI</t>
  </si>
  <si>
    <t>Jordan</t>
  </si>
  <si>
    <t>JOR</t>
  </si>
  <si>
    <t>Mongolia</t>
  </si>
  <si>
    <t>MNG</t>
  </si>
  <si>
    <t>Panama</t>
  </si>
  <si>
    <t>PAN</t>
  </si>
  <si>
    <t>Tajikistan</t>
  </si>
  <si>
    <t>TJK</t>
  </si>
  <si>
    <t>Albania</t>
  </si>
  <si>
    <t>ALB</t>
  </si>
  <si>
    <t>Grenada</t>
  </si>
  <si>
    <t>GRD</t>
  </si>
  <si>
    <t>Malaysia</t>
  </si>
  <si>
    <t>MYS</t>
  </si>
  <si>
    <t>Côte d'Ivoire</t>
  </si>
  <si>
    <t>CIV</t>
  </si>
  <si>
    <t>Cabo Verde</t>
  </si>
  <si>
    <t>CPV</t>
  </si>
  <si>
    <t>Peru</t>
  </si>
  <si>
    <t>PER</t>
  </si>
  <si>
    <t>Qatar</t>
  </si>
  <si>
    <t>QAT</t>
  </si>
  <si>
    <t>Singapore</t>
  </si>
  <si>
    <t>SGP</t>
  </si>
  <si>
    <t>Slovakia</t>
  </si>
  <si>
    <t>SVK</t>
  </si>
  <si>
    <t>Zambia</t>
  </si>
  <si>
    <t>ZMB</t>
  </si>
  <si>
    <t>ISO3 code</t>
  </si>
  <si>
    <t>Medals per Athletes</t>
  </si>
  <si>
    <t>os</t>
  </si>
  <si>
    <t>final os</t>
  </si>
  <si>
    <t># Athletes</t>
  </si>
  <si>
    <t>Athletes per population (mn)</t>
  </si>
  <si>
    <t>Medals per population (mn)</t>
  </si>
  <si>
    <t>Iran</t>
  </si>
  <si>
    <t>South Korea</t>
  </si>
  <si>
    <t>Great Britain</t>
  </si>
  <si>
    <t># Medals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</si>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</sst>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1">
    <dxf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61DF6-AC65-4D61-A9A2-03874DFF7A19}" name="Table1" displayName="Table1" ref="A1:Q86" totalsRowShown="0" headerRowDxfId="20" dataDxfId="18" headerRowBorderDxfId="19" tableBorderDxfId="17">
  <autoFilter ref="A1:Q86" xr:uid="{03161DF6-AC65-4D61-A9A2-03874DFF7A19}">
    <filterColumn colId="7">
      <filters>
        <filter val="1.34"/>
        <filter val="1.57"/>
        <filter val="10.24"/>
        <filter val="10.32"/>
        <filter val="10.39"/>
        <filter val="10.43"/>
        <filter val="10.55"/>
        <filter val="10.81"/>
        <filter val="11.02"/>
        <filter val="11.33"/>
        <filter val="11.44"/>
        <filter val="11.71"/>
        <filter val="114.54"/>
        <filter val="114.89"/>
        <filter val="12.20"/>
        <filter val="124.37"/>
        <filter val="128.69"/>
        <filter val="129.74"/>
        <filter val="1422.58"/>
        <filter val="1438.07"/>
        <filter val="17.98"/>
        <filter val="18.09"/>
        <filter val="18.12"/>
        <filter val="19.12"/>
        <filter val="19.66"/>
        <filter val="2.12"/>
        <filter val="2.48"/>
        <filter val="2.81"/>
        <filter val="2.84"/>
        <filter val="2.85"/>
        <filter val="2.94"/>
        <filter val="2.98"/>
        <filter val="20.33"/>
        <filter val="20.72"/>
        <filter val="211.14"/>
        <filter val="247.50"/>
        <filter val="26.45"/>
        <filter val="281.19"/>
        <filter val="3.07"/>
        <filter val="3.43"/>
        <filter val="3.81"/>
        <filter val="3.90"/>
        <filter val="31.17"/>
        <filter val="33.85"/>
        <filter val="343.48"/>
        <filter val="35.13"/>
        <filter val="35.65"/>
        <filter val="37.71"/>
        <filter val="37.73"/>
        <filter val="38.76"/>
        <filter val="39.30"/>
        <filter val="4.46"/>
        <filter val="45.54"/>
        <filter val="46.16"/>
        <filter val="47.91"/>
        <filter val="48.66"/>
        <filter val="5.17"/>
        <filter val="5.20"/>
        <filter val="5.52"/>
        <filter val="5.79"/>
        <filter val="5.95"/>
        <filter val="51.75"/>
        <filter val="52.32"/>
        <filter val="55.34"/>
        <filter val="59.50"/>
        <filter val="6.77"/>
        <filter val="6.80"/>
        <filter val="63.21"/>
        <filter val="66.44"/>
        <filter val="68.68"/>
        <filter val="7.07"/>
        <filter val="71.70"/>
        <filter val="8.87"/>
        <filter val="84.55"/>
        <filter val="87.27"/>
        <filter val="9.13"/>
        <filter val="9.26"/>
        <filter val="9.69"/>
        <filter val="90.61"/>
      </filters>
    </filterColumn>
  </autoFilter>
  <sortState xmlns:xlrd2="http://schemas.microsoft.com/office/spreadsheetml/2017/richdata2" ref="A4:P86">
    <sortCondition descending="1" ref="G1:G86"/>
  </sortState>
  <tableColumns count="17">
    <tableColumn id="1" xr3:uid="{3BB8D1D3-7A2C-4F08-89AB-55F313A7B5CC}" name="Country" dataDxfId="16"/>
    <tableColumn id="2" xr3:uid="{DBDE8FE8-AF8E-40B0-A316-32EEED1CB5F6}" name="Gold Medal" dataDxfId="15"/>
    <tableColumn id="3" xr3:uid="{19210D39-70F4-4F84-AA50-C3FD18F0C59C}" name="Silver Medal" dataDxfId="14"/>
    <tableColumn id="4" xr3:uid="{22578FB7-F074-4B9E-9860-0DF8A15F12BA}" name="Bronze Medal" dataDxfId="13"/>
    <tableColumn id="5" xr3:uid="{D49179D8-CFED-47DE-96F1-04CD58DEB6C2}" name="# Medals" dataDxfId="12"/>
    <tableColumn id="7" xr3:uid="{B7C697DB-AF3A-49B4-B703-5EE2385BD768}" name="# Athletes" dataDxfId="11"/>
    <tableColumn id="8" xr3:uid="{3B821BF5-2C3A-431B-955E-44EE3837F1DE}" name="Medals per Athletes" dataDxfId="10">
      <calculatedColumnFormula>Table1[[#This Row],['# Medals]]/Table1[[#This Row],['# Athletes]]</calculatedColumnFormula>
    </tableColumn>
    <tableColumn id="6" xr3:uid="{F8F29CE1-B682-450C-B12A-B8FFD8C3D4EF}" name="Population (mn)" dataDxfId="9"/>
    <tableColumn id="17" xr3:uid="{42A17D30-2BF4-4EFA-A1F6-CA67ED2A117A}" name="Athletes per population (mn)" dataDxfId="8">
      <calculatedColumnFormula>Table1[[#This Row],['# Athletes]]/Table1[[#This Row],[Population (mn)]]</calculatedColumnFormula>
    </tableColumn>
    <tableColumn id="19" xr3:uid="{79368034-A1B0-408C-9188-D48C457C5D5E}" name="Medals per population (mn)" dataDxfId="7">
      <calculatedColumnFormula>Table1[[#This Row],['# Medals]]/Table1[[#This Row],[Population (mn)]]</calculatedColumnFormula>
    </tableColumn>
    <tableColumn id="9" xr3:uid="{22B6D4CC-800B-40ED-82DF-190F751FCB6B}" name="HDI" dataDxfId="6"/>
    <tableColumn id="10" xr3:uid="{95E7571A-70F7-4DD4-A66B-41FCE2C419AE}" name="HDI Bracket" dataDxfId="5"/>
    <tableColumn id="11" xr3:uid="{DE0BFB20-9584-451F-A1F4-DAA74678006B}" name="HDI rank" dataDxfId="4"/>
    <tableColumn id="16" xr3:uid="{4AEDE7F8-E016-4EAA-AC16-48915BBD3A79}" name="ISO3 code" dataDxfId="3"/>
    <tableColumn id="18" xr3:uid="{FD61CD74-5CCD-4E5C-8E66-9C96DF295AB9}" name="os" dataDxfId="2">
      <calculatedColumnFormula>Table1[[#This Row],[Medals per population (mn)]]^0.5*Table1[[#This Row],[Medals per Athletes]]^0.5*(Table1[[#This Row],['# Medals]] *(1+ Table1[[#This Row],[HDI]]-0.5))</calculatedColumnFormula>
    </tableColumn>
    <tableColumn id="20" xr3:uid="{19999423-51F8-4690-BA82-D80F067420BB}" name="final os" dataDxfId="1">
      <calculatedColumnFormula>O2 * (1 + IF(K2&gt;=0.8, 0, IF(K2&gt;=0.7, 0.05, IF(K2&gt;=0.55, 0.1, 0.15))))</calculatedColumnFormula>
    </tableColumn>
    <tableColumn id="12" xr3:uid="{589FD297-E5C0-4A10-A020-BBB12C2E083E}" name="Yea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="64" zoomScaleNormal="130" workbookViewId="0">
      <selection activeCell="O7" sqref="O7"/>
    </sheetView>
  </sheetViews>
  <sheetFormatPr defaultRowHeight="14.5" x14ac:dyDescent="0.35"/>
  <cols>
    <col min="1" max="1" width="22.1796875" bestFit="1" customWidth="1"/>
    <col min="2" max="2" width="15.36328125" bestFit="1" customWidth="1"/>
    <col min="3" max="3" width="16.08984375" bestFit="1" customWidth="1"/>
    <col min="4" max="4" width="17.26953125" bestFit="1" customWidth="1"/>
    <col min="5" max="5" width="12.90625" bestFit="1" customWidth="1"/>
    <col min="6" max="6" width="16.90625" bestFit="1" customWidth="1"/>
    <col min="7" max="7" width="22.36328125" bestFit="1" customWidth="1"/>
    <col min="8" max="8" width="17.1796875" bestFit="1" customWidth="1"/>
    <col min="9" max="9" width="31.7265625" bestFit="1" customWidth="1"/>
    <col min="10" max="10" width="27.81640625" bestFit="1" customWidth="1"/>
    <col min="11" max="11" width="8.453125" bestFit="1" customWidth="1"/>
    <col min="12" max="12" width="22.90625" bestFit="1" customWidth="1"/>
    <col min="13" max="13" width="12.7265625" style="7" bestFit="1" customWidth="1"/>
    <col min="14" max="14" width="24.08984375" bestFit="1" customWidth="1"/>
    <col min="15" max="15" width="15.26953125" customWidth="1"/>
    <col min="16" max="16" width="15.26953125" bestFit="1" customWidth="1"/>
    <col min="17" max="17" width="12.7265625" bestFit="1" customWidth="1"/>
    <col min="18" max="18" width="20.453125" bestFit="1" customWidth="1"/>
    <col min="19" max="19" width="13.7265625" bestFit="1" customWidth="1"/>
  </cols>
  <sheetData>
    <row r="1" spans="1:19" x14ac:dyDescent="0.35">
      <c r="A1" s="1" t="s">
        <v>3</v>
      </c>
      <c r="B1" s="1" t="s">
        <v>0</v>
      </c>
      <c r="C1" s="1" t="s">
        <v>1</v>
      </c>
      <c r="D1" s="1" t="s">
        <v>2</v>
      </c>
      <c r="E1" s="2" t="s">
        <v>189</v>
      </c>
      <c r="F1" s="2" t="s">
        <v>183</v>
      </c>
      <c r="G1" s="2" t="s">
        <v>180</v>
      </c>
      <c r="H1" s="1" t="s">
        <v>4</v>
      </c>
      <c r="I1" s="2" t="s">
        <v>184</v>
      </c>
      <c r="J1" s="6" t="s">
        <v>185</v>
      </c>
      <c r="K1" s="1" t="s">
        <v>6</v>
      </c>
      <c r="L1" s="1" t="s">
        <v>7</v>
      </c>
      <c r="M1" s="1" t="s">
        <v>5</v>
      </c>
      <c r="N1" s="1" t="s">
        <v>179</v>
      </c>
      <c r="O1" s="1" t="s">
        <v>181</v>
      </c>
      <c r="P1" s="2" t="s">
        <v>182</v>
      </c>
      <c r="Q1" s="1" t="s">
        <v>190</v>
      </c>
      <c r="R1" s="3"/>
      <c r="S1" s="3"/>
    </row>
    <row r="2" spans="1:19" x14ac:dyDescent="0.35">
      <c r="A2" s="3" t="s">
        <v>127</v>
      </c>
      <c r="B2" s="3">
        <v>1</v>
      </c>
      <c r="C2" s="3">
        <v>0</v>
      </c>
      <c r="D2" s="3">
        <v>0</v>
      </c>
      <c r="E2" s="3">
        <v>1</v>
      </c>
      <c r="F2" s="3">
        <v>4</v>
      </c>
      <c r="G2" s="4">
        <f>Table1[[#This Row],['# Medals]]/Table1[[#This Row],['# Athletes]]</f>
        <v>0.25</v>
      </c>
      <c r="H2" s="4">
        <v>7.0000000000000007E-2</v>
      </c>
      <c r="I2" s="4">
        <f>Table1[[#This Row],['# Athletes]]/Table1[[#This Row],[Population (mn)]]</f>
        <v>57.142857142857139</v>
      </c>
      <c r="J2" s="5">
        <f>Table1[[#This Row],['# Medals]]/Table1[[#This Row],[Population (mn)]]</f>
        <v>14.285714285714285</v>
      </c>
      <c r="K2" s="5">
        <v>0.74</v>
      </c>
      <c r="L2" s="3" t="s">
        <v>13</v>
      </c>
      <c r="M2" s="3">
        <v>97</v>
      </c>
      <c r="N2" s="3" t="s">
        <v>128</v>
      </c>
      <c r="O2" s="5">
        <f>Table1[[#This Row],[Medals per population (mn)]]^0.5*Table1[[#This Row],[Medals per Athletes]]^0.5*(Table1[[#This Row],['# Medals]] *(1+ Table1[[#This Row],[HDI]]-0.5))</f>
        <v>2.3433797326572088</v>
      </c>
      <c r="P2" s="5">
        <f t="shared" ref="P2:P3" si="0">O2 * (1 + IF(K2&gt;=0.8, 0, IF(K2&gt;=0.7, 0.05, IF(K2&gt;=0.55, 0.1, 0.15))))</f>
        <v>2.4605487192900695</v>
      </c>
      <c r="Q2" s="3"/>
      <c r="R2" s="3"/>
      <c r="S2" s="3"/>
    </row>
    <row r="3" spans="1:19" x14ac:dyDescent="0.35">
      <c r="A3" s="3" t="s">
        <v>161</v>
      </c>
      <c r="B3" s="3">
        <v>0</v>
      </c>
      <c r="C3" s="3">
        <v>0</v>
      </c>
      <c r="D3" s="3">
        <v>2</v>
      </c>
      <c r="E3" s="3">
        <v>2</v>
      </c>
      <c r="F3" s="3">
        <v>6</v>
      </c>
      <c r="G3" s="4">
        <f>Table1[[#This Row],['# Medals]]/Table1[[#This Row],['# Athletes]]</f>
        <v>0.33333333333333331</v>
      </c>
      <c r="H3" s="4">
        <v>0.12</v>
      </c>
      <c r="I3" s="4">
        <f>Table1[[#This Row],['# Athletes]]/Table1[[#This Row],[Population (mn)]]</f>
        <v>50</v>
      </c>
      <c r="J3" s="5">
        <f>Table1[[#This Row],['# Medals]]/Table1[[#This Row],[Population (mn)]]</f>
        <v>16.666666666666668</v>
      </c>
      <c r="K3" s="5">
        <v>0.79300000000000004</v>
      </c>
      <c r="L3" s="3" t="s">
        <v>13</v>
      </c>
      <c r="M3" s="3">
        <v>73</v>
      </c>
      <c r="N3" s="3" t="s">
        <v>162</v>
      </c>
      <c r="O3" s="5">
        <f>Table1[[#This Row],[Medals per population (mn)]]^0.5*Table1[[#This Row],[Medals per Athletes]]^0.5*(Table1[[#This Row],['# Medals]] *(1+ Table1[[#This Row],[HDI]]-0.5))</f>
        <v>6.0952604538280406</v>
      </c>
      <c r="P3" s="5">
        <f t="shared" si="0"/>
        <v>6.4000234765194426</v>
      </c>
      <c r="Q3" s="3"/>
      <c r="R3" s="3"/>
      <c r="S3" s="3"/>
    </row>
    <row r="4" spans="1:19" x14ac:dyDescent="0.35">
      <c r="A4" s="3" t="s">
        <v>139</v>
      </c>
      <c r="B4" s="3">
        <v>0</v>
      </c>
      <c r="C4" s="3">
        <v>2</v>
      </c>
      <c r="D4" s="3">
        <v>4</v>
      </c>
      <c r="E4" s="3">
        <v>6</v>
      </c>
      <c r="F4" s="3">
        <v>16</v>
      </c>
      <c r="G4" s="4">
        <f>Table1[[#This Row],['# Medals]]/Table1[[#This Row],['# Athletes]]</f>
        <v>0.375</v>
      </c>
      <c r="H4" s="4">
        <v>7.07</v>
      </c>
      <c r="I4" s="4">
        <f>Table1[[#This Row],['# Athletes]]/Table1[[#This Row],[Population (mn)]]</f>
        <v>2.2630834512022631</v>
      </c>
      <c r="J4" s="5">
        <f>Table1[[#This Row],['# Medals]]/Table1[[#This Row],[Population (mn)]]</f>
        <v>0.84865629420084865</v>
      </c>
      <c r="K4" s="5">
        <v>0.70099999999999996</v>
      </c>
      <c r="L4" s="3" t="s">
        <v>13</v>
      </c>
      <c r="M4" s="3">
        <v>117</v>
      </c>
      <c r="N4" s="3" t="s">
        <v>140</v>
      </c>
      <c r="O4" s="5">
        <f>Table1[[#This Row],[Medals per population (mn)]]^0.5*Table1[[#This Row],[Medals per Athletes]]^0.5*(Table1[[#This Row],['# Medals]] *(1+ Table1[[#This Row],[HDI]]-0.5))</f>
        <v>4.0651428363658484</v>
      </c>
      <c r="P4" s="5">
        <f t="shared" ref="P4:P35" si="1">O4 * (1 + IF(K4&gt;=0.8, 0, IF(K4&gt;=0.7, 0.05, IF(K4&gt;=0.55, 0.1, 0.15))))</f>
        <v>4.2683999781841413</v>
      </c>
      <c r="Q4" s="3">
        <v>2024</v>
      </c>
      <c r="R4" s="3"/>
      <c r="S4" s="3"/>
    </row>
    <row r="5" spans="1:19" x14ac:dyDescent="0.35">
      <c r="A5" s="3" t="s">
        <v>186</v>
      </c>
      <c r="B5" s="3">
        <v>3</v>
      </c>
      <c r="C5" s="3">
        <v>6</v>
      </c>
      <c r="D5" s="3">
        <v>3</v>
      </c>
      <c r="E5" s="3">
        <v>12</v>
      </c>
      <c r="F5" s="3">
        <v>39</v>
      </c>
      <c r="G5" s="4">
        <f>Table1[[#This Row],['# Medals]]/Table1[[#This Row],['# Athletes]]</f>
        <v>0.30769230769230771</v>
      </c>
      <c r="H5" s="4">
        <v>90.61</v>
      </c>
      <c r="I5" s="4">
        <f>Table1[[#This Row],['# Athletes]]/Table1[[#This Row],[Population (mn)]]</f>
        <v>0.43041606886657102</v>
      </c>
      <c r="J5" s="5">
        <f>Table1[[#This Row],['# Medals]]/Table1[[#This Row],[Population (mn)]]</f>
        <v>0.13243571349740646</v>
      </c>
      <c r="K5" s="5">
        <v>0.78</v>
      </c>
      <c r="L5" s="3" t="s">
        <v>13</v>
      </c>
      <c r="M5" s="3">
        <v>78</v>
      </c>
      <c r="N5" s="3" t="s">
        <v>49</v>
      </c>
      <c r="O5" s="5">
        <f>Table1[[#This Row],[Medals per population (mn)]]^0.5*Table1[[#This Row],[Medals per Athletes]]^0.5*(Table1[[#This Row],['# Medals]] *(1+ Table1[[#This Row],[HDI]]-0.5))</f>
        <v>3.1006453378491146</v>
      </c>
      <c r="P5" s="5">
        <f t="shared" si="1"/>
        <v>3.2556776047415705</v>
      </c>
      <c r="Q5" s="3">
        <v>2024</v>
      </c>
      <c r="R5" s="3"/>
      <c r="S5" s="3"/>
    </row>
    <row r="6" spans="1:19" hidden="1" x14ac:dyDescent="0.35">
      <c r="A6" s="3" t="s">
        <v>149</v>
      </c>
      <c r="B6" s="3">
        <v>0</v>
      </c>
      <c r="C6" s="3">
        <v>1</v>
      </c>
      <c r="D6" s="3">
        <v>0</v>
      </c>
      <c r="E6" s="3">
        <v>1</v>
      </c>
      <c r="F6" s="3">
        <v>33</v>
      </c>
      <c r="G6" s="4">
        <f>Table1[[#This Row],['# Medals]]/Table1[[#This Row],['# Athletes]]</f>
        <v>3.0303030303030304E-2</v>
      </c>
      <c r="H6" s="4">
        <v>0.92</v>
      </c>
      <c r="I6" s="4">
        <f>Table1[[#This Row],['# Athletes]]/Table1[[#This Row],[Population (mn)]]</f>
        <v>35.869565217391305</v>
      </c>
      <c r="J6" s="5">
        <f>Table1[[#This Row],['# Medals]]/Table1[[#This Row],[Population (mn)]]</f>
        <v>1.0869565217391304</v>
      </c>
      <c r="K6" s="5">
        <v>0.72899999999999998</v>
      </c>
      <c r="L6" s="3" t="s">
        <v>13</v>
      </c>
      <c r="M6" s="3">
        <v>104</v>
      </c>
      <c r="N6" s="3" t="s">
        <v>150</v>
      </c>
      <c r="O6" s="5">
        <f>Table1[[#This Row],[Medals per population (mn)]]^0.5*Table1[[#This Row],[Medals per Athletes]]^0.5*(Table1[[#This Row],['# Medals]] *(1+ Table1[[#This Row],[HDI]]-0.5))</f>
        <v>0.22304936915483289</v>
      </c>
      <c r="P6" s="5">
        <f t="shared" si="1"/>
        <v>0.23420183761257454</v>
      </c>
      <c r="Q6" s="3"/>
      <c r="R6" s="3"/>
      <c r="S6" s="3"/>
    </row>
    <row r="7" spans="1:19" x14ac:dyDescent="0.35">
      <c r="A7" s="3" t="s">
        <v>72</v>
      </c>
      <c r="B7" s="3">
        <v>2</v>
      </c>
      <c r="C7" s="3">
        <v>1</v>
      </c>
      <c r="D7" s="3">
        <v>1</v>
      </c>
      <c r="E7" s="3">
        <v>4</v>
      </c>
      <c r="F7" s="3">
        <v>14</v>
      </c>
      <c r="G7" s="4">
        <f>Table1[[#This Row],['# Medals]]/Table1[[#This Row],['# Athletes]]</f>
        <v>0.2857142857142857</v>
      </c>
      <c r="H7" s="4">
        <v>1.57</v>
      </c>
      <c r="I7" s="4">
        <f>Table1[[#This Row],['# Athletes]]/Table1[[#This Row],[Population (mn)]]</f>
        <v>8.9171974522292992</v>
      </c>
      <c r="J7" s="5">
        <f>Table1[[#This Row],['# Medals]]/Table1[[#This Row],[Population (mn)]]</f>
        <v>2.5477707006369426</v>
      </c>
      <c r="K7" s="5">
        <v>0.88800000000000001</v>
      </c>
      <c r="L7" s="3" t="s">
        <v>10</v>
      </c>
      <c r="M7" s="3">
        <v>34</v>
      </c>
      <c r="N7" s="3" t="s">
        <v>73</v>
      </c>
      <c r="O7" s="5">
        <f>Table1[[#This Row],[Medals per population (mn)]]^0.5*Table1[[#This Row],[Medals per Athletes]]^0.5*(Table1[[#This Row],['# Medals]] *(1+ Table1[[#This Row],[HDI]]-0.5))</f>
        <v>4.7369151416448947</v>
      </c>
      <c r="P7" s="5">
        <f t="shared" si="1"/>
        <v>4.7369151416448947</v>
      </c>
      <c r="Q7" s="3">
        <v>2024</v>
      </c>
      <c r="R7" s="3"/>
      <c r="S7" s="3"/>
    </row>
    <row r="8" spans="1:19" hidden="1" x14ac:dyDescent="0.35">
      <c r="A8" s="3" t="s">
        <v>117</v>
      </c>
      <c r="B8" s="3">
        <v>1</v>
      </c>
      <c r="C8" s="3">
        <v>1</v>
      </c>
      <c r="D8" s="3">
        <v>0</v>
      </c>
      <c r="E8" s="3">
        <v>2</v>
      </c>
      <c r="F8" s="3">
        <v>4</v>
      </c>
      <c r="G8" s="4">
        <f>Table1[[#This Row],['# Medals]]/Table1[[#This Row],['# Athletes]]</f>
        <v>0.5</v>
      </c>
      <c r="H8" s="4">
        <v>0.18</v>
      </c>
      <c r="I8" s="4">
        <f>Table1[[#This Row],['# Athletes]]/Table1[[#This Row],[Population (mn)]]</f>
        <v>22.222222222222221</v>
      </c>
      <c r="J8" s="5">
        <f>Table1[[#This Row],['# Medals]]/Table1[[#This Row],[Population (mn)]]</f>
        <v>11.111111111111111</v>
      </c>
      <c r="K8" s="5">
        <v>0.72499999999999998</v>
      </c>
      <c r="L8" s="3" t="s">
        <v>13</v>
      </c>
      <c r="M8" s="3">
        <v>108</v>
      </c>
      <c r="N8" s="3" t="s">
        <v>118</v>
      </c>
      <c r="O8" s="5">
        <f>Table1[[#This Row],[Medals per population (mn)]]^0.5*Table1[[#This Row],[Medals per Athletes]]^0.5*(Table1[[#This Row],['# Medals]] *(1+ Table1[[#This Row],[HDI]]-0.5))</f>
        <v>5.7747053796901389</v>
      </c>
      <c r="P8" s="5">
        <f t="shared" si="1"/>
        <v>6.0634406486746464</v>
      </c>
      <c r="Q8" s="3"/>
      <c r="R8" s="3"/>
      <c r="S8" s="3"/>
    </row>
    <row r="9" spans="1:19" x14ac:dyDescent="0.35">
      <c r="A9" s="3" t="s">
        <v>135</v>
      </c>
      <c r="B9" s="3">
        <v>0</v>
      </c>
      <c r="C9" s="3">
        <v>3</v>
      </c>
      <c r="D9" s="3">
        <v>1</v>
      </c>
      <c r="E9" s="3">
        <v>4</v>
      </c>
      <c r="F9" s="3">
        <v>15</v>
      </c>
      <c r="G9" s="4">
        <f>Table1[[#This Row],['# Medals]]/Table1[[#This Row],['# Athletes]]</f>
        <v>0.26666666666666666</v>
      </c>
      <c r="H9" s="4">
        <v>2.94</v>
      </c>
      <c r="I9" s="4">
        <f>Table1[[#This Row],['# Athletes]]/Table1[[#This Row],[Population (mn)]]</f>
        <v>5.1020408163265305</v>
      </c>
      <c r="J9" s="5">
        <f>Table1[[#This Row],['# Medals]]/Table1[[#This Row],[Population (mn)]]</f>
        <v>1.3605442176870748</v>
      </c>
      <c r="K9" s="5">
        <v>0.78600000000000003</v>
      </c>
      <c r="L9" s="3" t="s">
        <v>13</v>
      </c>
      <c r="M9" s="3">
        <v>76</v>
      </c>
      <c r="N9" s="3" t="s">
        <v>136</v>
      </c>
      <c r="O9" s="5">
        <f>Table1[[#This Row],[Medals per population (mn)]]^0.5*Table1[[#This Row],[Medals per Athletes]]^0.5*(Table1[[#This Row],['# Medals]] *(1+ Table1[[#This Row],[HDI]]-0.5))</f>
        <v>3.0984297683630748</v>
      </c>
      <c r="P9" s="5">
        <f t="shared" si="1"/>
        <v>3.2533512567812286</v>
      </c>
      <c r="Q9" s="3">
        <v>2024</v>
      </c>
      <c r="R9" s="3"/>
      <c r="S9" s="3"/>
    </row>
    <row r="10" spans="1:19" x14ac:dyDescent="0.35">
      <c r="A10" s="3" t="s">
        <v>54</v>
      </c>
      <c r="B10" s="3">
        <v>3</v>
      </c>
      <c r="C10" s="3">
        <v>3</v>
      </c>
      <c r="D10" s="3">
        <v>1</v>
      </c>
      <c r="E10" s="3">
        <v>7</v>
      </c>
      <c r="F10" s="3">
        <v>28</v>
      </c>
      <c r="G10" s="4">
        <f>Table1[[#This Row],['# Medals]]/Table1[[#This Row],['# Athletes]]</f>
        <v>0.25</v>
      </c>
      <c r="H10" s="4">
        <v>3.81</v>
      </c>
      <c r="I10" s="4">
        <f>Table1[[#This Row],['# Athletes]]/Table1[[#This Row],[Population (mn)]]</f>
        <v>7.349081364829396</v>
      </c>
      <c r="J10" s="5">
        <f>Table1[[#This Row],['# Medals]]/Table1[[#This Row],[Population (mn)]]</f>
        <v>1.837270341207349</v>
      </c>
      <c r="K10" s="5">
        <v>0.81399999999999995</v>
      </c>
      <c r="L10" s="3" t="s">
        <v>10</v>
      </c>
      <c r="M10" s="3">
        <v>60</v>
      </c>
      <c r="N10" s="3" t="s">
        <v>55</v>
      </c>
      <c r="O10" s="5">
        <f>Table1[[#This Row],[Medals per population (mn)]]^0.5*Table1[[#This Row],[Medals per Athletes]]^0.5*(Table1[[#This Row],['# Medals]] *(1+ Table1[[#This Row],[HDI]]-0.5))</f>
        <v>6.2337580455194717</v>
      </c>
      <c r="P10" s="5">
        <f t="shared" si="1"/>
        <v>6.2337580455194717</v>
      </c>
      <c r="Q10" s="3">
        <v>2024</v>
      </c>
      <c r="R10" s="3"/>
      <c r="S10" s="3"/>
    </row>
    <row r="11" spans="1:19" x14ac:dyDescent="0.35">
      <c r="A11" s="3" t="s">
        <v>159</v>
      </c>
      <c r="B11" s="3">
        <v>0</v>
      </c>
      <c r="C11" s="3">
        <v>0</v>
      </c>
      <c r="D11" s="3">
        <v>2</v>
      </c>
      <c r="E11" s="3">
        <v>2</v>
      </c>
      <c r="F11" s="3">
        <v>8</v>
      </c>
      <c r="G11" s="4">
        <f>Table1[[#This Row],['# Medals]]/Table1[[#This Row],['# Athletes]]</f>
        <v>0.25</v>
      </c>
      <c r="H11" s="4">
        <v>2.81</v>
      </c>
      <c r="I11" s="4">
        <f>Table1[[#This Row],['# Athletes]]/Table1[[#This Row],[Population (mn)]]</f>
        <v>2.8469750889679717</v>
      </c>
      <c r="J11" s="5">
        <f>Table1[[#This Row],['# Medals]]/Table1[[#This Row],[Population (mn)]]</f>
        <v>0.71174377224199292</v>
      </c>
      <c r="K11" s="5">
        <v>0.78900000000000003</v>
      </c>
      <c r="L11" s="3" t="s">
        <v>13</v>
      </c>
      <c r="M11" s="3">
        <v>74</v>
      </c>
      <c r="N11" s="3" t="s">
        <v>160</v>
      </c>
      <c r="O11" s="5">
        <f>Table1[[#This Row],[Medals per population (mn)]]^0.5*Table1[[#This Row],[Medals per Athletes]]^0.5*(Table1[[#This Row],['# Medals]] *(1+ Table1[[#This Row],[HDI]]-0.5))</f>
        <v>1.0874636656915433</v>
      </c>
      <c r="P11" s="5">
        <f t="shared" si="1"/>
        <v>1.1418368489761206</v>
      </c>
      <c r="Q11" s="3">
        <v>2024</v>
      </c>
      <c r="R11" s="3"/>
      <c r="S11" s="3"/>
    </row>
    <row r="12" spans="1:19" x14ac:dyDescent="0.35">
      <c r="A12" s="3" t="s">
        <v>11</v>
      </c>
      <c r="B12" s="3">
        <v>40</v>
      </c>
      <c r="C12" s="3">
        <v>27</v>
      </c>
      <c r="D12" s="3">
        <v>24</v>
      </c>
      <c r="E12" s="3">
        <v>91</v>
      </c>
      <c r="F12" s="3">
        <v>388</v>
      </c>
      <c r="G12" s="4">
        <f>Table1[[#This Row],['# Medals]]/Table1[[#This Row],['# Athletes]]</f>
        <v>0.2345360824742268</v>
      </c>
      <c r="H12" s="4">
        <v>1422.58</v>
      </c>
      <c r="I12" s="4">
        <f>Table1[[#This Row],['# Athletes]]/Table1[[#This Row],[Population (mn)]]</f>
        <v>0.2727438878657088</v>
      </c>
      <c r="J12" s="5">
        <f>Table1[[#This Row],['# Medals]]/Table1[[#This Row],[Population (mn)]]</f>
        <v>6.3968282978813143E-2</v>
      </c>
      <c r="K12" s="5">
        <v>0.78800000000000003</v>
      </c>
      <c r="L12" s="3" t="s">
        <v>13</v>
      </c>
      <c r="M12" s="3">
        <v>75</v>
      </c>
      <c r="N12" s="3" t="s">
        <v>12</v>
      </c>
      <c r="O12" s="5">
        <f>Table1[[#This Row],[Medals per population (mn)]]^0.5*Table1[[#This Row],[Medals per Athletes]]^0.5*(Table1[[#This Row],['# Medals]] *(1+ Table1[[#This Row],[HDI]]-0.5))</f>
        <v>14.356363152553469</v>
      </c>
      <c r="P12" s="5">
        <f t="shared" si="1"/>
        <v>15.074181310181142</v>
      </c>
      <c r="Q12" s="3">
        <v>2024</v>
      </c>
      <c r="R12" s="3"/>
      <c r="S12" s="3"/>
    </row>
    <row r="13" spans="1:19" x14ac:dyDescent="0.35">
      <c r="A13" s="3" t="s">
        <v>187</v>
      </c>
      <c r="B13" s="3">
        <v>13</v>
      </c>
      <c r="C13" s="3">
        <v>9</v>
      </c>
      <c r="D13" s="3">
        <v>10</v>
      </c>
      <c r="E13" s="3">
        <v>32</v>
      </c>
      <c r="F13" s="3">
        <v>141</v>
      </c>
      <c r="G13" s="4">
        <f>Table1[[#This Row],['# Medals]]/Table1[[#This Row],['# Athletes]]</f>
        <v>0.22695035460992907</v>
      </c>
      <c r="H13" s="4">
        <v>51.75</v>
      </c>
      <c r="I13" s="4">
        <f>Table1[[#This Row],['# Athletes]]/Table1[[#This Row],[Population (mn)]]</f>
        <v>2.7246376811594204</v>
      </c>
      <c r="J13" s="5">
        <f>Table1[[#This Row],['# Medals]]/Table1[[#This Row],[Population (mn)]]</f>
        <v>0.61835748792270528</v>
      </c>
      <c r="K13" s="5">
        <v>0.92900000000000005</v>
      </c>
      <c r="L13" s="3" t="s">
        <v>10</v>
      </c>
      <c r="M13" s="3">
        <v>19</v>
      </c>
      <c r="N13" s="3" t="s">
        <v>23</v>
      </c>
      <c r="O13" s="5">
        <f>Table1[[#This Row],[Medals per population (mn)]]^0.5*Table1[[#This Row],[Medals per Athletes]]^0.5*(Table1[[#This Row],['# Medals]] *(1+ Table1[[#This Row],[HDI]]-0.5))</f>
        <v>17.130397950784417</v>
      </c>
      <c r="P13" s="5">
        <f t="shared" si="1"/>
        <v>17.130397950784417</v>
      </c>
      <c r="Q13" s="3">
        <v>2024</v>
      </c>
      <c r="R13" s="3"/>
      <c r="S13" s="3"/>
    </row>
    <row r="14" spans="1:19" x14ac:dyDescent="0.35">
      <c r="A14" s="3" t="s">
        <v>157</v>
      </c>
      <c r="B14" s="3">
        <v>0</v>
      </c>
      <c r="C14" s="3">
        <v>0</v>
      </c>
      <c r="D14" s="3">
        <v>3</v>
      </c>
      <c r="E14" s="3">
        <v>3</v>
      </c>
      <c r="F14" s="3">
        <v>14</v>
      </c>
      <c r="G14" s="4">
        <f>Table1[[#This Row],['# Medals]]/Table1[[#This Row],['# Athletes]]</f>
        <v>0.21428571428571427</v>
      </c>
      <c r="H14" s="4">
        <v>10.39</v>
      </c>
      <c r="I14" s="4">
        <f>Table1[[#This Row],['# Athletes]]/Table1[[#This Row],[Population (mn)]]</f>
        <v>1.3474494706448508</v>
      </c>
      <c r="J14" s="5">
        <f>Table1[[#This Row],['# Medals]]/Table1[[#This Row],[Population (mn)]]</f>
        <v>0.28873917228103946</v>
      </c>
      <c r="K14" s="5">
        <v>0.67900000000000005</v>
      </c>
      <c r="L14" s="3" t="s">
        <v>42</v>
      </c>
      <c r="M14" s="3">
        <v>126</v>
      </c>
      <c r="N14" s="3" t="s">
        <v>158</v>
      </c>
      <c r="O14" s="5">
        <f>Table1[[#This Row],[Medals per population (mn)]]^0.5*Table1[[#This Row],[Medals per Athletes]]^0.5*(Table1[[#This Row],['# Medals]] *(1+ Table1[[#This Row],[HDI]]-0.5))</f>
        <v>0.87980114514470675</v>
      </c>
      <c r="P14" s="5">
        <f t="shared" si="1"/>
        <v>0.9677812596591775</v>
      </c>
      <c r="Q14" s="3">
        <v>2024</v>
      </c>
      <c r="R14" s="3"/>
      <c r="S14" s="3"/>
    </row>
    <row r="15" spans="1:19" x14ac:dyDescent="0.35">
      <c r="A15" s="3" t="s">
        <v>8</v>
      </c>
      <c r="B15" s="3">
        <v>40</v>
      </c>
      <c r="C15" s="3">
        <v>44</v>
      </c>
      <c r="D15" s="3">
        <v>42</v>
      </c>
      <c r="E15" s="3">
        <v>126</v>
      </c>
      <c r="F15" s="3">
        <v>593</v>
      </c>
      <c r="G15" s="4">
        <f>Table1[[#This Row],['# Medals]]/Table1[[#This Row],['# Athletes]]</f>
        <v>0.21247892074198987</v>
      </c>
      <c r="H15" s="4">
        <v>343.48</v>
      </c>
      <c r="I15" s="4">
        <f>Table1[[#This Row],['# Athletes]]/Table1[[#This Row],[Population (mn)]]</f>
        <v>1.7264469546989634</v>
      </c>
      <c r="J15" s="5">
        <f>Table1[[#This Row],['# Medals]]/Table1[[#This Row],[Population (mn)]]</f>
        <v>0.36683358565273083</v>
      </c>
      <c r="K15" s="5">
        <v>0.92700000000000005</v>
      </c>
      <c r="L15" s="3" t="s">
        <v>10</v>
      </c>
      <c r="M15" s="3">
        <v>20</v>
      </c>
      <c r="N15" s="3" t="s">
        <v>9</v>
      </c>
      <c r="O15" s="5">
        <f>Table1[[#This Row],[Medals per population (mn)]]^0.5*Table1[[#This Row],[Medals per Athletes]]^0.5*(Table1[[#This Row],['# Medals]] *(1+ Table1[[#This Row],[HDI]]-0.5))</f>
        <v>50.198066498844426</v>
      </c>
      <c r="P15" s="5">
        <f t="shared" si="1"/>
        <v>50.198066498844426</v>
      </c>
      <c r="Q15" s="3">
        <v>2024</v>
      </c>
      <c r="R15" s="3"/>
      <c r="S15" s="3"/>
    </row>
    <row r="16" spans="1:19" x14ac:dyDescent="0.35">
      <c r="A16" s="3" t="s">
        <v>188</v>
      </c>
      <c r="B16" s="3">
        <v>14</v>
      </c>
      <c r="C16" s="3">
        <v>22</v>
      </c>
      <c r="D16" s="3">
        <v>29</v>
      </c>
      <c r="E16" s="3">
        <v>65</v>
      </c>
      <c r="F16" s="3">
        <v>327</v>
      </c>
      <c r="G16" s="4">
        <f>Table1[[#This Row],['# Medals]]/Table1[[#This Row],['# Athletes]]</f>
        <v>0.19877675840978593</v>
      </c>
      <c r="H16" s="4">
        <v>68.680000000000007</v>
      </c>
      <c r="I16" s="4">
        <f>Table1[[#This Row],['# Athletes]]/Table1[[#This Row],[Population (mn)]]</f>
        <v>4.7612114152591722</v>
      </c>
      <c r="J16" s="5">
        <f>Table1[[#This Row],['# Medals]]/Table1[[#This Row],[Population (mn)]]</f>
        <v>0.94641817122888749</v>
      </c>
      <c r="K16" s="5">
        <v>0.94</v>
      </c>
      <c r="L16" s="3" t="s">
        <v>10</v>
      </c>
      <c r="M16" s="3">
        <v>15</v>
      </c>
      <c r="N16" s="3" t="s">
        <v>22</v>
      </c>
      <c r="O16" s="5">
        <f>Table1[[#This Row],[Medals per population (mn)]]^0.5*Table1[[#This Row],[Medals per Athletes]]^0.5*(Table1[[#This Row],['# Medals]] *(1+ Table1[[#This Row],[HDI]]-0.5))</f>
        <v>40.597583694220205</v>
      </c>
      <c r="P16" s="5">
        <f t="shared" si="1"/>
        <v>40.597583694220205</v>
      </c>
      <c r="Q16" s="3">
        <v>2024</v>
      </c>
      <c r="R16" s="3"/>
      <c r="S16" s="3"/>
    </row>
    <row r="17" spans="1:19" x14ac:dyDescent="0.35">
      <c r="A17" s="3" t="s">
        <v>78</v>
      </c>
      <c r="B17" s="3">
        <v>2</v>
      </c>
      <c r="C17" s="3">
        <v>0</v>
      </c>
      <c r="D17" s="3">
        <v>2</v>
      </c>
      <c r="E17" s="3">
        <v>4</v>
      </c>
      <c r="F17" s="3">
        <v>22</v>
      </c>
      <c r="G17" s="4">
        <f>Table1[[#This Row],['# Medals]]/Table1[[#This Row],['# Athletes]]</f>
        <v>0.18181818181818182</v>
      </c>
      <c r="H17" s="4">
        <v>114.89</v>
      </c>
      <c r="I17" s="4">
        <f>Table1[[#This Row],['# Athletes]]/Table1[[#This Row],[Population (mn)]]</f>
        <v>0.19148750979197493</v>
      </c>
      <c r="J17" s="5">
        <f>Table1[[#This Row],['# Medals]]/Table1[[#This Row],[Population (mn)]]</f>
        <v>3.4815910871268167E-2</v>
      </c>
      <c r="K17" s="5">
        <v>0.71</v>
      </c>
      <c r="L17" s="3" t="s">
        <v>13</v>
      </c>
      <c r="M17" s="3">
        <v>113</v>
      </c>
      <c r="N17" s="3" t="s">
        <v>79</v>
      </c>
      <c r="O17" s="5">
        <f>Table1[[#This Row],[Medals per population (mn)]]^0.5*Table1[[#This Row],[Medals per Athletes]]^0.5*(Table1[[#This Row],['# Medals]] *(1+ Table1[[#This Row],[HDI]]-0.5))</f>
        <v>0.38508171546167369</v>
      </c>
      <c r="P17" s="5">
        <f t="shared" si="1"/>
        <v>0.40433580123475737</v>
      </c>
      <c r="Q17" s="3">
        <v>2024</v>
      </c>
      <c r="R17" s="3"/>
      <c r="S17" s="3"/>
    </row>
    <row r="18" spans="1:19" x14ac:dyDescent="0.35">
      <c r="A18" s="3" t="s">
        <v>145</v>
      </c>
      <c r="B18" s="3">
        <v>0</v>
      </c>
      <c r="C18" s="3">
        <v>1</v>
      </c>
      <c r="D18" s="3">
        <v>3</v>
      </c>
      <c r="E18" s="3">
        <v>4</v>
      </c>
      <c r="F18" s="3">
        <v>25</v>
      </c>
      <c r="G18" s="4">
        <f>Table1[[#This Row],['# Medals]]/Table1[[#This Row],['# Athletes]]</f>
        <v>0.16</v>
      </c>
      <c r="H18" s="4">
        <v>3.07</v>
      </c>
      <c r="I18" s="4">
        <f>Table1[[#This Row],['# Athletes]]/Table1[[#This Row],[Population (mn)]]</f>
        <v>8.1433224755700326</v>
      </c>
      <c r="J18" s="5">
        <f>Table1[[#This Row],['# Medals]]/Table1[[#This Row],[Population (mn)]]</f>
        <v>1.3029315960912053</v>
      </c>
      <c r="K18" s="5">
        <v>0.76300000000000001</v>
      </c>
      <c r="L18" s="3" t="s">
        <v>13</v>
      </c>
      <c r="M18" s="3">
        <v>86</v>
      </c>
      <c r="N18" s="3" t="s">
        <v>146</v>
      </c>
      <c r="O18" s="5">
        <f>Table1[[#This Row],[Medals per population (mn)]]^0.5*Table1[[#This Row],[Medals per Athletes]]^0.5*(Table1[[#This Row],['# Medals]] *(1+ Table1[[#This Row],[HDI]]-0.5))</f>
        <v>2.3066629561956691</v>
      </c>
      <c r="P18" s="5">
        <f t="shared" si="1"/>
        <v>2.4219961040054527</v>
      </c>
      <c r="Q18" s="3">
        <v>2024</v>
      </c>
      <c r="R18" s="3"/>
      <c r="S18" s="3"/>
    </row>
    <row r="19" spans="1:19" x14ac:dyDescent="0.35">
      <c r="A19" s="3" t="s">
        <v>40</v>
      </c>
      <c r="B19" s="3">
        <v>4</v>
      </c>
      <c r="C19" s="3">
        <v>2</v>
      </c>
      <c r="D19" s="3">
        <v>5</v>
      </c>
      <c r="E19" s="3">
        <v>11</v>
      </c>
      <c r="F19" s="3">
        <v>70</v>
      </c>
      <c r="G19" s="4">
        <f>Table1[[#This Row],['# Medals]]/Table1[[#This Row],['# Athletes]]</f>
        <v>0.15714285714285714</v>
      </c>
      <c r="H19" s="4">
        <v>55.34</v>
      </c>
      <c r="I19" s="4">
        <f>Table1[[#This Row],['# Athletes]]/Table1[[#This Row],[Population (mn)]]</f>
        <v>1.2649078424286231</v>
      </c>
      <c r="J19" s="5">
        <f>Table1[[#This Row],['# Medals]]/Table1[[#This Row],[Population (mn)]]</f>
        <v>0.19877123238164077</v>
      </c>
      <c r="K19" s="5">
        <v>0.60099999999999998</v>
      </c>
      <c r="L19" s="3" t="s">
        <v>42</v>
      </c>
      <c r="M19" s="3">
        <v>146</v>
      </c>
      <c r="N19" s="3" t="s">
        <v>41</v>
      </c>
      <c r="O19" s="5">
        <f>Table1[[#This Row],[Medals per population (mn)]]^0.5*Table1[[#This Row],[Medals per Athletes]]^0.5*(Table1[[#This Row],['# Medals]] *(1+ Table1[[#This Row],[HDI]]-0.5))</f>
        <v>2.1404450937334323</v>
      </c>
      <c r="P19" s="5">
        <f t="shared" si="1"/>
        <v>2.3544896031067757</v>
      </c>
      <c r="Q19" s="3">
        <v>2024</v>
      </c>
      <c r="R19" s="3"/>
      <c r="S19" s="3"/>
    </row>
    <row r="20" spans="1:19" hidden="1" x14ac:dyDescent="0.35">
      <c r="A20" s="3" t="s">
        <v>167</v>
      </c>
      <c r="B20" s="3">
        <v>0</v>
      </c>
      <c r="C20" s="3">
        <v>0</v>
      </c>
      <c r="D20" s="3">
        <v>1</v>
      </c>
      <c r="E20" s="3">
        <v>1</v>
      </c>
      <c r="F20" s="3">
        <v>7</v>
      </c>
      <c r="G20" s="4">
        <f>Table1[[#This Row],['# Medals]]/Table1[[#This Row],['# Athletes]]</f>
        <v>0.14285714285714285</v>
      </c>
      <c r="H20" s="4">
        <v>0.52</v>
      </c>
      <c r="I20" s="4">
        <f>Table1[[#This Row],['# Athletes]]/Table1[[#This Row],[Population (mn)]]</f>
        <v>13.461538461538462</v>
      </c>
      <c r="J20" s="5">
        <f>Table1[[#This Row],['# Medals]]/Table1[[#This Row],[Population (mn)]]</f>
        <v>1.9230769230769229</v>
      </c>
      <c r="K20" s="5">
        <v>0.66100000000000003</v>
      </c>
      <c r="L20" s="3" t="s">
        <v>42</v>
      </c>
      <c r="M20" s="3">
        <v>131</v>
      </c>
      <c r="N20" s="3" t="s">
        <v>168</v>
      </c>
      <c r="O20" s="5">
        <f>Table1[[#This Row],[Medals per population (mn)]]^0.5*Table1[[#This Row],[Medals per Athletes]]^0.5*(Table1[[#This Row],['# Medals]] *(1+ Table1[[#This Row],[HDI]]-0.5))</f>
        <v>0.60852934771707357</v>
      </c>
      <c r="P20" s="5">
        <f t="shared" si="1"/>
        <v>0.66938228248878096</v>
      </c>
      <c r="Q20" s="3"/>
      <c r="R20" s="3"/>
      <c r="S20" s="3"/>
    </row>
    <row r="21" spans="1:19" x14ac:dyDescent="0.35">
      <c r="A21" s="3" t="s">
        <v>113</v>
      </c>
      <c r="B21" s="3">
        <v>1</v>
      </c>
      <c r="C21" s="3">
        <v>1</v>
      </c>
      <c r="D21" s="3">
        <v>0</v>
      </c>
      <c r="E21" s="3">
        <v>2</v>
      </c>
      <c r="F21" s="3">
        <v>13</v>
      </c>
      <c r="G21" s="4">
        <f>Table1[[#This Row],['# Medals]]/Table1[[#This Row],['# Athletes]]</f>
        <v>0.15384615384615385</v>
      </c>
      <c r="H21" s="4">
        <v>2.48</v>
      </c>
      <c r="I21" s="4">
        <f>Table1[[#This Row],['# Athletes]]/Table1[[#This Row],[Population (mn)]]</f>
        <v>5.241935483870968</v>
      </c>
      <c r="J21" s="5">
        <f>Table1[[#This Row],['# Medals]]/Table1[[#This Row],[Population (mn)]]</f>
        <v>0.80645161290322587</v>
      </c>
      <c r="K21" s="5">
        <v>0.70799999999999996</v>
      </c>
      <c r="L21" s="3" t="s">
        <v>13</v>
      </c>
      <c r="M21" s="3">
        <v>114</v>
      </c>
      <c r="N21" s="3" t="s">
        <v>114</v>
      </c>
      <c r="O21" s="5">
        <f>Table1[[#This Row],[Medals per population (mn)]]^0.5*Table1[[#This Row],[Medals per Athletes]]^0.5*(Table1[[#This Row],['# Medals]] *(1+ Table1[[#This Row],[HDI]]-0.5))</f>
        <v>0.85099970404102721</v>
      </c>
      <c r="P21" s="5">
        <f t="shared" si="1"/>
        <v>0.89354968924307865</v>
      </c>
      <c r="Q21" s="3">
        <v>2024</v>
      </c>
      <c r="R21" s="3"/>
      <c r="S21" s="3"/>
    </row>
    <row r="22" spans="1:19" x14ac:dyDescent="0.35">
      <c r="A22" s="3" t="s">
        <v>58</v>
      </c>
      <c r="B22" s="3">
        <v>3</v>
      </c>
      <c r="C22" s="3">
        <v>1</v>
      </c>
      <c r="D22" s="3">
        <v>3</v>
      </c>
      <c r="E22" s="3">
        <v>7</v>
      </c>
      <c r="F22" s="3">
        <v>46</v>
      </c>
      <c r="G22" s="4">
        <f>Table1[[#This Row],['# Medals]]/Table1[[#This Row],['# Athletes]]</f>
        <v>0.15217391304347827</v>
      </c>
      <c r="H22" s="4">
        <v>6.8</v>
      </c>
      <c r="I22" s="4">
        <f>Table1[[#This Row],['# Athletes]]/Table1[[#This Row],[Population (mn)]]</f>
        <v>6.7647058823529411</v>
      </c>
      <c r="J22" s="5">
        <f>Table1[[#This Row],['# Medals]]/Table1[[#This Row],[Population (mn)]]</f>
        <v>1.0294117647058825</v>
      </c>
      <c r="K22" s="5">
        <v>0.79900000000000004</v>
      </c>
      <c r="L22" s="3" t="s">
        <v>13</v>
      </c>
      <c r="M22" s="3">
        <v>70</v>
      </c>
      <c r="N22" s="3" t="s">
        <v>59</v>
      </c>
      <c r="O22" s="5">
        <f>Table1[[#This Row],[Medals per population (mn)]]^0.5*Table1[[#This Row],[Medals per Athletes]]^0.5*(Table1[[#This Row],['# Medals]] *(1+ Table1[[#This Row],[HDI]]-0.5))</f>
        <v>3.5989172324691885</v>
      </c>
      <c r="P22" s="5">
        <f t="shared" si="1"/>
        <v>3.7788630940926482</v>
      </c>
      <c r="Q22" s="3">
        <v>2024</v>
      </c>
      <c r="R22" s="3"/>
      <c r="S22" s="3"/>
    </row>
    <row r="23" spans="1:19" x14ac:dyDescent="0.35">
      <c r="A23" s="3" t="s">
        <v>32</v>
      </c>
      <c r="B23" s="3">
        <v>8</v>
      </c>
      <c r="C23" s="3">
        <v>2</v>
      </c>
      <c r="D23" s="3">
        <v>3</v>
      </c>
      <c r="E23" s="3">
        <v>13</v>
      </c>
      <c r="F23" s="3">
        <v>86</v>
      </c>
      <c r="G23" s="4">
        <f>Table1[[#This Row],['# Medals]]/Table1[[#This Row],['# Athletes]]</f>
        <v>0.15116279069767441</v>
      </c>
      <c r="H23" s="4">
        <v>35.65</v>
      </c>
      <c r="I23" s="4">
        <f>Table1[[#This Row],['# Athletes]]/Table1[[#This Row],[Population (mn)]]</f>
        <v>2.41234221598878</v>
      </c>
      <c r="J23" s="5">
        <f>Table1[[#This Row],['# Medals]]/Table1[[#This Row],[Population (mn)]]</f>
        <v>0.36465638148667601</v>
      </c>
      <c r="K23" s="5">
        <v>0.72699999999999998</v>
      </c>
      <c r="L23" s="3" t="s">
        <v>13</v>
      </c>
      <c r="M23" s="3">
        <v>106</v>
      </c>
      <c r="N23" s="3" t="s">
        <v>33</v>
      </c>
      <c r="O23" s="5">
        <f>Table1[[#This Row],[Medals per population (mn)]]^0.5*Table1[[#This Row],[Medals per Athletes]]^0.5*(Table1[[#This Row],['# Medals]] *(1+ Table1[[#This Row],[HDI]]-0.5))</f>
        <v>3.7450039027629995</v>
      </c>
      <c r="P23" s="5">
        <f t="shared" si="1"/>
        <v>3.9322540979011498</v>
      </c>
      <c r="Q23" s="3">
        <v>2024</v>
      </c>
      <c r="R23" s="3"/>
      <c r="S23" s="3"/>
    </row>
    <row r="24" spans="1:19" x14ac:dyDescent="0.35">
      <c r="A24" s="3" t="s">
        <v>66</v>
      </c>
      <c r="B24" s="3">
        <v>2</v>
      </c>
      <c r="C24" s="3">
        <v>2</v>
      </c>
      <c r="D24" s="3">
        <v>3</v>
      </c>
      <c r="E24" s="3">
        <v>7</v>
      </c>
      <c r="F24" s="3">
        <v>47</v>
      </c>
      <c r="G24" s="4">
        <f>Table1[[#This Row],['# Medals]]/Table1[[#This Row],['# Athletes]]</f>
        <v>0.14893617021276595</v>
      </c>
      <c r="H24" s="4">
        <v>10.32</v>
      </c>
      <c r="I24" s="4">
        <f>Table1[[#This Row],['# Athletes]]/Table1[[#This Row],[Population (mn)]]</f>
        <v>4.554263565891473</v>
      </c>
      <c r="J24" s="5">
        <f>Table1[[#This Row],['# Medals]]/Table1[[#This Row],[Population (mn)]]</f>
        <v>0.67829457364341084</v>
      </c>
      <c r="K24" s="5">
        <v>0.76</v>
      </c>
      <c r="L24" s="3" t="s">
        <v>13</v>
      </c>
      <c r="M24" s="3">
        <v>89</v>
      </c>
      <c r="N24" s="3" t="s">
        <v>67</v>
      </c>
      <c r="O24" s="5">
        <f>Table1[[#This Row],[Medals per population (mn)]]^0.5*Table1[[#This Row],[Medals per Athletes]]^0.5*(Table1[[#This Row],['# Medals]] *(1+ Table1[[#This Row],[HDI]]-0.5))</f>
        <v>2.8033533852994461</v>
      </c>
      <c r="P24" s="5">
        <f t="shared" si="1"/>
        <v>2.9435210545644184</v>
      </c>
      <c r="Q24" s="3">
        <v>2024</v>
      </c>
      <c r="R24" s="3"/>
      <c r="S24" s="3"/>
    </row>
    <row r="25" spans="1:19" x14ac:dyDescent="0.35">
      <c r="A25" s="3" t="s">
        <v>70</v>
      </c>
      <c r="B25" s="3">
        <v>2</v>
      </c>
      <c r="C25" s="3">
        <v>1</v>
      </c>
      <c r="D25" s="3">
        <v>6</v>
      </c>
      <c r="E25" s="3">
        <v>9</v>
      </c>
      <c r="F25" s="3">
        <v>61</v>
      </c>
      <c r="G25" s="4">
        <f>Table1[[#This Row],['# Medals]]/Table1[[#This Row],['# Athletes]]</f>
        <v>0.14754098360655737</v>
      </c>
      <c r="H25" s="4">
        <v>11.02</v>
      </c>
      <c r="I25" s="4">
        <f>Table1[[#This Row],['# Athletes]]/Table1[[#This Row],[Population (mn)]]</f>
        <v>5.5353901996370238</v>
      </c>
      <c r="J25" s="5">
        <f>Table1[[#This Row],['# Medals]]/Table1[[#This Row],[Population (mn)]]</f>
        <v>0.81669691470054451</v>
      </c>
      <c r="K25" s="5">
        <v>0.76400000000000001</v>
      </c>
      <c r="L25" s="3" t="s">
        <v>13</v>
      </c>
      <c r="M25" s="3">
        <v>85</v>
      </c>
      <c r="N25" s="3" t="s">
        <v>71</v>
      </c>
      <c r="O25" s="5">
        <f>Table1[[#This Row],[Medals per population (mn)]]^0.5*Table1[[#This Row],[Medals per Athletes]]^0.5*(Table1[[#This Row],['# Medals]] *(1+ Table1[[#This Row],[HDI]]-0.5))</f>
        <v>3.9489022008439325</v>
      </c>
      <c r="P25" s="5">
        <f t="shared" si="1"/>
        <v>4.1463473108861297</v>
      </c>
      <c r="Q25" s="3">
        <v>2024</v>
      </c>
      <c r="R25" s="3"/>
      <c r="S25" s="3"/>
    </row>
    <row r="26" spans="1:19" x14ac:dyDescent="0.35">
      <c r="A26" s="3" t="s">
        <v>129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4">
        <f>Table1[[#This Row],['# Medals]]/Table1[[#This Row],['# Athletes]]</f>
        <v>0.14285714285714285</v>
      </c>
      <c r="H26" s="4">
        <v>247.5</v>
      </c>
      <c r="I26" s="4">
        <f>Table1[[#This Row],['# Athletes]]/Table1[[#This Row],[Population (mn)]]</f>
        <v>2.8282828282828285E-2</v>
      </c>
      <c r="J26" s="5">
        <f>Table1[[#This Row],['# Medals]]/Table1[[#This Row],[Population (mn)]]</f>
        <v>4.0404040404040404E-3</v>
      </c>
      <c r="K26" s="5">
        <v>0.54</v>
      </c>
      <c r="L26" s="3" t="s">
        <v>98</v>
      </c>
      <c r="M26" s="3">
        <v>164</v>
      </c>
      <c r="N26" s="3" t="s">
        <v>130</v>
      </c>
      <c r="O26" s="5">
        <f>Table1[[#This Row],[Medals per population (mn)]]^0.5*Table1[[#This Row],[Medals per Athletes]]^0.5*(Table1[[#This Row],['# Medals]] *(1+ Table1[[#This Row],[HDI]]-0.5))</f>
        <v>2.49859989654235E-2</v>
      </c>
      <c r="P26" s="5">
        <f t="shared" si="1"/>
        <v>2.8733898810237024E-2</v>
      </c>
      <c r="Q26" s="3">
        <v>2024</v>
      </c>
      <c r="R26" s="3"/>
      <c r="S26" s="3"/>
    </row>
    <row r="27" spans="1:19" x14ac:dyDescent="0.35">
      <c r="A27" s="3" t="s">
        <v>101</v>
      </c>
      <c r="B27" s="3">
        <v>1</v>
      </c>
      <c r="C27" s="3">
        <v>2</v>
      </c>
      <c r="D27" s="3">
        <v>2</v>
      </c>
      <c r="E27" s="3">
        <v>5</v>
      </c>
      <c r="F27" s="3">
        <v>40</v>
      </c>
      <c r="G27" s="4">
        <f>Table1[[#This Row],['# Medals]]/Table1[[#This Row],['# Athletes]]</f>
        <v>0.125</v>
      </c>
      <c r="H27" s="4">
        <v>17.98</v>
      </c>
      <c r="I27" s="4">
        <f>Table1[[#This Row],['# Athletes]]/Table1[[#This Row],[Population (mn)]]</f>
        <v>2.2246941045606228</v>
      </c>
      <c r="J27" s="5">
        <f>Table1[[#This Row],['# Medals]]/Table1[[#This Row],[Population (mn)]]</f>
        <v>0.27808676307007785</v>
      </c>
      <c r="K27" s="5">
        <v>0.76500000000000001</v>
      </c>
      <c r="L27" s="3" t="s">
        <v>13</v>
      </c>
      <c r="M27" s="3">
        <v>83</v>
      </c>
      <c r="N27" s="3" t="s">
        <v>102</v>
      </c>
      <c r="O27" s="5">
        <f>Table1[[#This Row],[Medals per population (mn)]]^0.5*Table1[[#This Row],[Medals per Athletes]]^0.5*(Table1[[#This Row],['# Medals]] *(1+ Table1[[#This Row],[HDI]]-0.5))</f>
        <v>1.1792494838267573</v>
      </c>
      <c r="P27" s="5">
        <f t="shared" si="1"/>
        <v>1.2382119580180952</v>
      </c>
      <c r="Q27" s="3">
        <v>2024</v>
      </c>
      <c r="R27" s="3"/>
      <c r="S27" s="3"/>
    </row>
    <row r="28" spans="1:19" x14ac:dyDescent="0.35">
      <c r="A28" s="3" t="s">
        <v>155</v>
      </c>
      <c r="B28" s="3">
        <v>0</v>
      </c>
      <c r="C28" s="3">
        <v>1</v>
      </c>
      <c r="D28" s="3">
        <v>0</v>
      </c>
      <c r="E28" s="3">
        <v>1</v>
      </c>
      <c r="F28" s="3">
        <v>8</v>
      </c>
      <c r="G28" s="4">
        <f>Table1[[#This Row],['# Medals]]/Table1[[#This Row],['# Athletes]]</f>
        <v>0.125</v>
      </c>
      <c r="H28" s="4">
        <v>4.46</v>
      </c>
      <c r="I28" s="4">
        <f>Table1[[#This Row],['# Athletes]]/Table1[[#This Row],[Population (mn)]]</f>
        <v>1.7937219730941705</v>
      </c>
      <c r="J28" s="5">
        <f>Table1[[#This Row],['# Medals]]/Table1[[#This Row],[Population (mn)]]</f>
        <v>0.22421524663677131</v>
      </c>
      <c r="K28" s="5">
        <v>0.82</v>
      </c>
      <c r="L28" s="3" t="s">
        <v>10</v>
      </c>
      <c r="M28" s="3">
        <v>57</v>
      </c>
      <c r="N28" s="3" t="s">
        <v>156</v>
      </c>
      <c r="O28" s="5">
        <f>Table1[[#This Row],[Medals per population (mn)]]^0.5*Table1[[#This Row],[Medals per Athletes]]^0.5*(Table1[[#This Row],['# Medals]] *(1+ Table1[[#This Row],[HDI]]-0.5))</f>
        <v>0.22098434496020025</v>
      </c>
      <c r="P28" s="5">
        <f t="shared" si="1"/>
        <v>0.22098434496020025</v>
      </c>
      <c r="Q28" s="3">
        <v>2024</v>
      </c>
      <c r="R28" s="3"/>
      <c r="S28" s="3"/>
    </row>
    <row r="29" spans="1:19" x14ac:dyDescent="0.35">
      <c r="A29" s="3" t="s">
        <v>123</v>
      </c>
      <c r="B29" s="3">
        <v>1</v>
      </c>
      <c r="C29" s="3">
        <v>0</v>
      </c>
      <c r="D29" s="3">
        <v>1</v>
      </c>
      <c r="E29" s="3">
        <v>2</v>
      </c>
      <c r="F29" s="3">
        <v>16</v>
      </c>
      <c r="G29" s="4">
        <f>Table1[[#This Row],['# Medals]]/Table1[[#This Row],['# Athletes]]</f>
        <v>0.125</v>
      </c>
      <c r="H29" s="4">
        <v>18.12</v>
      </c>
      <c r="I29" s="4">
        <f>Table1[[#This Row],['# Athletes]]/Table1[[#This Row],[Population (mn)]]</f>
        <v>0.88300220750551872</v>
      </c>
      <c r="J29" s="5">
        <f>Table1[[#This Row],['# Medals]]/Table1[[#This Row],[Population (mn)]]</f>
        <v>0.11037527593818984</v>
      </c>
      <c r="K29" s="5">
        <v>0.629</v>
      </c>
      <c r="L29" s="3" t="s">
        <v>42</v>
      </c>
      <c r="M29" s="3">
        <v>136</v>
      </c>
      <c r="N29" s="3" t="s">
        <v>124</v>
      </c>
      <c r="O29" s="5">
        <f>Table1[[#This Row],[Medals per population (mn)]]^0.5*Table1[[#This Row],[Medals per Athletes]]^0.5*(Table1[[#This Row],['# Medals]] *(1+ Table1[[#This Row],[HDI]]-0.5))</f>
        <v>0.26522523644737339</v>
      </c>
      <c r="P29" s="5">
        <f t="shared" si="1"/>
        <v>0.29174776009211073</v>
      </c>
      <c r="Q29" s="3">
        <v>2024</v>
      </c>
      <c r="R29" s="3"/>
      <c r="S29" s="3"/>
    </row>
    <row r="30" spans="1:19" x14ac:dyDescent="0.35">
      <c r="A30" s="3" t="s">
        <v>96</v>
      </c>
      <c r="B30" s="3">
        <v>1</v>
      </c>
      <c r="C30" s="3">
        <v>3</v>
      </c>
      <c r="D30" s="3">
        <v>0</v>
      </c>
      <c r="E30" s="3">
        <v>4</v>
      </c>
      <c r="F30" s="3">
        <v>32</v>
      </c>
      <c r="G30" s="4">
        <f>Table1[[#This Row],['# Medals]]/Table1[[#This Row],['# Athletes]]</f>
        <v>0.125</v>
      </c>
      <c r="H30" s="4">
        <v>128.69</v>
      </c>
      <c r="I30" s="4">
        <f>Table1[[#This Row],['# Athletes]]/Table1[[#This Row],[Population (mn)]]</f>
        <v>0.24865956950812029</v>
      </c>
      <c r="J30" s="5">
        <f>Table1[[#This Row],['# Medals]]/Table1[[#This Row],[Population (mn)]]</f>
        <v>3.1082446188515037E-2</v>
      </c>
      <c r="K30" s="5">
        <v>0.49199999999999999</v>
      </c>
      <c r="L30" s="3" t="s">
        <v>98</v>
      </c>
      <c r="M30" s="3">
        <v>176</v>
      </c>
      <c r="N30" s="3" t="s">
        <v>97</v>
      </c>
      <c r="O30" s="5">
        <f>Table1[[#This Row],[Medals per population (mn)]]^0.5*Table1[[#This Row],[Medals per Athletes]]^0.5*(Table1[[#This Row],['# Medals]] *(1+ Table1[[#This Row],[HDI]]-0.5))</f>
        <v>0.24733425288889874</v>
      </c>
      <c r="P30" s="5">
        <f t="shared" si="1"/>
        <v>0.28443439082223354</v>
      </c>
      <c r="Q30" s="3">
        <v>2024</v>
      </c>
      <c r="R30" s="3"/>
      <c r="S30" s="3"/>
    </row>
    <row r="31" spans="1:19" x14ac:dyDescent="0.35">
      <c r="A31" s="3" t="s">
        <v>20</v>
      </c>
      <c r="B31" s="3">
        <v>15</v>
      </c>
      <c r="C31" s="3">
        <v>7</v>
      </c>
      <c r="D31" s="3">
        <v>12</v>
      </c>
      <c r="E31" s="3">
        <v>34</v>
      </c>
      <c r="F31" s="3">
        <v>276</v>
      </c>
      <c r="G31" s="4">
        <f>Table1[[#This Row],['# Medals]]/Table1[[#This Row],['# Athletes]]</f>
        <v>0.12318840579710146</v>
      </c>
      <c r="H31" s="4">
        <v>18.09</v>
      </c>
      <c r="I31" s="4">
        <f>Table1[[#This Row],['# Athletes]]/Table1[[#This Row],[Population (mn)]]</f>
        <v>15.257048092868988</v>
      </c>
      <c r="J31" s="5">
        <f>Table1[[#This Row],['# Medals]]/Table1[[#This Row],[Population (mn)]]</f>
        <v>1.8794914317302378</v>
      </c>
      <c r="K31" s="5">
        <v>0.94599999999999995</v>
      </c>
      <c r="L31" s="3" t="s">
        <v>10</v>
      </c>
      <c r="M31" s="3">
        <v>10</v>
      </c>
      <c r="N31" s="3" t="s">
        <v>21</v>
      </c>
      <c r="O31" s="5">
        <f>Table1[[#This Row],[Medals per population (mn)]]^0.5*Table1[[#This Row],[Medals per Athletes]]^0.5*(Table1[[#This Row],['# Medals]] *(1+ Table1[[#This Row],[HDI]]-0.5))</f>
        <v>23.656598690230133</v>
      </c>
      <c r="P31" s="5">
        <f t="shared" si="1"/>
        <v>23.656598690230133</v>
      </c>
      <c r="Q31" s="3">
        <v>2024</v>
      </c>
      <c r="R31" s="3"/>
      <c r="S31" s="3"/>
    </row>
    <row r="32" spans="1:19" x14ac:dyDescent="0.35">
      <c r="A32" s="3" t="s">
        <v>94</v>
      </c>
      <c r="B32" s="3">
        <v>1</v>
      </c>
      <c r="C32" s="3">
        <v>3</v>
      </c>
      <c r="D32" s="3">
        <v>2</v>
      </c>
      <c r="E32" s="3">
        <v>6</v>
      </c>
      <c r="F32" s="3">
        <v>51</v>
      </c>
      <c r="G32" s="4">
        <f>Table1[[#This Row],['# Medals]]/Table1[[#This Row],['# Athletes]]</f>
        <v>0.11764705882352941</v>
      </c>
      <c r="H32" s="4">
        <v>71.7</v>
      </c>
      <c r="I32" s="4">
        <f>Table1[[#This Row],['# Athletes]]/Table1[[#This Row],[Population (mn)]]</f>
        <v>0.71129707112970708</v>
      </c>
      <c r="J32" s="5">
        <f>Table1[[#This Row],['# Medals]]/Table1[[#This Row],[Population (mn)]]</f>
        <v>8.3682008368200833E-2</v>
      </c>
      <c r="K32" s="5">
        <v>0.80300000000000005</v>
      </c>
      <c r="L32" s="3" t="s">
        <v>10</v>
      </c>
      <c r="M32" s="3">
        <v>66</v>
      </c>
      <c r="N32" s="3" t="s">
        <v>95</v>
      </c>
      <c r="O32" s="5">
        <f>Table1[[#This Row],[Medals per population (mn)]]^0.5*Table1[[#This Row],[Medals per Athletes]]^0.5*(Table1[[#This Row],['# Medals]] *(1+ Table1[[#This Row],[HDI]]-0.5))</f>
        <v>0.77571510916905428</v>
      </c>
      <c r="P32" s="5">
        <f t="shared" si="1"/>
        <v>0.77571510916905428</v>
      </c>
      <c r="Q32" s="3">
        <v>2024</v>
      </c>
      <c r="R32" s="3"/>
      <c r="S32" s="3"/>
    </row>
    <row r="33" spans="1:19" x14ac:dyDescent="0.35">
      <c r="A33" s="3" t="s">
        <v>16</v>
      </c>
      <c r="B33" s="3">
        <v>18</v>
      </c>
      <c r="C33" s="3">
        <v>19</v>
      </c>
      <c r="D33" s="3">
        <v>16</v>
      </c>
      <c r="E33" s="3">
        <v>53</v>
      </c>
      <c r="F33" s="3">
        <v>460</v>
      </c>
      <c r="G33" s="4">
        <f>Table1[[#This Row],['# Medals]]/Table1[[#This Row],['# Athletes]]</f>
        <v>0.11521739130434783</v>
      </c>
      <c r="H33" s="4">
        <v>26.45</v>
      </c>
      <c r="I33" s="4">
        <f>Table1[[#This Row],['# Athletes]]/Table1[[#This Row],[Population (mn)]]</f>
        <v>17.391304347826086</v>
      </c>
      <c r="J33" s="5">
        <f>Table1[[#This Row],['# Medals]]/Table1[[#This Row],[Population (mn)]]</f>
        <v>2.003780718336484</v>
      </c>
      <c r="K33" s="5">
        <v>0.94599999999999995</v>
      </c>
      <c r="L33" s="3" t="s">
        <v>10</v>
      </c>
      <c r="M33" s="3">
        <v>10</v>
      </c>
      <c r="N33" s="3" t="s">
        <v>17</v>
      </c>
      <c r="O33" s="5">
        <f>Table1[[#This Row],[Medals per population (mn)]]^0.5*Table1[[#This Row],[Medals per Athletes]]^0.5*(Table1[[#This Row],['# Medals]] *(1+ Table1[[#This Row],[HDI]]-0.5))</f>
        <v>36.823772444296658</v>
      </c>
      <c r="P33" s="5">
        <f t="shared" si="1"/>
        <v>36.823772444296658</v>
      </c>
      <c r="Q33" s="3">
        <v>2024</v>
      </c>
      <c r="R33" s="3"/>
      <c r="S33" s="3"/>
    </row>
    <row r="34" spans="1:19" x14ac:dyDescent="0.35">
      <c r="A34" s="3" t="s">
        <v>34</v>
      </c>
      <c r="B34" s="3">
        <v>6</v>
      </c>
      <c r="C34" s="3">
        <v>7</v>
      </c>
      <c r="D34" s="3">
        <v>6</v>
      </c>
      <c r="E34" s="3">
        <v>19</v>
      </c>
      <c r="F34" s="3">
        <v>169</v>
      </c>
      <c r="G34" s="4">
        <f>Table1[[#This Row],['# Medals]]/Table1[[#This Row],['# Athletes]]</f>
        <v>0.11242603550295859</v>
      </c>
      <c r="H34" s="4">
        <v>9.69</v>
      </c>
      <c r="I34" s="4">
        <f>Table1[[#This Row],['# Athletes]]/Table1[[#This Row],[Population (mn)]]</f>
        <v>17.440660474716204</v>
      </c>
      <c r="J34" s="5">
        <f>Table1[[#This Row],['# Medals]]/Table1[[#This Row],[Population (mn)]]</f>
        <v>1.9607843137254903</v>
      </c>
      <c r="K34" s="5">
        <v>0.85099999999999998</v>
      </c>
      <c r="L34" s="3" t="s">
        <v>10</v>
      </c>
      <c r="M34" s="3">
        <v>47</v>
      </c>
      <c r="N34" s="3" t="s">
        <v>35</v>
      </c>
      <c r="O34" s="5">
        <f>Table1[[#This Row],[Medals per population (mn)]]^0.5*Table1[[#This Row],[Medals per Athletes]]^0.5*(Table1[[#This Row],['# Medals]] *(1+ Table1[[#This Row],[HDI]]-0.5))</f>
        <v>12.051949690597931</v>
      </c>
      <c r="P34" s="5">
        <f t="shared" si="1"/>
        <v>12.051949690597931</v>
      </c>
      <c r="Q34" s="3">
        <v>2024</v>
      </c>
      <c r="R34" s="3"/>
      <c r="S34" s="3"/>
    </row>
    <row r="35" spans="1:19" x14ac:dyDescent="0.35">
      <c r="A35" s="3" t="s">
        <v>18</v>
      </c>
      <c r="B35" s="3">
        <v>16</v>
      </c>
      <c r="C35" s="3">
        <v>26</v>
      </c>
      <c r="D35" s="3">
        <v>22</v>
      </c>
      <c r="E35" s="3">
        <v>64</v>
      </c>
      <c r="F35" s="3">
        <v>572</v>
      </c>
      <c r="G35" s="4">
        <f>Table1[[#This Row],['# Medals]]/Table1[[#This Row],['# Athletes]]</f>
        <v>0.11188811188811189</v>
      </c>
      <c r="H35" s="4">
        <v>66.44</v>
      </c>
      <c r="I35" s="4">
        <f>Table1[[#This Row],['# Athletes]]/Table1[[#This Row],[Population (mn)]]</f>
        <v>8.6092715231788084</v>
      </c>
      <c r="J35" s="5">
        <f>Table1[[#This Row],['# Medals]]/Table1[[#This Row],[Population (mn)]]</f>
        <v>0.96327513546056598</v>
      </c>
      <c r="K35" s="5">
        <v>0.91</v>
      </c>
      <c r="L35" s="3" t="s">
        <v>10</v>
      </c>
      <c r="M35" s="3">
        <v>28</v>
      </c>
      <c r="N35" s="3" t="s">
        <v>19</v>
      </c>
      <c r="O35" s="5">
        <f>Table1[[#This Row],[Medals per population (mn)]]^0.5*Table1[[#This Row],[Medals per Athletes]]^0.5*(Table1[[#This Row],['# Medals]] *(1+ Table1[[#This Row],[HDI]]-0.5))</f>
        <v>29.625537212524289</v>
      </c>
      <c r="P35" s="5">
        <f t="shared" si="1"/>
        <v>29.625537212524289</v>
      </c>
      <c r="Q35" s="3">
        <v>2024</v>
      </c>
      <c r="R35" s="3"/>
      <c r="S35" s="3"/>
    </row>
    <row r="36" spans="1:19" x14ac:dyDescent="0.35">
      <c r="A36" s="3" t="s">
        <v>111</v>
      </c>
      <c r="B36" s="3">
        <v>1</v>
      </c>
      <c r="C36" s="3">
        <v>1</v>
      </c>
      <c r="D36" s="3">
        <v>1</v>
      </c>
      <c r="E36" s="3">
        <v>3</v>
      </c>
      <c r="F36" s="3">
        <v>27</v>
      </c>
      <c r="G36" s="4">
        <f>Table1[[#This Row],['# Medals]]/Table1[[#This Row],['# Athletes]]</f>
        <v>0.1111111111111111</v>
      </c>
      <c r="H36" s="4">
        <v>12.2</v>
      </c>
      <c r="I36" s="4">
        <f>Table1[[#This Row],['# Athletes]]/Table1[[#This Row],[Population (mn)]]</f>
        <v>2.2131147540983607</v>
      </c>
      <c r="J36" s="5">
        <f>Table1[[#This Row],['# Medals]]/Table1[[#This Row],[Population (mn)]]</f>
        <v>0.24590163934426232</v>
      </c>
      <c r="K36" s="5">
        <v>0.73199999999999998</v>
      </c>
      <c r="L36" s="3" t="s">
        <v>13</v>
      </c>
      <c r="M36" s="3">
        <v>101</v>
      </c>
      <c r="N36" s="3" t="s">
        <v>112</v>
      </c>
      <c r="O36" s="5">
        <f>Table1[[#This Row],[Medals per population (mn)]]^0.5*Table1[[#This Row],[Medals per Athletes]]^0.5*(Table1[[#This Row],['# Medals]] *(1+ Table1[[#This Row],[HDI]]-0.5))</f>
        <v>0.61092995493433244</v>
      </c>
      <c r="P36" s="5">
        <f t="shared" ref="P36:P67" si="2">O36 * (1 + IF(K36&gt;=0.8, 0, IF(K36&gt;=0.7, 0.05, IF(K36&gt;=0.55, 0.1, 0.15))))</f>
        <v>0.64147645268104914</v>
      </c>
      <c r="Q36" s="3">
        <v>2024</v>
      </c>
      <c r="R36" s="3"/>
      <c r="S36" s="3"/>
    </row>
    <row r="37" spans="1:19" x14ac:dyDescent="0.35">
      <c r="A37" s="3" t="s">
        <v>14</v>
      </c>
      <c r="B37" s="3">
        <v>20</v>
      </c>
      <c r="C37" s="3">
        <v>12</v>
      </c>
      <c r="D37" s="3">
        <v>13</v>
      </c>
      <c r="E37" s="3">
        <v>45</v>
      </c>
      <c r="F37" s="3">
        <v>410</v>
      </c>
      <c r="G37" s="4">
        <f>Table1[[#This Row],['# Medals]]/Table1[[#This Row],['# Athletes]]</f>
        <v>0.10975609756097561</v>
      </c>
      <c r="H37" s="4">
        <v>124.37</v>
      </c>
      <c r="I37" s="4">
        <f>Table1[[#This Row],['# Athletes]]/Table1[[#This Row],[Population (mn)]]</f>
        <v>3.296614939294042</v>
      </c>
      <c r="J37" s="5">
        <f>Table1[[#This Row],['# Medals]]/Table1[[#This Row],[Population (mn)]]</f>
        <v>0.36182359089812655</v>
      </c>
      <c r="K37" s="5">
        <v>0.92</v>
      </c>
      <c r="L37" s="3" t="s">
        <v>10</v>
      </c>
      <c r="M37" s="3">
        <v>24</v>
      </c>
      <c r="N37" s="3" t="s">
        <v>15</v>
      </c>
      <c r="O37" s="5">
        <f>Table1[[#This Row],[Medals per population (mn)]]^0.5*Table1[[#This Row],[Medals per Athletes]]^0.5*(Table1[[#This Row],['# Medals]] *(1+ Table1[[#This Row],[HDI]]-0.5))</f>
        <v>12.733964254145555</v>
      </c>
      <c r="P37" s="5">
        <f t="shared" si="2"/>
        <v>12.733964254145555</v>
      </c>
      <c r="Q37" s="3">
        <v>2024</v>
      </c>
      <c r="R37" s="3"/>
      <c r="S37" s="3"/>
    </row>
    <row r="38" spans="1:19" x14ac:dyDescent="0.35">
      <c r="A38" s="3" t="s">
        <v>24</v>
      </c>
      <c r="B38" s="3">
        <v>12</v>
      </c>
      <c r="C38" s="3">
        <v>13</v>
      </c>
      <c r="D38" s="3">
        <v>15</v>
      </c>
      <c r="E38" s="3">
        <v>40</v>
      </c>
      <c r="F38" s="3">
        <v>380</v>
      </c>
      <c r="G38" s="4">
        <f>Table1[[#This Row],['# Medals]]/Table1[[#This Row],['# Athletes]]</f>
        <v>0.10526315789473684</v>
      </c>
      <c r="H38" s="4">
        <v>59.5</v>
      </c>
      <c r="I38" s="4">
        <f>Table1[[#This Row],['# Athletes]]/Table1[[#This Row],[Population (mn)]]</f>
        <v>6.3865546218487399</v>
      </c>
      <c r="J38" s="5">
        <f>Table1[[#This Row],['# Medals]]/Table1[[#This Row],[Population (mn)]]</f>
        <v>0.67226890756302526</v>
      </c>
      <c r="K38" s="5">
        <v>0.90600000000000003</v>
      </c>
      <c r="L38" s="3" t="s">
        <v>10</v>
      </c>
      <c r="M38" s="3">
        <v>30</v>
      </c>
      <c r="N38" s="3" t="s">
        <v>25</v>
      </c>
      <c r="O38" s="5">
        <f>Table1[[#This Row],[Medals per population (mn)]]^0.5*Table1[[#This Row],[Medals per Athletes]]^0.5*(Table1[[#This Row],['# Medals]] *(1+ Table1[[#This Row],[HDI]]-0.5))</f>
        <v>14.960807060421565</v>
      </c>
      <c r="P38" s="5">
        <f t="shared" si="2"/>
        <v>14.960807060421565</v>
      </c>
      <c r="Q38" s="3">
        <v>2024</v>
      </c>
      <c r="R38" s="3"/>
      <c r="S38" s="3"/>
    </row>
    <row r="39" spans="1:19" x14ac:dyDescent="0.35">
      <c r="A39" s="3" t="s">
        <v>82</v>
      </c>
      <c r="B39" s="3">
        <v>2</v>
      </c>
      <c r="C39" s="3">
        <v>0</v>
      </c>
      <c r="D39" s="3">
        <v>1</v>
      </c>
      <c r="E39" s="3">
        <v>3</v>
      </c>
      <c r="F39" s="3">
        <v>29</v>
      </c>
      <c r="G39" s="4">
        <f>Table1[[#This Row],['# Medals]]/Table1[[#This Row],['# Athletes]]</f>
        <v>0.10344827586206896</v>
      </c>
      <c r="H39" s="4">
        <v>281.19</v>
      </c>
      <c r="I39" s="4">
        <f>Table1[[#This Row],['# Athletes]]/Table1[[#This Row],[Population (mn)]]</f>
        <v>0.10313311284185071</v>
      </c>
      <c r="J39" s="5">
        <f>Table1[[#This Row],['# Medals]]/Table1[[#This Row],[Population (mn)]]</f>
        <v>1.066894270777766E-2</v>
      </c>
      <c r="K39" s="5">
        <v>0.71299999999999997</v>
      </c>
      <c r="L39" s="3" t="s">
        <v>13</v>
      </c>
      <c r="M39" s="3">
        <v>112</v>
      </c>
      <c r="N39" s="3" t="s">
        <v>83</v>
      </c>
      <c r="O39" s="5">
        <f>Table1[[#This Row],[Medals per population (mn)]]^0.5*Table1[[#This Row],[Medals per Athletes]]^0.5*(Table1[[#This Row],['# Medals]] *(1+ Table1[[#This Row],[HDI]]-0.5))</f>
        <v>0.1208938965118905</v>
      </c>
      <c r="P39" s="5">
        <f t="shared" si="2"/>
        <v>0.12693859133748503</v>
      </c>
      <c r="Q39" s="3">
        <v>2024</v>
      </c>
      <c r="R39" s="3"/>
      <c r="S39" s="3"/>
    </row>
    <row r="40" spans="1:19" x14ac:dyDescent="0.35">
      <c r="A40" s="3" t="s">
        <v>28</v>
      </c>
      <c r="B40" s="3">
        <v>10</v>
      </c>
      <c r="C40" s="3">
        <v>7</v>
      </c>
      <c r="D40" s="3">
        <v>3</v>
      </c>
      <c r="E40" s="3">
        <v>20</v>
      </c>
      <c r="F40" s="3">
        <v>195</v>
      </c>
      <c r="G40" s="4">
        <f>Table1[[#This Row],['# Medals]]/Table1[[#This Row],['# Athletes]]</f>
        <v>0.10256410256410256</v>
      </c>
      <c r="H40" s="4">
        <v>5.17</v>
      </c>
      <c r="I40" s="4">
        <f>Table1[[#This Row],['# Athletes]]/Table1[[#This Row],[Population (mn)]]</f>
        <v>37.717601547388782</v>
      </c>
      <c r="J40" s="5">
        <f>Table1[[#This Row],['# Medals]]/Table1[[#This Row],[Population (mn)]]</f>
        <v>3.8684719535783367</v>
      </c>
      <c r="K40" s="5">
        <v>0.93899999999999995</v>
      </c>
      <c r="L40" s="3" t="s">
        <v>10</v>
      </c>
      <c r="M40" s="3">
        <v>16</v>
      </c>
      <c r="N40" s="3" t="s">
        <v>29</v>
      </c>
      <c r="O40" s="5">
        <f>Table1[[#This Row],[Medals per population (mn)]]^0.5*Table1[[#This Row],[Medals per Athletes]]^0.5*(Table1[[#This Row],['# Medals]] *(1+ Table1[[#This Row],[HDI]]-0.5))</f>
        <v>18.128347103502126</v>
      </c>
      <c r="P40" s="5">
        <f t="shared" si="2"/>
        <v>18.128347103502126</v>
      </c>
      <c r="Q40" s="3">
        <v>2024</v>
      </c>
      <c r="R40" s="3"/>
      <c r="S40" s="3"/>
    </row>
    <row r="41" spans="1:19" x14ac:dyDescent="0.35">
      <c r="A41" s="3" t="s">
        <v>68</v>
      </c>
      <c r="B41" s="3">
        <v>2</v>
      </c>
      <c r="C41" s="3">
        <v>2</v>
      </c>
      <c r="D41" s="3">
        <v>3</v>
      </c>
      <c r="E41" s="3">
        <v>7</v>
      </c>
      <c r="F41" s="3">
        <v>73</v>
      </c>
      <c r="G41" s="4">
        <f>Table1[[#This Row],['# Medals]]/Table1[[#This Row],['# Athletes]]</f>
        <v>9.5890410958904104E-2</v>
      </c>
      <c r="H41" s="4">
        <v>3.9</v>
      </c>
      <c r="I41" s="4">
        <f>Table1[[#This Row],['# Athletes]]/Table1[[#This Row],[Population (mn)]]</f>
        <v>18.717948717948719</v>
      </c>
      <c r="J41" s="5">
        <f>Table1[[#This Row],['# Medals]]/Table1[[#This Row],[Population (mn)]]</f>
        <v>1.7948717948717949</v>
      </c>
      <c r="K41" s="5">
        <v>0.878</v>
      </c>
      <c r="L41" s="3" t="s">
        <v>10</v>
      </c>
      <c r="M41" s="3">
        <v>39</v>
      </c>
      <c r="N41" s="3" t="s">
        <v>69</v>
      </c>
      <c r="O41" s="5">
        <f>Table1[[#This Row],[Medals per population (mn)]]^0.5*Table1[[#This Row],[Medals per Athletes]]^0.5*(Table1[[#This Row],['# Medals]] *(1+ Table1[[#This Row],[HDI]]-0.5))</f>
        <v>4.0017648389784251</v>
      </c>
      <c r="P41" s="5">
        <f t="shared" si="2"/>
        <v>4.0017648389784251</v>
      </c>
      <c r="Q41" s="3">
        <v>2024</v>
      </c>
      <c r="R41" s="3"/>
      <c r="S41" s="3"/>
    </row>
    <row r="42" spans="1:19" x14ac:dyDescent="0.35">
      <c r="A42" s="3" t="s">
        <v>90</v>
      </c>
      <c r="B42" s="3">
        <v>1</v>
      </c>
      <c r="C42" s="3">
        <v>3</v>
      </c>
      <c r="D42" s="3">
        <v>2</v>
      </c>
      <c r="E42" s="3">
        <v>6</v>
      </c>
      <c r="F42" s="3">
        <v>63</v>
      </c>
      <c r="G42" s="4">
        <f>Table1[[#This Row],['# Medals]]/Table1[[#This Row],['# Athletes]]</f>
        <v>9.5238095238095233E-2</v>
      </c>
      <c r="H42" s="4">
        <v>2.84</v>
      </c>
      <c r="I42" s="4">
        <f>Table1[[#This Row],['# Athletes]]/Table1[[#This Row],[Population (mn)]]</f>
        <v>22.183098591549296</v>
      </c>
      <c r="J42" s="5">
        <f>Table1[[#This Row],['# Medals]]/Table1[[#This Row],[Population (mn)]]</f>
        <v>2.1126760563380285</v>
      </c>
      <c r="K42" s="5">
        <v>0.70599999999999996</v>
      </c>
      <c r="L42" s="3" t="s">
        <v>13</v>
      </c>
      <c r="M42" s="3">
        <v>115</v>
      </c>
      <c r="N42" s="3" t="s">
        <v>91</v>
      </c>
      <c r="O42" s="5">
        <f>Table1[[#This Row],[Medals per population (mn)]]^0.5*Table1[[#This Row],[Medals per Athletes]]^0.5*(Table1[[#This Row],['# Medals]] *(1+ Table1[[#This Row],[HDI]]-0.5))</f>
        <v>3.2457895958616332</v>
      </c>
      <c r="P42" s="5">
        <f t="shared" si="2"/>
        <v>3.4080790756547148</v>
      </c>
      <c r="Q42" s="3">
        <v>2024</v>
      </c>
      <c r="R42" s="3"/>
      <c r="S42" s="3"/>
    </row>
    <row r="43" spans="1:19" x14ac:dyDescent="0.35">
      <c r="A43" s="3" t="s">
        <v>38</v>
      </c>
      <c r="B43" s="3">
        <v>4</v>
      </c>
      <c r="C43" s="3">
        <v>4</v>
      </c>
      <c r="D43" s="3">
        <v>3</v>
      </c>
      <c r="E43" s="3">
        <v>11</v>
      </c>
      <c r="F43" s="3">
        <v>117</v>
      </c>
      <c r="G43" s="4">
        <f>Table1[[#This Row],['# Medals]]/Table1[[#This Row],['# Athletes]]</f>
        <v>9.4017094017094016E-2</v>
      </c>
      <c r="H43" s="4">
        <v>10.55</v>
      </c>
      <c r="I43" s="4">
        <f>Table1[[#This Row],['# Athletes]]/Table1[[#This Row],[Population (mn)]]</f>
        <v>11.090047393364928</v>
      </c>
      <c r="J43" s="5">
        <f>Table1[[#This Row],['# Medals]]/Table1[[#This Row],[Population (mn)]]</f>
        <v>1.0426540284360188</v>
      </c>
      <c r="K43" s="5">
        <v>0.95199999999999996</v>
      </c>
      <c r="L43" s="3" t="s">
        <v>10</v>
      </c>
      <c r="M43" s="3">
        <v>5</v>
      </c>
      <c r="N43" s="3" t="s">
        <v>39</v>
      </c>
      <c r="O43" s="5">
        <f>Table1[[#This Row],[Medals per population (mn)]]^0.5*Table1[[#This Row],[Medals per Athletes]]^0.5*(Table1[[#This Row],['# Medals]] *(1+ Table1[[#This Row],[HDI]]-0.5))</f>
        <v>5.0007233133398206</v>
      </c>
      <c r="P43" s="5">
        <f t="shared" si="2"/>
        <v>5.0007233133398206</v>
      </c>
      <c r="Q43" s="3">
        <v>2024</v>
      </c>
      <c r="R43" s="3"/>
      <c r="S43" s="3"/>
    </row>
    <row r="44" spans="1:19" x14ac:dyDescent="0.35">
      <c r="A44" s="3" t="s">
        <v>88</v>
      </c>
      <c r="B44" s="3">
        <v>1</v>
      </c>
      <c r="C44" s="3">
        <v>3</v>
      </c>
      <c r="D44" s="3">
        <v>3</v>
      </c>
      <c r="E44" s="3">
        <v>7</v>
      </c>
      <c r="F44" s="3">
        <v>79</v>
      </c>
      <c r="G44" s="4">
        <f>Table1[[#This Row],['# Medals]]/Table1[[#This Row],['# Athletes]]</f>
        <v>8.8607594936708861E-2</v>
      </c>
      <c r="H44" s="4">
        <v>20.329999999999998</v>
      </c>
      <c r="I44" s="4">
        <f>Table1[[#This Row],['# Athletes]]/Table1[[#This Row],[Population (mn)]]</f>
        <v>3.885882931628136</v>
      </c>
      <c r="J44" s="5">
        <f>Table1[[#This Row],['# Medals]]/Table1[[#This Row],[Population (mn)]]</f>
        <v>0.34431874077717661</v>
      </c>
      <c r="K44" s="5">
        <v>0.80200000000000005</v>
      </c>
      <c r="L44" s="3" t="s">
        <v>10</v>
      </c>
      <c r="M44" s="3">
        <v>67</v>
      </c>
      <c r="N44" s="3" t="s">
        <v>89</v>
      </c>
      <c r="O44" s="5">
        <f>Table1[[#This Row],[Medals per population (mn)]]^0.5*Table1[[#This Row],[Medals per Athletes]]^0.5*(Table1[[#This Row],['# Medals]] *(1+ Table1[[#This Row],[HDI]]-0.5))</f>
        <v>1.5919331603616702</v>
      </c>
      <c r="P44" s="5">
        <f t="shared" si="2"/>
        <v>1.5919331603616702</v>
      </c>
      <c r="Q44" s="3">
        <v>2024</v>
      </c>
      <c r="R44" s="3"/>
      <c r="S44" s="3"/>
    </row>
    <row r="45" spans="1:19" x14ac:dyDescent="0.35">
      <c r="A45" s="3" t="s">
        <v>50</v>
      </c>
      <c r="B45" s="3">
        <v>3</v>
      </c>
      <c r="C45" s="3">
        <v>5</v>
      </c>
      <c r="D45" s="3">
        <v>4</v>
      </c>
      <c r="E45" s="3">
        <v>12</v>
      </c>
      <c r="F45" s="3">
        <v>140</v>
      </c>
      <c r="G45" s="4">
        <f>Table1[[#This Row],['# Medals]]/Table1[[#This Row],['# Athletes]]</f>
        <v>8.5714285714285715E-2</v>
      </c>
      <c r="H45" s="4">
        <v>37.729999999999997</v>
      </c>
      <c r="I45" s="4">
        <f>Table1[[#This Row],['# Athletes]]/Table1[[#This Row],[Population (mn)]]</f>
        <v>3.710575139146568</v>
      </c>
      <c r="J45" s="5">
        <f>Table1[[#This Row],['# Medals]]/Table1[[#This Row],[Population (mn)]]</f>
        <v>0.31804929764113438</v>
      </c>
      <c r="K45" s="5">
        <v>0.73399999999999999</v>
      </c>
      <c r="L45" s="3" t="s">
        <v>13</v>
      </c>
      <c r="M45" s="3">
        <v>100</v>
      </c>
      <c r="N45" s="3" t="s">
        <v>51</v>
      </c>
      <c r="O45" s="5">
        <f>Table1[[#This Row],[Medals per population (mn)]]^0.5*Table1[[#This Row],[Medals per Athletes]]^0.5*(Table1[[#This Row],['# Medals]] *(1+ Table1[[#This Row],[HDI]]-0.5))</f>
        <v>2.4449514032707813</v>
      </c>
      <c r="P45" s="5">
        <f t="shared" si="2"/>
        <v>2.5671989734343206</v>
      </c>
      <c r="Q45" s="3">
        <v>2024</v>
      </c>
      <c r="R45" s="3"/>
      <c r="S45" s="3"/>
    </row>
    <row r="46" spans="1:19" x14ac:dyDescent="0.35">
      <c r="A46" s="3" t="s">
        <v>30</v>
      </c>
      <c r="B46" s="3">
        <v>9</v>
      </c>
      <c r="C46" s="3">
        <v>7</v>
      </c>
      <c r="D46" s="3">
        <v>11</v>
      </c>
      <c r="E46" s="3">
        <v>27</v>
      </c>
      <c r="F46" s="3">
        <v>316</v>
      </c>
      <c r="G46" s="4">
        <f>Table1[[#This Row],['# Medals]]/Table1[[#This Row],['# Athletes]]</f>
        <v>8.5443037974683542E-2</v>
      </c>
      <c r="H46" s="4">
        <v>39.299999999999997</v>
      </c>
      <c r="I46" s="4">
        <f>Table1[[#This Row],['# Athletes]]/Table1[[#This Row],[Population (mn)]]</f>
        <v>8.0407124681933855</v>
      </c>
      <c r="J46" s="5">
        <f>Table1[[#This Row],['# Medals]]/Table1[[#This Row],[Population (mn)]]</f>
        <v>0.68702290076335881</v>
      </c>
      <c r="K46" s="5">
        <v>0.93500000000000005</v>
      </c>
      <c r="L46" s="3" t="s">
        <v>10</v>
      </c>
      <c r="M46" s="3">
        <v>18</v>
      </c>
      <c r="N46" s="3" t="s">
        <v>31</v>
      </c>
      <c r="O46" s="5">
        <f>Table1[[#This Row],[Medals per population (mn)]]^0.5*Table1[[#This Row],[Medals per Athletes]]^0.5*(Table1[[#This Row],['# Medals]] *(1+ Table1[[#This Row],[HDI]]-0.5))</f>
        <v>9.3872765604353425</v>
      </c>
      <c r="P46" s="5">
        <f t="shared" si="2"/>
        <v>9.3872765604353425</v>
      </c>
      <c r="Q46" s="3">
        <v>2024</v>
      </c>
      <c r="R46" s="3"/>
      <c r="S46" s="3"/>
    </row>
    <row r="47" spans="1:19" x14ac:dyDescent="0.35">
      <c r="A47" s="3" t="s">
        <v>52</v>
      </c>
      <c r="B47" s="3">
        <v>3</v>
      </c>
      <c r="C47" s="3">
        <v>4</v>
      </c>
      <c r="D47" s="3">
        <v>2</v>
      </c>
      <c r="E47" s="3">
        <v>9</v>
      </c>
      <c r="F47" s="3">
        <v>107</v>
      </c>
      <c r="G47" s="4">
        <f>Table1[[#This Row],['# Medals]]/Table1[[#This Row],['# Athletes]]</f>
        <v>8.4112149532710276E-2</v>
      </c>
      <c r="H47" s="4">
        <v>19.12</v>
      </c>
      <c r="I47" s="4">
        <f>Table1[[#This Row],['# Athletes]]/Table1[[#This Row],[Population (mn)]]</f>
        <v>5.5962343096234308</v>
      </c>
      <c r="J47" s="5">
        <f>Table1[[#This Row],['# Medals]]/Table1[[#This Row],[Population (mn)]]</f>
        <v>0.47071129707112969</v>
      </c>
      <c r="K47" s="5">
        <v>0.82699999999999996</v>
      </c>
      <c r="L47" s="3" t="s">
        <v>10</v>
      </c>
      <c r="M47" s="3">
        <v>53</v>
      </c>
      <c r="N47" s="3" t="s">
        <v>53</v>
      </c>
      <c r="O47" s="5">
        <f>Table1[[#This Row],[Medals per population (mn)]]^0.5*Table1[[#This Row],[Medals per Athletes]]^0.5*(Table1[[#This Row],['# Medals]] *(1+ Table1[[#This Row],[HDI]]-0.5))</f>
        <v>2.3764030928402233</v>
      </c>
      <c r="P47" s="5">
        <f t="shared" si="2"/>
        <v>2.3764030928402233</v>
      </c>
      <c r="Q47" s="3">
        <v>2024</v>
      </c>
      <c r="R47" s="3"/>
      <c r="S47" s="3"/>
    </row>
    <row r="48" spans="1:19" x14ac:dyDescent="0.35">
      <c r="A48" s="3" t="s">
        <v>151</v>
      </c>
      <c r="B48" s="3">
        <v>0</v>
      </c>
      <c r="C48" s="3">
        <v>1</v>
      </c>
      <c r="D48" s="3">
        <v>0</v>
      </c>
      <c r="E48" s="3">
        <v>1</v>
      </c>
      <c r="F48" s="3">
        <v>12</v>
      </c>
      <c r="G48" s="4">
        <f>Table1[[#This Row],['# Medals]]/Table1[[#This Row],['# Athletes]]</f>
        <v>8.3333333333333329E-2</v>
      </c>
      <c r="H48" s="4">
        <v>11.44</v>
      </c>
      <c r="I48" s="4">
        <f>Table1[[#This Row],['# Athletes]]/Table1[[#This Row],[Population (mn)]]</f>
        <v>1.048951048951049</v>
      </c>
      <c r="J48" s="5">
        <f>Table1[[#This Row],['# Medals]]/Table1[[#This Row],[Population (mn)]]</f>
        <v>8.7412587412587422E-2</v>
      </c>
      <c r="K48" s="5">
        <v>0.73599999999999999</v>
      </c>
      <c r="L48" s="3" t="s">
        <v>13</v>
      </c>
      <c r="M48" s="3">
        <v>99</v>
      </c>
      <c r="N48" s="3" t="s">
        <v>152</v>
      </c>
      <c r="O48" s="5">
        <f>Table1[[#This Row],[Medals per population (mn)]]^0.5*Table1[[#This Row],[Medals per Athletes]]^0.5*(Table1[[#This Row],['# Medals]] *(1+ Table1[[#This Row],[HDI]]-0.5))</f>
        <v>0.10549086063883298</v>
      </c>
      <c r="P48" s="5">
        <f t="shared" si="2"/>
        <v>0.11076540367077463</v>
      </c>
      <c r="Q48" s="3">
        <v>2024</v>
      </c>
      <c r="R48" s="3"/>
      <c r="S48" s="3"/>
    </row>
    <row r="49" spans="1:19" x14ac:dyDescent="0.35">
      <c r="A49" s="3" t="s">
        <v>84</v>
      </c>
      <c r="B49" s="3">
        <v>1</v>
      </c>
      <c r="C49" s="3">
        <v>5</v>
      </c>
      <c r="D49" s="3">
        <v>1</v>
      </c>
      <c r="E49" s="3">
        <v>7</v>
      </c>
      <c r="F49" s="3">
        <v>87</v>
      </c>
      <c r="G49" s="4">
        <f>Table1[[#This Row],['# Medals]]/Table1[[#This Row],['# Athletes]]</f>
        <v>8.0459770114942528E-2</v>
      </c>
      <c r="H49" s="4">
        <v>9.26</v>
      </c>
      <c r="I49" s="4">
        <f>Table1[[#This Row],['# Athletes]]/Table1[[#This Row],[Population (mn)]]</f>
        <v>9.3952483801295905</v>
      </c>
      <c r="J49" s="5">
        <f>Table1[[#This Row],['# Medals]]/Table1[[#This Row],[Population (mn)]]</f>
        <v>0.75593952483801297</v>
      </c>
      <c r="K49" s="5">
        <v>0.91500000000000004</v>
      </c>
      <c r="L49" s="3" t="s">
        <v>10</v>
      </c>
      <c r="M49" s="3">
        <v>25</v>
      </c>
      <c r="N49" s="3" t="s">
        <v>85</v>
      </c>
      <c r="O49" s="5">
        <f>Table1[[#This Row],[Medals per population (mn)]]^0.5*Table1[[#This Row],[Medals per Athletes]]^0.5*(Table1[[#This Row],['# Medals]] *(1+ Table1[[#This Row],[HDI]]-0.5))</f>
        <v>2.4427971252722664</v>
      </c>
      <c r="P49" s="5">
        <f t="shared" si="2"/>
        <v>2.4427971252722664</v>
      </c>
      <c r="Q49" s="3">
        <v>2024</v>
      </c>
      <c r="R49" s="3"/>
      <c r="S49" s="3"/>
    </row>
    <row r="50" spans="1:19" x14ac:dyDescent="0.35">
      <c r="A50" s="3" t="s">
        <v>141</v>
      </c>
      <c r="B50" s="3">
        <v>0</v>
      </c>
      <c r="C50" s="3">
        <v>2</v>
      </c>
      <c r="D50" s="3">
        <v>2</v>
      </c>
      <c r="E50" s="3">
        <v>4</v>
      </c>
      <c r="F50" s="3">
        <v>50</v>
      </c>
      <c r="G50" s="4">
        <f>Table1[[#This Row],['# Medals]]/Table1[[#This Row],['# Athletes]]</f>
        <v>0.08</v>
      </c>
      <c r="H50" s="4">
        <v>2.85</v>
      </c>
      <c r="I50" s="4">
        <f>Table1[[#This Row],['# Athletes]]/Table1[[#This Row],[Population (mn)]]</f>
        <v>17.543859649122805</v>
      </c>
      <c r="J50" s="5">
        <f>Table1[[#This Row],['# Medals]]/Table1[[#This Row],[Population (mn)]]</f>
        <v>1.4035087719298245</v>
      </c>
      <c r="K50" s="5">
        <v>0.879</v>
      </c>
      <c r="L50" s="3" t="s">
        <v>10</v>
      </c>
      <c r="M50" s="3">
        <v>37</v>
      </c>
      <c r="N50" s="3" t="s">
        <v>142</v>
      </c>
      <c r="O50" s="5">
        <f>Table1[[#This Row],[Medals per population (mn)]]^0.5*Table1[[#This Row],[Medals per Athletes]]^0.5*(Table1[[#This Row],['# Medals]] *(1+ Table1[[#This Row],[HDI]]-0.5))</f>
        <v>1.8483185265095941</v>
      </c>
      <c r="P50" s="5">
        <f t="shared" si="2"/>
        <v>1.8483185265095941</v>
      </c>
      <c r="Q50" s="3">
        <v>2024</v>
      </c>
      <c r="R50" s="3"/>
      <c r="S50" s="3"/>
    </row>
    <row r="51" spans="1:19" x14ac:dyDescent="0.35">
      <c r="A51" s="3" t="s">
        <v>131</v>
      </c>
      <c r="B51" s="3">
        <v>0</v>
      </c>
      <c r="C51" s="3">
        <v>3</v>
      </c>
      <c r="D51" s="3">
        <v>5</v>
      </c>
      <c r="E51" s="3">
        <v>8</v>
      </c>
      <c r="F51" s="3">
        <v>100</v>
      </c>
      <c r="G51" s="4">
        <f>Table1[[#This Row],['# Medals]]/Table1[[#This Row],['# Athletes]]</f>
        <v>0.08</v>
      </c>
      <c r="H51" s="4">
        <v>87.27</v>
      </c>
      <c r="I51" s="4">
        <f>Table1[[#This Row],['# Athletes]]/Table1[[#This Row],[Population (mn)]]</f>
        <v>1.1458691417440128</v>
      </c>
      <c r="J51" s="5">
        <f>Table1[[#This Row],['# Medals]]/Table1[[#This Row],[Population (mn)]]</f>
        <v>9.1669531339521035E-2</v>
      </c>
      <c r="K51" s="5">
        <v>0.85499999999999998</v>
      </c>
      <c r="L51" s="3" t="s">
        <v>10</v>
      </c>
      <c r="M51" s="3">
        <v>45</v>
      </c>
      <c r="N51" s="3" t="s">
        <v>132</v>
      </c>
      <c r="O51" s="5">
        <f>Table1[[#This Row],[Medals per population (mn)]]^0.5*Table1[[#This Row],[Medals per Athletes]]^0.5*(Table1[[#This Row],['# Medals]] *(1+ Table1[[#This Row],[HDI]]-0.5))</f>
        <v>0.92829664576660942</v>
      </c>
      <c r="P51" s="5">
        <f t="shared" si="2"/>
        <v>0.92829664576660942</v>
      </c>
      <c r="Q51" s="3">
        <v>2024</v>
      </c>
      <c r="R51" s="3"/>
      <c r="S51" s="3"/>
    </row>
    <row r="52" spans="1:19" x14ac:dyDescent="0.35">
      <c r="A52" s="3" t="s">
        <v>119</v>
      </c>
      <c r="B52" s="3">
        <v>1</v>
      </c>
      <c r="C52" s="3">
        <v>1</v>
      </c>
      <c r="D52" s="3">
        <v>0</v>
      </c>
      <c r="E52" s="3">
        <v>2</v>
      </c>
      <c r="F52" s="3">
        <v>25</v>
      </c>
      <c r="G52" s="4">
        <f>Table1[[#This Row],['# Medals]]/Table1[[#This Row],['# Athletes]]</f>
        <v>0.08</v>
      </c>
      <c r="H52" s="4">
        <v>48.66</v>
      </c>
      <c r="I52" s="4">
        <f>Table1[[#This Row],['# Athletes]]/Table1[[#This Row],[Population (mn)]]</f>
        <v>0.5137690094533498</v>
      </c>
      <c r="J52" s="5">
        <f>Table1[[#This Row],['# Medals]]/Table1[[#This Row],[Population (mn)]]</f>
        <v>4.1101520756267988E-2</v>
      </c>
      <c r="K52" s="5">
        <v>0.55000000000000004</v>
      </c>
      <c r="L52" s="3" t="s">
        <v>42</v>
      </c>
      <c r="M52" s="3">
        <v>159</v>
      </c>
      <c r="N52" s="3" t="s">
        <v>120</v>
      </c>
      <c r="O52" s="5">
        <f>Table1[[#This Row],[Medals per population (mn)]]^0.5*Table1[[#This Row],[Medals per Athletes]]^0.5*(Table1[[#This Row],['# Medals]] *(1+ Table1[[#This Row],[HDI]]-0.5))</f>
        <v>0.12041850573234726</v>
      </c>
      <c r="P52" s="5">
        <f t="shared" si="2"/>
        <v>0.13246035630558201</v>
      </c>
      <c r="Q52" s="3">
        <v>2024</v>
      </c>
      <c r="R52" s="3"/>
      <c r="S52" s="3"/>
    </row>
    <row r="53" spans="1:19" x14ac:dyDescent="0.35">
      <c r="A53" s="3" t="s">
        <v>105</v>
      </c>
      <c r="B53" s="3">
        <v>1</v>
      </c>
      <c r="C53" s="3">
        <v>1</v>
      </c>
      <c r="D53" s="3">
        <v>6</v>
      </c>
      <c r="E53" s="3">
        <v>8</v>
      </c>
      <c r="F53" s="3">
        <v>101</v>
      </c>
      <c r="G53" s="4">
        <f>Table1[[#This Row],['# Medals]]/Table1[[#This Row],['# Athletes]]</f>
        <v>7.9207920792079209E-2</v>
      </c>
      <c r="H53" s="4">
        <v>10.24</v>
      </c>
      <c r="I53" s="4">
        <f>Table1[[#This Row],['# Athletes]]/Table1[[#This Row],[Population (mn)]]</f>
        <v>9.86328125</v>
      </c>
      <c r="J53" s="5">
        <f>Table1[[#This Row],['# Medals]]/Table1[[#This Row],[Population (mn)]]</f>
        <v>0.78125</v>
      </c>
      <c r="K53" s="5">
        <v>0.89300000000000002</v>
      </c>
      <c r="L53" s="3" t="s">
        <v>10</v>
      </c>
      <c r="M53" s="3">
        <v>33</v>
      </c>
      <c r="N53" s="3" t="s">
        <v>106</v>
      </c>
      <c r="O53" s="5">
        <f>Table1[[#This Row],[Medals per population (mn)]]^0.5*Table1[[#This Row],[Medals per Athletes]]^0.5*(Table1[[#This Row],['# Medals]] *(1+ Table1[[#This Row],[HDI]]-0.5))</f>
        <v>2.7721736119250298</v>
      </c>
      <c r="P53" s="5">
        <f t="shared" si="2"/>
        <v>2.7721736119250298</v>
      </c>
      <c r="Q53" s="3">
        <v>2024</v>
      </c>
      <c r="R53" s="3"/>
      <c r="S53" s="3"/>
    </row>
    <row r="54" spans="1:19" x14ac:dyDescent="0.35">
      <c r="A54" s="3" t="s">
        <v>26</v>
      </c>
      <c r="B54" s="3">
        <v>12</v>
      </c>
      <c r="C54" s="3">
        <v>13</v>
      </c>
      <c r="D54" s="3">
        <v>8</v>
      </c>
      <c r="E54" s="3">
        <v>33</v>
      </c>
      <c r="F54" s="3">
        <v>427</v>
      </c>
      <c r="G54" s="4">
        <f>Table1[[#This Row],['# Medals]]/Table1[[#This Row],['# Athletes]]</f>
        <v>7.7283372365339581E-2</v>
      </c>
      <c r="H54" s="4">
        <v>84.55</v>
      </c>
      <c r="I54" s="4">
        <f>Table1[[#This Row],['# Athletes]]/Table1[[#This Row],[Population (mn)]]</f>
        <v>5.050266114725015</v>
      </c>
      <c r="J54" s="5">
        <f>Table1[[#This Row],['# Medals]]/Table1[[#This Row],[Population (mn)]]</f>
        <v>0.39030159668835013</v>
      </c>
      <c r="K54" s="5">
        <v>0.95</v>
      </c>
      <c r="L54" s="3" t="s">
        <v>10</v>
      </c>
      <c r="M54" s="3">
        <v>7</v>
      </c>
      <c r="N54" s="3" t="s">
        <v>27</v>
      </c>
      <c r="O54" s="5">
        <f>Table1[[#This Row],[Medals per population (mn)]]^0.5*Table1[[#This Row],[Medals per Athletes]]^0.5*(Table1[[#This Row],['# Medals]] *(1+ Table1[[#This Row],[HDI]]-0.5))</f>
        <v>8.3104614356281648</v>
      </c>
      <c r="P54" s="5">
        <f t="shared" si="2"/>
        <v>8.3104614356281648</v>
      </c>
      <c r="Q54" s="3">
        <v>2024</v>
      </c>
      <c r="R54" s="3"/>
      <c r="S54" s="3"/>
    </row>
    <row r="55" spans="1:19" x14ac:dyDescent="0.35">
      <c r="A55" s="3" t="s">
        <v>163</v>
      </c>
      <c r="B55" s="3">
        <v>0</v>
      </c>
      <c r="C55" s="3">
        <v>0</v>
      </c>
      <c r="D55" s="3">
        <v>2</v>
      </c>
      <c r="E55" s="3">
        <v>2</v>
      </c>
      <c r="F55" s="3">
        <v>26</v>
      </c>
      <c r="G55" s="4">
        <f>Table1[[#This Row],['# Medals]]/Table1[[#This Row],['# Athletes]]</f>
        <v>7.6923076923076927E-2</v>
      </c>
      <c r="H55" s="4">
        <v>35.130000000000003</v>
      </c>
      <c r="I55" s="4">
        <f>Table1[[#This Row],['# Athletes]]/Table1[[#This Row],[Population (mn)]]</f>
        <v>0.74010816965556503</v>
      </c>
      <c r="J55" s="5">
        <f>Table1[[#This Row],['# Medals]]/Table1[[#This Row],[Population (mn)]]</f>
        <v>5.6931397665812691E-2</v>
      </c>
      <c r="K55" s="5">
        <v>0.80700000000000005</v>
      </c>
      <c r="L55" s="3" t="s">
        <v>10</v>
      </c>
      <c r="M55" s="3">
        <v>63</v>
      </c>
      <c r="N55" s="3" t="s">
        <v>164</v>
      </c>
      <c r="O55" s="5">
        <f>Table1[[#This Row],[Medals per population (mn)]]^0.5*Table1[[#This Row],[Medals per Athletes]]^0.5*(Table1[[#This Row],['# Medals]] *(1+ Table1[[#This Row],[HDI]]-0.5))</f>
        <v>0.17298555131413265</v>
      </c>
      <c r="P55" s="5">
        <f t="shared" si="2"/>
        <v>0.17298555131413265</v>
      </c>
      <c r="Q55" s="3">
        <v>2024</v>
      </c>
      <c r="R55" s="3"/>
      <c r="S55" s="3"/>
    </row>
    <row r="56" spans="1:19" x14ac:dyDescent="0.35">
      <c r="A56" s="3" t="s">
        <v>165</v>
      </c>
      <c r="B56" s="3">
        <v>0</v>
      </c>
      <c r="C56" s="3">
        <v>0</v>
      </c>
      <c r="D56" s="3">
        <v>1</v>
      </c>
      <c r="E56" s="3">
        <v>1</v>
      </c>
      <c r="F56" s="3">
        <v>13</v>
      </c>
      <c r="G56" s="4">
        <f>Table1[[#This Row],['# Medals]]/Table1[[#This Row],['# Athletes]]</f>
        <v>7.6923076923076927E-2</v>
      </c>
      <c r="H56" s="4">
        <v>31.17</v>
      </c>
      <c r="I56" s="4">
        <f>Table1[[#This Row],['# Athletes]]/Table1[[#This Row],[Population (mn)]]</f>
        <v>0.41706769329483473</v>
      </c>
      <c r="J56" s="5">
        <f>Table1[[#This Row],['# Medals]]/Table1[[#This Row],[Population (mn)]]</f>
        <v>3.2082130253448825E-2</v>
      </c>
      <c r="K56" s="5">
        <v>0.53400000000000003</v>
      </c>
      <c r="L56" s="3" t="s">
        <v>98</v>
      </c>
      <c r="M56" s="3">
        <v>166</v>
      </c>
      <c r="N56" s="3" t="s">
        <v>166</v>
      </c>
      <c r="O56" s="5">
        <f>Table1[[#This Row],[Medals per population (mn)]]^0.5*Table1[[#This Row],[Medals per Athletes]]^0.5*(Table1[[#This Row],['# Medals]] *(1+ Table1[[#This Row],[HDI]]-0.5))</f>
        <v>5.1366557553196732E-2</v>
      </c>
      <c r="P56" s="5">
        <f t="shared" si="2"/>
        <v>5.9071541186176239E-2</v>
      </c>
      <c r="Q56" s="3">
        <v>2024</v>
      </c>
      <c r="R56" s="3"/>
      <c r="S56" s="3"/>
    </row>
    <row r="57" spans="1:19" x14ac:dyDescent="0.35">
      <c r="A57" s="3" t="s">
        <v>43</v>
      </c>
      <c r="B57" s="3">
        <v>4</v>
      </c>
      <c r="C57" s="3">
        <v>1</v>
      </c>
      <c r="D57" s="3">
        <v>3</v>
      </c>
      <c r="E57" s="3">
        <v>8</v>
      </c>
      <c r="F57" s="3">
        <v>105</v>
      </c>
      <c r="G57" s="4">
        <f>Table1[[#This Row],['# Medals]]/Table1[[#This Row],['# Athletes]]</f>
        <v>7.6190476190476197E-2</v>
      </c>
      <c r="H57" s="4">
        <v>5.52</v>
      </c>
      <c r="I57" s="4">
        <f>Table1[[#This Row],['# Athletes]]/Table1[[#This Row],[Population (mn)]]</f>
        <v>19.021739130434785</v>
      </c>
      <c r="J57" s="5">
        <f>Table1[[#This Row],['# Medals]]/Table1[[#This Row],[Population (mn)]]</f>
        <v>1.4492753623188408</v>
      </c>
      <c r="K57" s="5">
        <v>0.96599999999999997</v>
      </c>
      <c r="L57" s="3" t="s">
        <v>10</v>
      </c>
      <c r="M57" s="3">
        <v>2</v>
      </c>
      <c r="N57" s="3" t="s">
        <v>44</v>
      </c>
      <c r="O57" s="5">
        <f>Table1[[#This Row],[Medals per population (mn)]]^0.5*Table1[[#This Row],[Medals per Athletes]]^0.5*(Table1[[#This Row],['# Medals]] *(1+ Table1[[#This Row],[HDI]]-0.5))</f>
        <v>3.8971736356551818</v>
      </c>
      <c r="P57" s="5">
        <f t="shared" si="2"/>
        <v>3.8971736356551818</v>
      </c>
      <c r="Q57" s="3">
        <v>2024</v>
      </c>
      <c r="R57" s="3"/>
      <c r="S57" s="3"/>
    </row>
    <row r="58" spans="1:19" x14ac:dyDescent="0.35">
      <c r="A58" s="3" t="s">
        <v>64</v>
      </c>
      <c r="B58" s="3">
        <v>2</v>
      </c>
      <c r="C58" s="3">
        <v>2</v>
      </c>
      <c r="D58" s="3">
        <v>5</v>
      </c>
      <c r="E58" s="3">
        <v>9</v>
      </c>
      <c r="F58" s="3">
        <v>123</v>
      </c>
      <c r="G58" s="4">
        <f>Table1[[#This Row],['# Medals]]/Table1[[#This Row],['# Athletes]]</f>
        <v>7.3170731707317069E-2</v>
      </c>
      <c r="H58" s="4">
        <v>5.95</v>
      </c>
      <c r="I58" s="4">
        <f>Table1[[#This Row],['# Athletes]]/Table1[[#This Row],[Population (mn)]]</f>
        <v>20.672268907563023</v>
      </c>
      <c r="J58" s="5">
        <f>Table1[[#This Row],['# Medals]]/Table1[[#This Row],[Population (mn)]]</f>
        <v>1.5126050420168067</v>
      </c>
      <c r="K58" s="5">
        <v>0.95199999999999996</v>
      </c>
      <c r="L58" s="3" t="s">
        <v>10</v>
      </c>
      <c r="M58" s="3">
        <v>5</v>
      </c>
      <c r="N58" s="3" t="s">
        <v>65</v>
      </c>
      <c r="O58" s="5">
        <f>Table1[[#This Row],[Medals per population (mn)]]^0.5*Table1[[#This Row],[Medals per Athletes]]^0.5*(Table1[[#This Row],['# Medals]] *(1+ Table1[[#This Row],[HDI]]-0.5))</f>
        <v>4.3475100704031284</v>
      </c>
      <c r="P58" s="5">
        <f t="shared" si="2"/>
        <v>4.3475100704031284</v>
      </c>
      <c r="Q58" s="3">
        <v>2024</v>
      </c>
      <c r="R58" s="3"/>
      <c r="S58" s="3"/>
    </row>
    <row r="59" spans="1:19" x14ac:dyDescent="0.35">
      <c r="A59" s="3" t="s">
        <v>47</v>
      </c>
      <c r="B59" s="3">
        <v>3</v>
      </c>
      <c r="C59" s="3">
        <v>7</v>
      </c>
      <c r="D59" s="3">
        <v>10</v>
      </c>
      <c r="E59" s="3">
        <v>20</v>
      </c>
      <c r="F59" s="3">
        <v>277</v>
      </c>
      <c r="G59" s="4">
        <f>Table1[[#This Row],['# Medals]]/Table1[[#This Row],['# Athletes]]</f>
        <v>7.2202166064981949E-2</v>
      </c>
      <c r="H59" s="4">
        <v>211.14</v>
      </c>
      <c r="I59" s="4">
        <f>Table1[[#This Row],['# Athletes]]/Table1[[#This Row],[Population (mn)]]</f>
        <v>1.3119257364781662</v>
      </c>
      <c r="J59" s="5">
        <f>Table1[[#This Row],['# Medals]]/Table1[[#This Row],[Population (mn)]]</f>
        <v>9.4723879890120308E-2</v>
      </c>
      <c r="K59" s="5">
        <v>0.76</v>
      </c>
      <c r="L59" s="3" t="s">
        <v>13</v>
      </c>
      <c r="M59" s="3">
        <v>89</v>
      </c>
      <c r="N59" s="3" t="s">
        <v>48</v>
      </c>
      <c r="O59" s="5">
        <f>Table1[[#This Row],[Medals per population (mn)]]^0.5*Table1[[#This Row],[Medals per Athletes]]^0.5*(Table1[[#This Row],['# Medals]] *(1+ Table1[[#This Row],[HDI]]-0.5))</f>
        <v>2.0840368471250392</v>
      </c>
      <c r="P59" s="5">
        <f t="shared" si="2"/>
        <v>2.1882386894812913</v>
      </c>
      <c r="Q59" s="3">
        <v>2024</v>
      </c>
      <c r="R59" s="3"/>
      <c r="S59" s="3"/>
    </row>
    <row r="60" spans="1:19" x14ac:dyDescent="0.35">
      <c r="A60" s="3" t="s">
        <v>171</v>
      </c>
      <c r="B60" s="3">
        <v>0</v>
      </c>
      <c r="C60" s="3">
        <v>0</v>
      </c>
      <c r="D60" s="3">
        <v>1</v>
      </c>
      <c r="E60" s="3">
        <v>1</v>
      </c>
      <c r="F60" s="3">
        <v>14</v>
      </c>
      <c r="G60" s="4">
        <f>Table1[[#This Row],['# Medals]]/Table1[[#This Row],['# Athletes]]</f>
        <v>7.1428571428571425E-2</v>
      </c>
      <c r="H60" s="4">
        <v>2.98</v>
      </c>
      <c r="I60" s="4">
        <f>Table1[[#This Row],['# Athletes]]/Table1[[#This Row],[Population (mn)]]</f>
        <v>4.6979865771812079</v>
      </c>
      <c r="J60" s="5">
        <f>Table1[[#This Row],['# Medals]]/Table1[[#This Row],[Population (mn)]]</f>
        <v>0.33557046979865773</v>
      </c>
      <c r="K60" s="5">
        <v>0.875</v>
      </c>
      <c r="L60" s="3" t="s">
        <v>10</v>
      </c>
      <c r="M60" s="3">
        <v>40</v>
      </c>
      <c r="N60" s="3" t="s">
        <v>172</v>
      </c>
      <c r="O60" s="5">
        <f>Table1[[#This Row],[Medals per population (mn)]]^0.5*Table1[[#This Row],[Medals per Athletes]]^0.5*(Table1[[#This Row],['# Medals]] *(1+ Table1[[#This Row],[HDI]]-0.5))</f>
        <v>0.21287788576402997</v>
      </c>
      <c r="P60" s="5">
        <f t="shared" si="2"/>
        <v>0.21287788576402997</v>
      </c>
      <c r="Q60" s="3">
        <v>2024</v>
      </c>
      <c r="R60" s="3"/>
      <c r="S60" s="3"/>
    </row>
    <row r="61" spans="1:19" x14ac:dyDescent="0.35">
      <c r="A61" s="3" t="s">
        <v>147</v>
      </c>
      <c r="B61" s="3">
        <v>0</v>
      </c>
      <c r="C61" s="3">
        <v>1</v>
      </c>
      <c r="D61" s="3">
        <v>0</v>
      </c>
      <c r="E61" s="3">
        <v>1</v>
      </c>
      <c r="F61" s="3">
        <v>15</v>
      </c>
      <c r="G61" s="4">
        <f>Table1[[#This Row],['# Medals]]/Table1[[#This Row],['# Athletes]]</f>
        <v>6.6666666666666666E-2</v>
      </c>
      <c r="H61" s="4">
        <v>1.34</v>
      </c>
      <c r="I61" s="4">
        <f>Table1[[#This Row],['# Athletes]]/Table1[[#This Row],[Population (mn)]]</f>
        <v>11.194029850746269</v>
      </c>
      <c r="J61" s="5">
        <f>Table1[[#This Row],['# Medals]]/Table1[[#This Row],[Population (mn)]]</f>
        <v>0.74626865671641784</v>
      </c>
      <c r="K61" s="5">
        <v>0.90700000000000003</v>
      </c>
      <c r="L61" s="3" t="s">
        <v>10</v>
      </c>
      <c r="M61" s="3">
        <v>29</v>
      </c>
      <c r="N61" s="3" t="s">
        <v>148</v>
      </c>
      <c r="O61" s="5">
        <f>Table1[[#This Row],[Medals per population (mn)]]^0.5*Table1[[#This Row],[Medals per Athletes]]^0.5*(Table1[[#This Row],['# Medals]] *(1+ Table1[[#This Row],[HDI]]-0.5))</f>
        <v>0.31383116480043849</v>
      </c>
      <c r="P61" s="5">
        <f t="shared" si="2"/>
        <v>0.31383116480043849</v>
      </c>
      <c r="Q61" s="3">
        <v>2024</v>
      </c>
      <c r="R61" s="3"/>
      <c r="S61" s="3"/>
    </row>
    <row r="62" spans="1:19" x14ac:dyDescent="0.35">
      <c r="A62" s="3" t="s">
        <v>80</v>
      </c>
      <c r="B62" s="3">
        <v>2</v>
      </c>
      <c r="C62" s="3">
        <v>0</v>
      </c>
      <c r="D62" s="3">
        <v>1</v>
      </c>
      <c r="E62" s="3">
        <v>3</v>
      </c>
      <c r="F62" s="3">
        <v>45</v>
      </c>
      <c r="G62" s="4">
        <f>Table1[[#This Row],['# Medals]]/Table1[[#This Row],['# Athletes]]</f>
        <v>6.6666666666666666E-2</v>
      </c>
      <c r="H62" s="4">
        <v>46.16</v>
      </c>
      <c r="I62" s="4">
        <f>Table1[[#This Row],['# Athletes]]/Table1[[#This Row],[Population (mn)]]</f>
        <v>0.97487001733102263</v>
      </c>
      <c r="J62" s="5">
        <f>Table1[[#This Row],['# Medals]]/Table1[[#This Row],[Population (mn)]]</f>
        <v>6.4991334488734842E-2</v>
      </c>
      <c r="K62" s="5">
        <v>0.745</v>
      </c>
      <c r="L62" s="3" t="s">
        <v>13</v>
      </c>
      <c r="M62" s="3">
        <v>93</v>
      </c>
      <c r="N62" s="3" t="s">
        <v>81</v>
      </c>
      <c r="O62" s="5">
        <f>Table1[[#This Row],[Medals per population (mn)]]^0.5*Table1[[#This Row],[Medals per Athletes]]^0.5*(Table1[[#This Row],['# Medals]] *(1+ Table1[[#This Row],[HDI]]-0.5))</f>
        <v>0.24585141029601748</v>
      </c>
      <c r="P62" s="5">
        <f t="shared" si="2"/>
        <v>0.25814398081081835</v>
      </c>
      <c r="Q62" s="3">
        <v>2024</v>
      </c>
      <c r="R62" s="3"/>
      <c r="S62" s="3"/>
    </row>
    <row r="63" spans="1:19" x14ac:dyDescent="0.35">
      <c r="A63" s="3" t="s">
        <v>99</v>
      </c>
      <c r="B63" s="3">
        <v>1</v>
      </c>
      <c r="C63" s="3">
        <v>2</v>
      </c>
      <c r="D63" s="3">
        <v>5</v>
      </c>
      <c r="E63" s="3">
        <v>8</v>
      </c>
      <c r="F63" s="3">
        <v>127</v>
      </c>
      <c r="G63" s="4">
        <f>Table1[[#This Row],['# Medals]]/Table1[[#This Row],['# Athletes]]</f>
        <v>6.2992125984251968E-2</v>
      </c>
      <c r="H63" s="4">
        <v>8.8699999999999992</v>
      </c>
      <c r="I63" s="4">
        <f>Table1[[#This Row],['# Athletes]]/Table1[[#This Row],[Population (mn)]]</f>
        <v>14.317925591882751</v>
      </c>
      <c r="J63" s="5">
        <f>Table1[[#This Row],['# Medals]]/Table1[[#This Row],[Population (mn)]]</f>
        <v>0.90191657271702375</v>
      </c>
      <c r="K63" s="5">
        <v>0.96699999999999997</v>
      </c>
      <c r="L63" s="3" t="s">
        <v>10</v>
      </c>
      <c r="M63" s="3">
        <v>1</v>
      </c>
      <c r="N63" s="3" t="s">
        <v>100</v>
      </c>
      <c r="O63" s="5">
        <f>Table1[[#This Row],[Medals per population (mn)]]^0.5*Table1[[#This Row],[Medals per Athletes]]^0.5*(Table1[[#This Row],['# Medals]] *(1+ Table1[[#This Row],[HDI]]-0.5))</f>
        <v>2.7973474842521004</v>
      </c>
      <c r="P63" s="5">
        <f t="shared" si="2"/>
        <v>2.7973474842521004</v>
      </c>
      <c r="Q63" s="3">
        <v>2024</v>
      </c>
      <c r="R63" s="3"/>
      <c r="S63" s="3"/>
    </row>
    <row r="64" spans="1:19" x14ac:dyDescent="0.35">
      <c r="A64" s="3" t="s">
        <v>76</v>
      </c>
      <c r="B64" s="3">
        <v>2</v>
      </c>
      <c r="C64" s="3">
        <v>0</v>
      </c>
      <c r="D64" s="3">
        <v>3</v>
      </c>
      <c r="E64" s="3">
        <v>5</v>
      </c>
      <c r="F64" s="3">
        <v>81</v>
      </c>
      <c r="G64" s="4">
        <f>Table1[[#This Row],['# Medals]]/Table1[[#This Row],['# Athletes]]</f>
        <v>6.1728395061728392E-2</v>
      </c>
      <c r="H64" s="4">
        <v>9.1300000000000008</v>
      </c>
      <c r="I64" s="4">
        <f>Table1[[#This Row],['# Athletes]]/Table1[[#This Row],[Population (mn)]]</f>
        <v>8.8718510405257387</v>
      </c>
      <c r="J64" s="5">
        <f>Table1[[#This Row],['# Medals]]/Table1[[#This Row],[Population (mn)]]</f>
        <v>0.54764512595837889</v>
      </c>
      <c r="K64" s="5">
        <v>0.92600000000000005</v>
      </c>
      <c r="L64" s="3" t="s">
        <v>10</v>
      </c>
      <c r="M64" s="3">
        <v>22</v>
      </c>
      <c r="N64" s="3" t="s">
        <v>77</v>
      </c>
      <c r="O64" s="5">
        <f>Table1[[#This Row],[Medals per population (mn)]]^0.5*Table1[[#This Row],[Medals per Athletes]]^0.5*(Table1[[#This Row],['# Medals]] *(1+ Table1[[#This Row],[HDI]]-0.5))</f>
        <v>1.3109364409034057</v>
      </c>
      <c r="P64" s="5">
        <f t="shared" si="2"/>
        <v>1.3109364409034057</v>
      </c>
      <c r="Q64" s="3">
        <v>2024</v>
      </c>
      <c r="R64" s="3"/>
      <c r="S64" s="3"/>
    </row>
    <row r="65" spans="1:19" x14ac:dyDescent="0.35">
      <c r="A65" s="3" t="s">
        <v>56</v>
      </c>
      <c r="B65" s="3">
        <v>3</v>
      </c>
      <c r="C65" s="3">
        <v>1</v>
      </c>
      <c r="D65" s="3">
        <v>6</v>
      </c>
      <c r="E65" s="3">
        <v>10</v>
      </c>
      <c r="F65" s="3">
        <v>165</v>
      </c>
      <c r="G65" s="4">
        <f>Table1[[#This Row],['# Medals]]/Table1[[#This Row],['# Athletes]]</f>
        <v>6.0606060606060608E-2</v>
      </c>
      <c r="H65" s="4">
        <v>11.71</v>
      </c>
      <c r="I65" s="4">
        <f>Table1[[#This Row],['# Athletes]]/Table1[[#This Row],[Population (mn)]]</f>
        <v>14.090520922288642</v>
      </c>
      <c r="J65" s="5">
        <f>Table1[[#This Row],['# Medals]]/Table1[[#This Row],[Population (mn)]]</f>
        <v>0.85397096498719038</v>
      </c>
      <c r="K65" s="5">
        <v>0.94199999999999995</v>
      </c>
      <c r="L65" s="3" t="s">
        <v>10</v>
      </c>
      <c r="M65" s="3">
        <v>12</v>
      </c>
      <c r="N65" s="3" t="s">
        <v>57</v>
      </c>
      <c r="O65" s="5">
        <f>Table1[[#This Row],[Medals per population (mn)]]^0.5*Table1[[#This Row],[Medals per Athletes]]^0.5*(Table1[[#This Row],['# Medals]] *(1+ Table1[[#This Row],[HDI]]-0.5))</f>
        <v>3.2805362474057773</v>
      </c>
      <c r="P65" s="5">
        <f t="shared" si="2"/>
        <v>3.2805362474057773</v>
      </c>
      <c r="Q65" s="3">
        <v>2024</v>
      </c>
      <c r="R65" s="3"/>
      <c r="S65" s="3"/>
    </row>
    <row r="66" spans="1:19" x14ac:dyDescent="0.35">
      <c r="A66" s="3" t="s">
        <v>103</v>
      </c>
      <c r="B66" s="3">
        <v>1</v>
      </c>
      <c r="C66" s="3">
        <v>2</v>
      </c>
      <c r="D66" s="3">
        <v>1</v>
      </c>
      <c r="E66" s="3">
        <v>4</v>
      </c>
      <c r="F66" s="3">
        <v>73</v>
      </c>
      <c r="G66" s="4">
        <f>Table1[[#This Row],['# Medals]]/Table1[[#This Row],['# Athletes]]</f>
        <v>5.4794520547945202E-2</v>
      </c>
      <c r="H66" s="4">
        <v>10.43</v>
      </c>
      <c r="I66" s="4">
        <f>Table1[[#This Row],['# Athletes]]/Table1[[#This Row],[Population (mn)]]</f>
        <v>6.9990412272291467</v>
      </c>
      <c r="J66" s="5">
        <f>Table1[[#This Row],['# Medals]]/Table1[[#This Row],[Population (mn)]]</f>
        <v>0.38350910834132312</v>
      </c>
      <c r="K66" s="5">
        <v>0.874</v>
      </c>
      <c r="L66" s="3" t="s">
        <v>10</v>
      </c>
      <c r="M66" s="3">
        <v>42</v>
      </c>
      <c r="N66" s="3" t="s">
        <v>104</v>
      </c>
      <c r="O66" s="5">
        <f>Table1[[#This Row],[Medals per population (mn)]]^0.5*Table1[[#This Row],[Medals per Athletes]]^0.5*(Table1[[#This Row],['# Medals]] *(1+ Table1[[#This Row],[HDI]]-0.5))</f>
        <v>0.79671525181642988</v>
      </c>
      <c r="P66" s="5">
        <f t="shared" si="2"/>
        <v>0.79671525181642988</v>
      </c>
      <c r="Q66" s="3">
        <v>2024</v>
      </c>
      <c r="R66" s="3"/>
      <c r="S66" s="3"/>
    </row>
    <row r="67" spans="1:19" x14ac:dyDescent="0.35">
      <c r="A67" s="3" t="s">
        <v>143</v>
      </c>
      <c r="B67" s="3">
        <v>0</v>
      </c>
      <c r="C67" s="3">
        <v>1</v>
      </c>
      <c r="D67" s="3">
        <v>5</v>
      </c>
      <c r="E67" s="3">
        <v>6</v>
      </c>
      <c r="F67" s="3">
        <v>110</v>
      </c>
      <c r="G67" s="4">
        <f>Table1[[#This Row],['# Medals]]/Table1[[#This Row],['# Athletes]]</f>
        <v>5.4545454545454543E-2</v>
      </c>
      <c r="H67" s="4">
        <v>1438.07</v>
      </c>
      <c r="I67" s="4">
        <f>Table1[[#This Row],['# Athletes]]/Table1[[#This Row],[Population (mn)]]</f>
        <v>7.6491408624058635E-2</v>
      </c>
      <c r="J67" s="5">
        <f>Table1[[#This Row],['# Medals]]/Table1[[#This Row],[Population (mn)]]</f>
        <v>4.1722586522213801E-3</v>
      </c>
      <c r="K67" s="5">
        <v>0.64400000000000002</v>
      </c>
      <c r="L67" s="3" t="s">
        <v>42</v>
      </c>
      <c r="M67" s="3">
        <v>134</v>
      </c>
      <c r="N67" s="3" t="s">
        <v>144</v>
      </c>
      <c r="O67" s="5">
        <f>Table1[[#This Row],[Medals per population (mn)]]^0.5*Table1[[#This Row],[Medals per Athletes]]^0.5*(Table1[[#This Row],['# Medals]] *(1+ Table1[[#This Row],[HDI]]-0.5))</f>
        <v>0.10354810833996207</v>
      </c>
      <c r="P67" s="5">
        <f t="shared" si="2"/>
        <v>0.11390291917395828</v>
      </c>
      <c r="Q67" s="3">
        <v>2024</v>
      </c>
      <c r="R67" s="3"/>
      <c r="S67" s="3"/>
    </row>
    <row r="68" spans="1:19" x14ac:dyDescent="0.35">
      <c r="A68" s="3" t="s">
        <v>45</v>
      </c>
      <c r="B68" s="3">
        <v>4</v>
      </c>
      <c r="C68" s="3">
        <v>0</v>
      </c>
      <c r="D68" s="3">
        <v>3</v>
      </c>
      <c r="E68" s="3">
        <v>7</v>
      </c>
      <c r="F68" s="3">
        <v>133</v>
      </c>
      <c r="G68" s="4">
        <f>Table1[[#This Row],['# Medals]]/Table1[[#This Row],['# Athletes]]</f>
        <v>5.2631578947368418E-2</v>
      </c>
      <c r="H68" s="4">
        <v>5.2</v>
      </c>
      <c r="I68" s="4">
        <f>Table1[[#This Row],['# Athletes]]/Table1[[#This Row],[Population (mn)]]</f>
        <v>25.576923076923077</v>
      </c>
      <c r="J68" s="5">
        <f>Table1[[#This Row],['# Medals]]/Table1[[#This Row],[Population (mn)]]</f>
        <v>1.346153846153846</v>
      </c>
      <c r="K68" s="5">
        <v>0.95</v>
      </c>
      <c r="L68" s="3" t="s">
        <v>10</v>
      </c>
      <c r="M68" s="3">
        <v>7</v>
      </c>
      <c r="N68" s="3" t="s">
        <v>46</v>
      </c>
      <c r="O68" s="5">
        <f>Table1[[#This Row],[Medals per population (mn)]]^0.5*Table1[[#This Row],[Medals per Athletes]]^0.5*(Table1[[#This Row],['# Medals]] *(1+ Table1[[#This Row],[HDI]]-0.5))</f>
        <v>2.7016966853733013</v>
      </c>
      <c r="P68" s="5">
        <f t="shared" ref="P68:P86" si="3">O68 * (1 + IF(K68&gt;=0.8, 0, IF(K68&gt;=0.7, 0.05, IF(K68&gt;=0.55, 0.1, 0.15))))</f>
        <v>2.7016966853733013</v>
      </c>
      <c r="Q68" s="3">
        <v>2024</v>
      </c>
      <c r="R68" s="3"/>
      <c r="S68" s="3"/>
    </row>
    <row r="69" spans="1:19" x14ac:dyDescent="0.35">
      <c r="A69" s="3" t="s">
        <v>121</v>
      </c>
      <c r="B69" s="3">
        <v>1</v>
      </c>
      <c r="C69" s="3">
        <v>0</v>
      </c>
      <c r="D69" s="3">
        <v>2</v>
      </c>
      <c r="E69" s="3">
        <v>3</v>
      </c>
      <c r="F69" s="3">
        <v>57</v>
      </c>
      <c r="G69" s="4">
        <f>Table1[[#This Row],['# Medals]]/Table1[[#This Row],['# Athletes]]</f>
        <v>5.2631578947368418E-2</v>
      </c>
      <c r="H69" s="4">
        <v>11.33</v>
      </c>
      <c r="I69" s="4">
        <f>Table1[[#This Row],['# Athletes]]/Table1[[#This Row],[Population (mn)]]</f>
        <v>5.0308914386584291</v>
      </c>
      <c r="J69" s="5">
        <f>Table1[[#This Row],['# Medals]]/Table1[[#This Row],[Population (mn)]]</f>
        <v>0.26478375992939102</v>
      </c>
      <c r="K69" s="5">
        <v>0.76600000000000001</v>
      </c>
      <c r="L69" s="3" t="s">
        <v>13</v>
      </c>
      <c r="M69" s="3">
        <v>82</v>
      </c>
      <c r="N69" s="3" t="s">
        <v>122</v>
      </c>
      <c r="O69" s="5">
        <f>Table1[[#This Row],[Medals per population (mn)]]^0.5*Table1[[#This Row],[Medals per Athletes]]^0.5*(Table1[[#This Row],['# Medals]] *(1+ Table1[[#This Row],[HDI]]-0.5))</f>
        <v>0.44835687379847666</v>
      </c>
      <c r="P69" s="5">
        <f t="shared" si="3"/>
        <v>0.4707747174884005</v>
      </c>
      <c r="Q69" s="3">
        <v>2024</v>
      </c>
      <c r="R69" s="3"/>
      <c r="S69" s="3"/>
    </row>
    <row r="70" spans="1:19" x14ac:dyDescent="0.35">
      <c r="A70" s="3" t="s">
        <v>133</v>
      </c>
      <c r="B70" s="3">
        <v>0</v>
      </c>
      <c r="C70" s="3">
        <v>3</v>
      </c>
      <c r="D70" s="3">
        <v>2</v>
      </c>
      <c r="E70" s="3">
        <v>5</v>
      </c>
      <c r="F70" s="3">
        <v>106</v>
      </c>
      <c r="G70" s="4">
        <f>Table1[[#This Row],['# Medals]]/Table1[[#This Row],['# Athletes]]</f>
        <v>4.716981132075472E-2</v>
      </c>
      <c r="H70" s="4">
        <v>129.74</v>
      </c>
      <c r="I70" s="4">
        <f>Table1[[#This Row],['# Athletes]]/Table1[[#This Row],[Population (mn)]]</f>
        <v>0.8170186526899953</v>
      </c>
      <c r="J70" s="5">
        <f>Table1[[#This Row],['# Medals]]/Table1[[#This Row],[Population (mn)]]</f>
        <v>3.8538615692924306E-2</v>
      </c>
      <c r="K70" s="5">
        <v>0.78100000000000003</v>
      </c>
      <c r="L70" s="3" t="s">
        <v>13</v>
      </c>
      <c r="M70" s="3">
        <v>77</v>
      </c>
      <c r="N70" s="3" t="s">
        <v>134</v>
      </c>
      <c r="O70" s="5">
        <f>Table1[[#This Row],[Medals per population (mn)]]^0.5*Table1[[#This Row],[Medals per Athletes]]^0.5*(Table1[[#This Row],['# Medals]] *(1+ Table1[[#This Row],[HDI]]-0.5))</f>
        <v>0.27308588856026772</v>
      </c>
      <c r="P70" s="5">
        <f t="shared" si="3"/>
        <v>0.28674018298828113</v>
      </c>
      <c r="Q70" s="3">
        <v>2024</v>
      </c>
      <c r="R70" s="3"/>
      <c r="S70" s="3"/>
    </row>
    <row r="71" spans="1:19" x14ac:dyDescent="0.35">
      <c r="A71" s="3" t="s">
        <v>36</v>
      </c>
      <c r="B71" s="3">
        <v>5</v>
      </c>
      <c r="C71" s="3">
        <v>4</v>
      </c>
      <c r="D71" s="3">
        <v>9</v>
      </c>
      <c r="E71" s="3">
        <v>18</v>
      </c>
      <c r="F71" s="3">
        <v>382</v>
      </c>
      <c r="G71" s="4">
        <f>Table1[[#This Row],['# Medals]]/Table1[[#This Row],['# Athletes]]</f>
        <v>4.712041884816754E-2</v>
      </c>
      <c r="H71" s="4">
        <v>47.91</v>
      </c>
      <c r="I71" s="4">
        <f>Table1[[#This Row],['# Athletes]]/Table1[[#This Row],[Population (mn)]]</f>
        <v>7.9732832394072224</v>
      </c>
      <c r="J71" s="5">
        <f>Table1[[#This Row],['# Medals]]/Table1[[#This Row],[Population (mn)]]</f>
        <v>0.37570444583594242</v>
      </c>
      <c r="K71" s="5">
        <v>0.91100000000000003</v>
      </c>
      <c r="L71" s="3" t="s">
        <v>10</v>
      </c>
      <c r="M71" s="3">
        <v>27</v>
      </c>
      <c r="N71" s="3" t="s">
        <v>37</v>
      </c>
      <c r="O71" s="5">
        <f>Table1[[#This Row],[Medals per population (mn)]]^0.5*Table1[[#This Row],[Medals per Athletes]]^0.5*(Table1[[#This Row],['# Medals]] *(1+ Table1[[#This Row],[HDI]]-0.5))</f>
        <v>3.3793039587079075</v>
      </c>
      <c r="P71" s="5">
        <f t="shared" si="3"/>
        <v>3.3793039587079075</v>
      </c>
      <c r="Q71" s="3">
        <v>2024</v>
      </c>
      <c r="R71" s="3"/>
      <c r="S71" s="3"/>
    </row>
    <row r="72" spans="1:19" x14ac:dyDescent="0.35">
      <c r="A72" s="3" t="s">
        <v>86</v>
      </c>
      <c r="B72" s="3">
        <v>1</v>
      </c>
      <c r="C72" s="3">
        <v>4</v>
      </c>
      <c r="D72" s="3">
        <v>5</v>
      </c>
      <c r="E72" s="3">
        <v>10</v>
      </c>
      <c r="F72" s="3">
        <v>214</v>
      </c>
      <c r="G72" s="4">
        <f>Table1[[#This Row],['# Medals]]/Table1[[#This Row],['# Athletes]]</f>
        <v>4.6728971962616821E-2</v>
      </c>
      <c r="H72" s="4">
        <v>38.76</v>
      </c>
      <c r="I72" s="4">
        <f>Table1[[#This Row],['# Athletes]]/Table1[[#This Row],[Population (mn)]]</f>
        <v>5.5211558307533544</v>
      </c>
      <c r="J72" s="5">
        <f>Table1[[#This Row],['# Medals]]/Table1[[#This Row],[Population (mn)]]</f>
        <v>0.25799793601651189</v>
      </c>
      <c r="K72" s="5">
        <v>0.88100000000000001</v>
      </c>
      <c r="L72" s="3" t="s">
        <v>10</v>
      </c>
      <c r="M72" s="3">
        <v>36</v>
      </c>
      <c r="N72" s="3" t="s">
        <v>87</v>
      </c>
      <c r="O72" s="5">
        <f>Table1[[#This Row],[Medals per population (mn)]]^0.5*Table1[[#This Row],[Medals per Athletes]]^0.5*(Table1[[#This Row],['# Medals]] *(1+ Table1[[#This Row],[HDI]]-0.5))</f>
        <v>1.5163341210281891</v>
      </c>
      <c r="P72" s="5">
        <f t="shared" si="3"/>
        <v>1.5163341210281891</v>
      </c>
      <c r="Q72" s="3">
        <v>2024</v>
      </c>
      <c r="R72" s="3"/>
      <c r="S72" s="3"/>
    </row>
    <row r="73" spans="1:19" x14ac:dyDescent="0.35">
      <c r="A73" s="3" t="s">
        <v>137</v>
      </c>
      <c r="B73" s="3">
        <v>0</v>
      </c>
      <c r="C73" s="3">
        <v>3</v>
      </c>
      <c r="D73" s="3">
        <v>1</v>
      </c>
      <c r="E73" s="3">
        <v>4</v>
      </c>
      <c r="F73" s="3">
        <v>88</v>
      </c>
      <c r="G73" s="4">
        <f>Table1[[#This Row],['# Medals]]/Table1[[#This Row],['# Athletes]]</f>
        <v>4.5454545454545456E-2</v>
      </c>
      <c r="H73" s="4">
        <v>52.32</v>
      </c>
      <c r="I73" s="4">
        <f>Table1[[#This Row],['# Athletes]]/Table1[[#This Row],[Population (mn)]]</f>
        <v>1.6819571865443426</v>
      </c>
      <c r="J73" s="5">
        <f>Table1[[#This Row],['# Medals]]/Table1[[#This Row],[Population (mn)]]</f>
        <v>7.64525993883792E-2</v>
      </c>
      <c r="K73" s="5">
        <v>0.75800000000000001</v>
      </c>
      <c r="L73" s="3" t="s">
        <v>13</v>
      </c>
      <c r="M73" s="3">
        <v>91</v>
      </c>
      <c r="N73" s="3" t="s">
        <v>138</v>
      </c>
      <c r="O73" s="5">
        <f>Table1[[#This Row],[Medals per population (mn)]]^0.5*Table1[[#This Row],[Medals per Athletes]]^0.5*(Table1[[#This Row],['# Medals]] *(1+ Table1[[#This Row],[HDI]]-0.5))</f>
        <v>0.29663706811642093</v>
      </c>
      <c r="P73" s="5">
        <f t="shared" si="3"/>
        <v>0.31146892152224198</v>
      </c>
      <c r="Q73" s="3">
        <v>2024</v>
      </c>
      <c r="R73" s="3"/>
      <c r="S73" s="3"/>
    </row>
    <row r="74" spans="1:19" x14ac:dyDescent="0.35">
      <c r="A74" s="3" t="s">
        <v>60</v>
      </c>
      <c r="B74" s="3">
        <v>3</v>
      </c>
      <c r="C74" s="3">
        <v>1</v>
      </c>
      <c r="D74" s="3">
        <v>1</v>
      </c>
      <c r="E74" s="3">
        <v>5</v>
      </c>
      <c r="F74" s="3">
        <v>112</v>
      </c>
      <c r="G74" s="4">
        <f>Table1[[#This Row],['# Medals]]/Table1[[#This Row],['# Athletes]]</f>
        <v>4.4642857142857144E-2</v>
      </c>
      <c r="H74" s="4">
        <v>6.77</v>
      </c>
      <c r="I74" s="4">
        <f>Table1[[#This Row],['# Athletes]]/Table1[[#This Row],[Population (mn)]]</f>
        <v>16.543574593796162</v>
      </c>
      <c r="J74" s="5">
        <f>Table1[[#This Row],['# Medals]]/Table1[[#This Row],[Population (mn)]]</f>
        <v>0.73855243722304287</v>
      </c>
      <c r="K74" s="5">
        <v>0.80500000000000005</v>
      </c>
      <c r="L74" s="3" t="s">
        <v>10</v>
      </c>
      <c r="M74" s="3">
        <v>65</v>
      </c>
      <c r="N74" s="3" t="s">
        <v>61</v>
      </c>
      <c r="O74" s="5">
        <f>Table1[[#This Row],[Medals per population (mn)]]^0.5*Table1[[#This Row],[Medals per Athletes]]^0.5*(Table1[[#This Row],['# Medals]] *(1+ Table1[[#This Row],[HDI]]-0.5))</f>
        <v>1.1848058085694193</v>
      </c>
      <c r="P74" s="5">
        <f t="shared" si="3"/>
        <v>1.1848058085694193</v>
      </c>
      <c r="Q74" s="3">
        <v>2024</v>
      </c>
      <c r="R74" s="3"/>
      <c r="S74" s="3"/>
    </row>
    <row r="75" spans="1:19" x14ac:dyDescent="0.35">
      <c r="A75" s="3" t="s">
        <v>62</v>
      </c>
      <c r="B75" s="3">
        <v>3</v>
      </c>
      <c r="C75" s="3">
        <v>0</v>
      </c>
      <c r="D75" s="3">
        <v>2</v>
      </c>
      <c r="E75" s="3">
        <v>5</v>
      </c>
      <c r="F75" s="3">
        <v>112</v>
      </c>
      <c r="G75" s="4">
        <f>Table1[[#This Row],['# Medals]]/Table1[[#This Row],['# Athletes]]</f>
        <v>4.4642857142857144E-2</v>
      </c>
      <c r="H75" s="4">
        <v>10.81</v>
      </c>
      <c r="I75" s="4">
        <f>Table1[[#This Row],['# Athletes]]/Table1[[#This Row],[Population (mn)]]</f>
        <v>10.360777058279371</v>
      </c>
      <c r="J75" s="5">
        <f>Table1[[#This Row],['# Medals]]/Table1[[#This Row],[Population (mn)]]</f>
        <v>0.46253469010175763</v>
      </c>
      <c r="K75" s="5">
        <v>0.89500000000000002</v>
      </c>
      <c r="L75" s="3" t="s">
        <v>10</v>
      </c>
      <c r="M75" s="3">
        <v>32</v>
      </c>
      <c r="N75" s="3" t="s">
        <v>63</v>
      </c>
      <c r="O75" s="5">
        <f>Table1[[#This Row],[Medals per population (mn)]]^0.5*Table1[[#This Row],[Medals per Athletes]]^0.5*(Table1[[#This Row],['# Medals]] *(1+ Table1[[#This Row],[HDI]]-0.5))</f>
        <v>1.0022876012445545</v>
      </c>
      <c r="P75" s="5">
        <f t="shared" si="3"/>
        <v>1.0022876012445545</v>
      </c>
      <c r="Q75" s="3">
        <v>2024</v>
      </c>
      <c r="R75" s="3"/>
      <c r="S75" s="3"/>
    </row>
    <row r="76" spans="1:19" x14ac:dyDescent="0.35">
      <c r="A76" s="3" t="s">
        <v>173</v>
      </c>
      <c r="B76" s="3">
        <v>0</v>
      </c>
      <c r="C76" s="3">
        <v>0</v>
      </c>
      <c r="D76" s="3">
        <v>1</v>
      </c>
      <c r="E76" s="3">
        <v>1</v>
      </c>
      <c r="F76" s="3">
        <v>23</v>
      </c>
      <c r="G76" s="4">
        <f>Table1[[#This Row],['# Medals]]/Table1[[#This Row],['# Athletes]]</f>
        <v>4.3478260869565216E-2</v>
      </c>
      <c r="H76" s="4">
        <v>5.79</v>
      </c>
      <c r="I76" s="4">
        <f>Table1[[#This Row],['# Athletes]]/Table1[[#This Row],[Population (mn)]]</f>
        <v>3.9723661485319517</v>
      </c>
      <c r="J76" s="5">
        <f>Table1[[#This Row],['# Medals]]/Table1[[#This Row],[Population (mn)]]</f>
        <v>0.17271157167530224</v>
      </c>
      <c r="K76" s="5">
        <v>0.94899999999999995</v>
      </c>
      <c r="L76" s="3" t="s">
        <v>10</v>
      </c>
      <c r="M76" s="3">
        <v>9</v>
      </c>
      <c r="N76" s="3" t="s">
        <v>174</v>
      </c>
      <c r="O76" s="5">
        <f>Table1[[#This Row],[Medals per population (mn)]]^0.5*Table1[[#This Row],[Medals per Athletes]]^0.5*(Table1[[#This Row],['# Medals]] *(1+ Table1[[#This Row],[HDI]]-0.5))</f>
        <v>0.12556401253354127</v>
      </c>
      <c r="P76" s="5">
        <f t="shared" si="3"/>
        <v>0.12556401253354127</v>
      </c>
      <c r="Q76" s="3">
        <v>2024</v>
      </c>
      <c r="R76" s="3"/>
      <c r="S76" s="3"/>
    </row>
    <row r="77" spans="1:19" x14ac:dyDescent="0.35">
      <c r="A77" s="3" t="s">
        <v>92</v>
      </c>
      <c r="B77" s="3">
        <v>1</v>
      </c>
      <c r="C77" s="3">
        <v>3</v>
      </c>
      <c r="D77" s="3">
        <v>2</v>
      </c>
      <c r="E77" s="3">
        <v>6</v>
      </c>
      <c r="F77" s="3">
        <v>138</v>
      </c>
      <c r="G77" s="4">
        <f>Table1[[#This Row],['# Medals]]/Table1[[#This Row],['# Athletes]]</f>
        <v>4.3478260869565216E-2</v>
      </c>
      <c r="H77" s="4">
        <v>63.21</v>
      </c>
      <c r="I77" s="4">
        <f>Table1[[#This Row],['# Athletes]]/Table1[[#This Row],[Population (mn)]]</f>
        <v>2.1831988609397248</v>
      </c>
      <c r="J77" s="5">
        <f>Table1[[#This Row],['# Medals]]/Table1[[#This Row],[Population (mn)]]</f>
        <v>9.4921689606074985E-2</v>
      </c>
      <c r="K77" s="5">
        <v>0.71699999999999997</v>
      </c>
      <c r="L77" s="3" t="s">
        <v>13</v>
      </c>
      <c r="M77" s="3">
        <v>110</v>
      </c>
      <c r="N77" s="3" t="s">
        <v>93</v>
      </c>
      <c r="O77" s="5">
        <f>Table1[[#This Row],[Medals per population (mn)]]^0.5*Table1[[#This Row],[Medals per Athletes]]^0.5*(Table1[[#This Row],['# Medals]] *(1+ Table1[[#This Row],[HDI]]-0.5))</f>
        <v>0.46909482364540411</v>
      </c>
      <c r="P77" s="5">
        <f t="shared" si="3"/>
        <v>0.49254956482767431</v>
      </c>
      <c r="Q77" s="3">
        <v>2024</v>
      </c>
      <c r="R77" s="3"/>
      <c r="S77" s="3"/>
    </row>
    <row r="78" spans="1:19" x14ac:dyDescent="0.35">
      <c r="A78" s="3" t="s">
        <v>115</v>
      </c>
      <c r="B78" s="3">
        <v>1</v>
      </c>
      <c r="C78" s="3">
        <v>1</v>
      </c>
      <c r="D78" s="3">
        <v>0</v>
      </c>
      <c r="E78" s="3">
        <v>2</v>
      </c>
      <c r="F78" s="3">
        <v>48</v>
      </c>
      <c r="G78" s="4">
        <f>Table1[[#This Row],['# Medals]]/Table1[[#This Row],['# Athletes]]</f>
        <v>4.1666666666666664E-2</v>
      </c>
      <c r="H78" s="4">
        <v>19.66</v>
      </c>
      <c r="I78" s="4">
        <f>Table1[[#This Row],['# Athletes]]/Table1[[#This Row],[Population (mn)]]</f>
        <v>2.4415055951169888</v>
      </c>
      <c r="J78" s="5">
        <f>Table1[[#This Row],['# Medals]]/Table1[[#This Row],[Population (mn)]]</f>
        <v>0.10172939979654121</v>
      </c>
      <c r="K78" s="5">
        <v>0.86</v>
      </c>
      <c r="L78" s="3" t="s">
        <v>10</v>
      </c>
      <c r="M78" s="3">
        <v>44</v>
      </c>
      <c r="N78" s="3" t="s">
        <v>116</v>
      </c>
      <c r="O78" s="5">
        <f>Table1[[#This Row],[Medals per population (mn)]]^0.5*Table1[[#This Row],[Medals per Athletes]]^0.5*(Table1[[#This Row],['# Medals]] *(1+ Table1[[#This Row],[HDI]]-0.5))</f>
        <v>0.17708693621292462</v>
      </c>
      <c r="P78" s="5">
        <f t="shared" si="3"/>
        <v>0.17708693621292462</v>
      </c>
      <c r="Q78" s="3">
        <v>2024</v>
      </c>
      <c r="R78" s="3"/>
      <c r="S78" s="3"/>
    </row>
    <row r="79" spans="1:19" x14ac:dyDescent="0.35">
      <c r="A79" s="3" t="s">
        <v>169</v>
      </c>
      <c r="B79" s="3">
        <v>0</v>
      </c>
      <c r="C79" s="3">
        <v>0</v>
      </c>
      <c r="D79" s="3">
        <v>1</v>
      </c>
      <c r="E79" s="3">
        <v>1</v>
      </c>
      <c r="F79" s="3">
        <v>26</v>
      </c>
      <c r="G79" s="4">
        <f>Table1[[#This Row],['# Medals]]/Table1[[#This Row],['# Athletes]]</f>
        <v>3.8461538461538464E-2</v>
      </c>
      <c r="H79" s="4">
        <v>33.85</v>
      </c>
      <c r="I79" s="4">
        <f>Table1[[#This Row],['# Athletes]]/Table1[[#This Row],[Population (mn)]]</f>
        <v>0.76809453471196454</v>
      </c>
      <c r="J79" s="5">
        <f>Table1[[#This Row],['# Medals]]/Table1[[#This Row],[Population (mn)]]</f>
        <v>2.9542097488921712E-2</v>
      </c>
      <c r="K79" s="5">
        <v>0.76200000000000001</v>
      </c>
      <c r="L79" s="3" t="s">
        <v>13</v>
      </c>
      <c r="M79" s="3">
        <v>87</v>
      </c>
      <c r="N79" s="3" t="s">
        <v>170</v>
      </c>
      <c r="O79" s="5">
        <f>Table1[[#This Row],[Medals per population (mn)]]^0.5*Table1[[#This Row],[Medals per Athletes]]^0.5*(Table1[[#This Row],['# Medals]] *(1+ Table1[[#This Row],[HDI]]-0.5))</f>
        <v>4.2539594367684827E-2</v>
      </c>
      <c r="P79" s="5">
        <f t="shared" si="3"/>
        <v>4.4666574086069069E-2</v>
      </c>
      <c r="Q79" s="3">
        <v>2024</v>
      </c>
      <c r="R79" s="3"/>
      <c r="S79" s="3"/>
    </row>
    <row r="80" spans="1:19" x14ac:dyDescent="0.35">
      <c r="A80" s="3" t="s">
        <v>175</v>
      </c>
      <c r="B80" s="3">
        <v>0</v>
      </c>
      <c r="C80" s="3">
        <v>0</v>
      </c>
      <c r="D80" s="3">
        <v>1</v>
      </c>
      <c r="E80" s="3">
        <v>1</v>
      </c>
      <c r="F80" s="3">
        <v>28</v>
      </c>
      <c r="G80" s="4">
        <f>Table1[[#This Row],['# Medals]]/Table1[[#This Row],['# Athletes]]</f>
        <v>3.5714285714285712E-2</v>
      </c>
      <c r="H80" s="4">
        <v>5.52</v>
      </c>
      <c r="I80" s="4">
        <f>Table1[[#This Row],['# Athletes]]/Table1[[#This Row],[Population (mn)]]</f>
        <v>5.0724637681159424</v>
      </c>
      <c r="J80" s="5">
        <f>Table1[[#This Row],['# Medals]]/Table1[[#This Row],[Population (mn)]]</f>
        <v>0.1811594202898551</v>
      </c>
      <c r="K80" s="5">
        <v>0.85499999999999998</v>
      </c>
      <c r="L80" s="3" t="s">
        <v>10</v>
      </c>
      <c r="M80" s="3">
        <v>45</v>
      </c>
      <c r="N80" s="3" t="s">
        <v>176</v>
      </c>
      <c r="O80" s="5">
        <f>Table1[[#This Row],[Medals per population (mn)]]^0.5*Table1[[#This Row],[Medals per Athletes]]^0.5*(Table1[[#This Row],['# Medals]] *(1+ Table1[[#This Row],[HDI]]-0.5))</f>
        <v>0.1089910259473689</v>
      </c>
      <c r="P80" s="5">
        <f t="shared" si="3"/>
        <v>0.1089910259473689</v>
      </c>
      <c r="Q80" s="3">
        <v>2024</v>
      </c>
      <c r="R80" s="3"/>
      <c r="S80" s="3"/>
    </row>
    <row r="81" spans="1:19" x14ac:dyDescent="0.35">
      <c r="A81" s="3" t="s">
        <v>177</v>
      </c>
      <c r="B81" s="3">
        <v>0</v>
      </c>
      <c r="C81" s="3">
        <v>0</v>
      </c>
      <c r="D81" s="3">
        <v>1</v>
      </c>
      <c r="E81" s="3">
        <v>1</v>
      </c>
      <c r="F81" s="3">
        <v>28</v>
      </c>
      <c r="G81" s="4">
        <f>Table1[[#This Row],['# Medals]]/Table1[[#This Row],['# Athletes]]</f>
        <v>3.5714285714285712E-2</v>
      </c>
      <c r="H81" s="4">
        <v>20.72</v>
      </c>
      <c r="I81" s="4">
        <f>Table1[[#This Row],['# Athletes]]/Table1[[#This Row],[Population (mn)]]</f>
        <v>1.3513513513513513</v>
      </c>
      <c r="J81" s="5">
        <f>Table1[[#This Row],['# Medals]]/Table1[[#This Row],[Population (mn)]]</f>
        <v>4.8262548262548263E-2</v>
      </c>
      <c r="K81" s="5">
        <v>0.56899999999999995</v>
      </c>
      <c r="L81" s="3" t="s">
        <v>42</v>
      </c>
      <c r="M81" s="3">
        <v>153</v>
      </c>
      <c r="N81" s="3" t="s">
        <v>178</v>
      </c>
      <c r="O81" s="5">
        <f>Table1[[#This Row],[Medals per population (mn)]]^0.5*Table1[[#This Row],[Medals per Athletes]]^0.5*(Table1[[#This Row],['# Medals]] *(1+ Table1[[#This Row],[HDI]]-0.5))</f>
        <v>4.438168779183671E-2</v>
      </c>
      <c r="P81" s="5">
        <f t="shared" si="3"/>
        <v>4.8819856571020386E-2</v>
      </c>
      <c r="Q81" s="3">
        <v>2024</v>
      </c>
      <c r="R81" s="3"/>
      <c r="S81" s="3"/>
    </row>
    <row r="82" spans="1:19" x14ac:dyDescent="0.35">
      <c r="A82" s="3" t="s">
        <v>74</v>
      </c>
      <c r="B82" s="3">
        <v>2</v>
      </c>
      <c r="C82" s="3">
        <v>1</v>
      </c>
      <c r="D82" s="3">
        <v>0</v>
      </c>
      <c r="E82" s="3">
        <v>3</v>
      </c>
      <c r="F82" s="3">
        <v>90</v>
      </c>
      <c r="G82" s="4">
        <f>Table1[[#This Row],['# Medals]]/Table1[[#This Row],['# Athletes]]</f>
        <v>3.3333333333333333E-2</v>
      </c>
      <c r="H82" s="4">
        <v>2.12</v>
      </c>
      <c r="I82" s="4">
        <f>Table1[[#This Row],['# Athletes]]/Table1[[#This Row],[Population (mn)]]</f>
        <v>42.452830188679243</v>
      </c>
      <c r="J82" s="5">
        <f>Table1[[#This Row],['# Medals]]/Table1[[#This Row],[Population (mn)]]</f>
        <v>1.4150943396226414</v>
      </c>
      <c r="K82" s="5">
        <v>0.92600000000000005</v>
      </c>
      <c r="L82" s="3" t="s">
        <v>10</v>
      </c>
      <c r="M82" s="3">
        <v>22</v>
      </c>
      <c r="N82" s="3" t="s">
        <v>75</v>
      </c>
      <c r="O82" s="5">
        <f>Table1[[#This Row],[Medals per population (mn)]]^0.5*Table1[[#This Row],[Medals per Athletes]]^0.5*(Table1[[#This Row],['# Medals]] *(1+ Table1[[#This Row],[HDI]]-0.5))</f>
        <v>0.92912222727020533</v>
      </c>
      <c r="P82" s="5">
        <f t="shared" si="3"/>
        <v>0.92912222727020533</v>
      </c>
      <c r="Q82" s="3">
        <v>2024</v>
      </c>
      <c r="R82" s="3"/>
      <c r="S82" s="3"/>
    </row>
    <row r="83" spans="1:19" x14ac:dyDescent="0.35">
      <c r="A83" s="3" t="s">
        <v>125</v>
      </c>
      <c r="B83" s="3">
        <v>1</v>
      </c>
      <c r="C83" s="3">
        <v>0</v>
      </c>
      <c r="D83" s="3">
        <v>1</v>
      </c>
      <c r="E83" s="3">
        <v>2</v>
      </c>
      <c r="F83" s="3">
        <v>60</v>
      </c>
      <c r="G83" s="4">
        <f>Table1[[#This Row],['# Medals]]/Table1[[#This Row],['# Athletes]]</f>
        <v>3.3333333333333333E-2</v>
      </c>
      <c r="H83" s="4">
        <v>37.71</v>
      </c>
      <c r="I83" s="4">
        <f>Table1[[#This Row],['# Athletes]]/Table1[[#This Row],[Population (mn)]]</f>
        <v>1.5910898965791567</v>
      </c>
      <c r="J83" s="5">
        <f>Table1[[#This Row],['# Medals]]/Table1[[#This Row],[Population (mn)]]</f>
        <v>5.3036329885971886E-2</v>
      </c>
      <c r="K83" s="5">
        <v>0.69799999999999995</v>
      </c>
      <c r="L83" s="3" t="s">
        <v>42</v>
      </c>
      <c r="M83" s="3">
        <v>120</v>
      </c>
      <c r="N83" s="3" t="s">
        <v>126</v>
      </c>
      <c r="O83" s="5">
        <f>Table1[[#This Row],[Medals per population (mn)]]^0.5*Table1[[#This Row],[Medals per Athletes]]^0.5*(Table1[[#This Row],['# Medals]] *(1+ Table1[[#This Row],[HDI]]-0.5))</f>
        <v>0.1007425449997278</v>
      </c>
      <c r="P83" s="5">
        <f t="shared" si="3"/>
        <v>0.11081679949970059</v>
      </c>
      <c r="Q83" s="3">
        <v>2024</v>
      </c>
      <c r="R83" s="3"/>
      <c r="S83" s="3"/>
    </row>
    <row r="84" spans="1:19" x14ac:dyDescent="0.35">
      <c r="A84" s="3" t="s">
        <v>153</v>
      </c>
      <c r="B84" s="3">
        <v>0</v>
      </c>
      <c r="C84" s="3">
        <v>1</v>
      </c>
      <c r="D84" s="3">
        <v>0</v>
      </c>
      <c r="E84" s="3">
        <v>1</v>
      </c>
      <c r="F84" s="3">
        <v>32</v>
      </c>
      <c r="G84" s="4">
        <f>Table1[[#This Row],['# Medals]]/Table1[[#This Row],['# Athletes]]</f>
        <v>3.125E-2</v>
      </c>
      <c r="H84" s="4">
        <v>3.43</v>
      </c>
      <c r="I84" s="4">
        <f>Table1[[#This Row],['# Athletes]]/Table1[[#This Row],[Population (mn)]]</f>
        <v>9.3294460641399404</v>
      </c>
      <c r="J84" s="5">
        <f>Table1[[#This Row],['# Medals]]/Table1[[#This Row],[Population (mn)]]</f>
        <v>0.29154518950437314</v>
      </c>
      <c r="K84" s="5">
        <v>0.74099999999999999</v>
      </c>
      <c r="L84" s="3" t="s">
        <v>13</v>
      </c>
      <c r="M84" s="3">
        <v>96</v>
      </c>
      <c r="N84" s="3" t="s">
        <v>154</v>
      </c>
      <c r="O84" s="5">
        <f>Table1[[#This Row],[Medals per population (mn)]]^0.5*Table1[[#This Row],[Medals per Athletes]]^0.5*(Table1[[#This Row],['# Medals]] *(1+ Table1[[#This Row],[HDI]]-0.5))</f>
        <v>0.11845400043332811</v>
      </c>
      <c r="P84" s="5">
        <f t="shared" si="3"/>
        <v>0.12437670045499452</v>
      </c>
      <c r="Q84" s="3">
        <v>2024</v>
      </c>
      <c r="R84" s="3"/>
      <c r="S84" s="3"/>
    </row>
    <row r="85" spans="1:19" x14ac:dyDescent="0.35">
      <c r="A85" s="3" t="s">
        <v>107</v>
      </c>
      <c r="B85" s="3">
        <v>1</v>
      </c>
      <c r="C85" s="3">
        <v>1</v>
      </c>
      <c r="D85" s="3">
        <v>1</v>
      </c>
      <c r="E85" s="3">
        <v>3</v>
      </c>
      <c r="F85" s="3">
        <v>136</v>
      </c>
      <c r="G85" s="4">
        <f>Table1[[#This Row],['# Medals]]/Table1[[#This Row],['# Athletes]]</f>
        <v>2.2058823529411766E-2</v>
      </c>
      <c r="H85" s="4">
        <v>45.54</v>
      </c>
      <c r="I85" s="4">
        <f>Table1[[#This Row],['# Athletes]]/Table1[[#This Row],[Population (mn)]]</f>
        <v>2.9863855950812472</v>
      </c>
      <c r="J85" s="5">
        <f>Table1[[#This Row],['# Medals]]/Table1[[#This Row],[Population (mn)]]</f>
        <v>6.5876152832674575E-2</v>
      </c>
      <c r="K85" s="5">
        <v>0.84899999999999998</v>
      </c>
      <c r="L85" s="3" t="s">
        <v>10</v>
      </c>
      <c r="M85" s="3">
        <v>48</v>
      </c>
      <c r="N85" s="3" t="s">
        <v>108</v>
      </c>
      <c r="O85" s="5">
        <f>Table1[[#This Row],[Medals per population (mn)]]^0.5*Table1[[#This Row],[Medals per Athletes]]^0.5*(Table1[[#This Row],['# Medals]] *(1+ Table1[[#This Row],[HDI]]-0.5))</f>
        <v>0.15427249091510264</v>
      </c>
      <c r="P85" s="5">
        <f t="shared" si="3"/>
        <v>0.15427249091510264</v>
      </c>
      <c r="Q85" s="3">
        <v>2024</v>
      </c>
      <c r="R85" s="3"/>
      <c r="S85" s="3"/>
    </row>
    <row r="86" spans="1:19" x14ac:dyDescent="0.35">
      <c r="A86" s="3" t="s">
        <v>109</v>
      </c>
      <c r="B86" s="3">
        <v>1</v>
      </c>
      <c r="C86" s="3">
        <v>1</v>
      </c>
      <c r="D86" s="3">
        <v>1</v>
      </c>
      <c r="E86" s="3">
        <v>3</v>
      </c>
      <c r="F86" s="3">
        <v>149</v>
      </c>
      <c r="G86" s="4">
        <f>Table1[[#This Row],['# Medals]]/Table1[[#This Row],['# Athletes]]</f>
        <v>2.0134228187919462E-2</v>
      </c>
      <c r="H86" s="4">
        <v>114.54</v>
      </c>
      <c r="I86" s="4">
        <f>Table1[[#This Row],['# Athletes]]/Table1[[#This Row],[Population (mn)]]</f>
        <v>1.3008555962982364</v>
      </c>
      <c r="J86" s="5">
        <f>Table1[[#This Row],['# Medals]]/Table1[[#This Row],[Population (mn)]]</f>
        <v>2.6191723415400731E-2</v>
      </c>
      <c r="K86" s="5">
        <v>0.72799999999999998</v>
      </c>
      <c r="L86" s="3" t="s">
        <v>13</v>
      </c>
      <c r="M86" s="3">
        <v>105</v>
      </c>
      <c r="N86" s="3" t="s">
        <v>110</v>
      </c>
      <c r="O86" s="5">
        <f>Table1[[#This Row],[Medals per population (mn)]]^0.5*Table1[[#This Row],[Medals per Athletes]]^0.5*(Table1[[#This Row],['# Medals]] *(1+ Table1[[#This Row],[HDI]]-0.5))</f>
        <v>8.4599764218059634E-2</v>
      </c>
      <c r="P86" s="5">
        <f t="shared" si="3"/>
        <v>8.8829752428962613E-2</v>
      </c>
      <c r="Q86" s="3">
        <v>2024</v>
      </c>
      <c r="R86" s="3"/>
      <c r="S86" s="3"/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Manolov</cp:lastModifiedBy>
  <dcterms:created xsi:type="dcterms:W3CDTF">2024-08-19T08:57:05Z</dcterms:created>
  <dcterms:modified xsi:type="dcterms:W3CDTF">2024-09-16T07:04:58Z</dcterms:modified>
</cp:coreProperties>
</file>