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adislavManolo\OneDrive - MIP\Documenten\GitHub\VC-Benchmark-App\data\"/>
    </mc:Choice>
  </mc:AlternateContent>
  <xr:revisionPtr revIDLastSave="0" documentId="13_ncr:1_{59F466D4-0AEA-4C8A-B233-242159A7CD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C EU &amp; US Benchmark" sheetId="2" r:id="rId1"/>
    <sheet name="VC EU Benchmark" sheetId="5" r:id="rId2"/>
    <sheet name="VC US Benchmark" sheetId="6" r:id="rId3"/>
    <sheet name="EU &amp; US VC Funds" sheetId="1" r:id="rId4"/>
    <sheet name="EU VC Funds" sheetId="3" r:id="rId5"/>
    <sheet name="US VC Fund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6" l="1" a="1"/>
  <c r="C18" i="6" s="1"/>
  <c r="B18" i="6" a="1"/>
  <c r="B18" i="6" s="1"/>
  <c r="C17" i="6" a="1"/>
  <c r="C17" i="6" s="1"/>
  <c r="B17" i="6" a="1"/>
  <c r="B17" i="6" s="1"/>
  <c r="C16" i="6" a="1"/>
  <c r="C16" i="6" s="1"/>
  <c r="B16" i="6" a="1"/>
  <c r="B16" i="6" s="1"/>
  <c r="C15" i="6" a="1"/>
  <c r="C15" i="6" s="1"/>
  <c r="B15" i="6" a="1"/>
  <c r="B15" i="6" s="1"/>
  <c r="C14" i="6" a="1"/>
  <c r="C14" i="6" s="1"/>
  <c r="B14" i="6" a="1"/>
  <c r="B14" i="6" s="1"/>
  <c r="C12" i="6" a="1"/>
  <c r="C12" i="6" s="1"/>
  <c r="B12" i="6" a="1"/>
  <c r="B12" i="6" s="1"/>
  <c r="C11" i="6" a="1"/>
  <c r="C11" i="6" s="1"/>
  <c r="B11" i="6" a="1"/>
  <c r="B11" i="6" s="1"/>
  <c r="C10" i="6" a="1"/>
  <c r="C10" i="6" s="1"/>
  <c r="B10" i="6" a="1"/>
  <c r="B10" i="6" s="1"/>
  <c r="C9" i="6" a="1"/>
  <c r="C9" i="6" s="1"/>
  <c r="B9" i="6" a="1"/>
  <c r="B9" i="6" s="1"/>
  <c r="C8" i="6" a="1"/>
  <c r="C8" i="6" s="1"/>
  <c r="B8" i="6" a="1"/>
  <c r="B8" i="6" s="1"/>
  <c r="C6" i="6" a="1"/>
  <c r="C6" i="6" s="1"/>
  <c r="B6" i="6" a="1"/>
  <c r="B6" i="6" s="1"/>
  <c r="C5" i="6" a="1"/>
  <c r="C5" i="6" s="1"/>
  <c r="B5" i="6" a="1"/>
  <c r="B5" i="6" s="1"/>
  <c r="C4" i="6" a="1"/>
  <c r="C4" i="6" s="1"/>
  <c r="B4" i="6" a="1"/>
  <c r="B4" i="6" s="1"/>
  <c r="C3" i="6" a="1"/>
  <c r="C3" i="6" s="1"/>
  <c r="B3" i="6" a="1"/>
  <c r="B3" i="6" s="1"/>
  <c r="C2" i="6" a="1"/>
  <c r="C2" i="6" s="1"/>
  <c r="B2" i="6" a="1"/>
  <c r="B2" i="6" s="1"/>
  <c r="C18" i="5" a="1"/>
  <c r="C18" i="5" s="1"/>
  <c r="B18" i="5" a="1"/>
  <c r="B18" i="5" s="1"/>
  <c r="C17" i="5" a="1"/>
  <c r="C17" i="5" s="1"/>
  <c r="B17" i="5" a="1"/>
  <c r="B17" i="5" s="1"/>
  <c r="C16" i="5" a="1"/>
  <c r="C16" i="5" s="1"/>
  <c r="B16" i="5" a="1"/>
  <c r="B16" i="5" s="1"/>
  <c r="C15" i="5" a="1"/>
  <c r="C15" i="5" s="1"/>
  <c r="B15" i="5" a="1"/>
  <c r="B15" i="5" s="1"/>
  <c r="C14" i="5" a="1"/>
  <c r="C14" i="5" s="1"/>
  <c r="B14" i="5" a="1"/>
  <c r="B14" i="5" s="1"/>
  <c r="C12" i="5" a="1"/>
  <c r="C12" i="5" s="1"/>
  <c r="B12" i="5" a="1"/>
  <c r="B12" i="5" s="1"/>
  <c r="C11" i="5" a="1"/>
  <c r="C11" i="5" s="1"/>
  <c r="B11" i="5" a="1"/>
  <c r="B11" i="5" s="1"/>
  <c r="C10" i="5" a="1"/>
  <c r="C10" i="5" s="1"/>
  <c r="B10" i="5" a="1"/>
  <c r="B10" i="5" s="1"/>
  <c r="C9" i="5" a="1"/>
  <c r="C9" i="5" s="1"/>
  <c r="B9" i="5" a="1"/>
  <c r="B9" i="5" s="1"/>
  <c r="C8" i="5" a="1"/>
  <c r="C8" i="5" s="1"/>
  <c r="B8" i="5" a="1"/>
  <c r="B8" i="5" s="1"/>
  <c r="C6" i="5" a="1"/>
  <c r="C6" i="5" s="1"/>
  <c r="B6" i="5" a="1"/>
  <c r="B6" i="5" s="1"/>
  <c r="C5" i="5" a="1"/>
  <c r="C5" i="5" s="1"/>
  <c r="B5" i="5" a="1"/>
  <c r="B5" i="5" s="1"/>
  <c r="C4" i="5" a="1"/>
  <c r="C4" i="5" s="1"/>
  <c r="B4" i="5" a="1"/>
  <c r="B4" i="5" s="1"/>
  <c r="C3" i="5" a="1"/>
  <c r="C3" i="5" s="1"/>
  <c r="B3" i="5" a="1"/>
  <c r="B3" i="5" s="1"/>
  <c r="C2" i="5" a="1"/>
  <c r="C2" i="5" s="1"/>
  <c r="B2" i="5" a="1"/>
  <c r="B2" i="5" s="1"/>
  <c r="C18" i="2" a="1"/>
  <c r="C18" i="2" s="1"/>
  <c r="C17" i="2" a="1"/>
  <c r="C17" i="2" s="1"/>
  <c r="C16" i="2" a="1"/>
  <c r="C16" i="2" s="1"/>
  <c r="C15" i="2" a="1"/>
  <c r="C15" i="2" s="1"/>
  <c r="C14" i="2" a="1"/>
  <c r="C14" i="2" s="1"/>
  <c r="C12" i="2" a="1"/>
  <c r="C12" i="2" s="1"/>
  <c r="C11" i="2" a="1"/>
  <c r="C11" i="2" s="1"/>
  <c r="C10" i="2" a="1"/>
  <c r="C10" i="2" s="1"/>
  <c r="C9" i="2" a="1"/>
  <c r="C9" i="2" s="1"/>
  <c r="C8" i="2" a="1"/>
  <c r="C8" i="2" s="1"/>
  <c r="C6" i="2" a="1"/>
  <c r="C6" i="2" s="1"/>
  <c r="C5" i="2" a="1"/>
  <c r="C5" i="2" s="1"/>
  <c r="C4" i="2" a="1"/>
  <c r="C4" i="2" s="1"/>
  <c r="C3" i="2" a="1"/>
  <c r="C3" i="2" s="1"/>
  <c r="C2" i="2" a="1"/>
  <c r="C2" i="2" s="1"/>
  <c r="B4" i="2" a="1"/>
  <c r="B4" i="2" s="1"/>
  <c r="B3" i="2" a="1"/>
  <c r="B3" i="2" s="1"/>
  <c r="B2" i="2" a="1"/>
  <c r="B2" i="2" s="1"/>
  <c r="B5" i="2" a="1"/>
  <c r="B5" i="2" s="1"/>
  <c r="B6" i="2" a="1"/>
  <c r="B6" i="2" s="1"/>
  <c r="B18" i="2" a="1"/>
  <c r="B18" i="2" s="1"/>
  <c r="B16" i="2" a="1"/>
  <c r="B16" i="2" s="1"/>
  <c r="B17" i="2" a="1"/>
  <c r="B17" i="2" s="1"/>
  <c r="B15" i="2" a="1"/>
  <c r="B15" i="2" s="1"/>
  <c r="B14" i="2" a="1"/>
  <c r="B14" i="2" s="1"/>
  <c r="B12" i="2" a="1"/>
  <c r="B12" i="2" s="1"/>
  <c r="B10" i="2" a="1"/>
  <c r="B10" i="2" s="1"/>
  <c r="B11" i="2" a="1"/>
  <c r="B11" i="2" s="1"/>
  <c r="B9" i="2" a="1"/>
  <c r="B9" i="2" s="1"/>
  <c r="B8" i="2" a="1"/>
  <c r="B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<sst xmlns="http://schemas.openxmlformats.org/spreadsheetml/2006/main" count="1816" uniqueCount="290">
  <si>
    <t>FUND ID</t>
  </si>
  <si>
    <t>FIRM ID</t>
  </si>
  <si>
    <t>NAME</t>
  </si>
  <si>
    <t>STRATEGY</t>
  </si>
  <si>
    <t>NET IRR (%)</t>
  </si>
  <si>
    <t>DATE REPORTED</t>
  </si>
  <si>
    <t>GEOGRAPHIC FOCUS</t>
  </si>
  <si>
    <t>FUND MANAGER</t>
  </si>
  <si>
    <t>COUNTRY</t>
  </si>
  <si>
    <t>CORE INDUSTRIES</t>
  </si>
  <si>
    <t>FUND SIZE (USD MN)</t>
  </si>
  <si>
    <t>REGION</t>
  </si>
  <si>
    <t>.406 Ventures 2016 Opportunities Fund</t>
  </si>
  <si>
    <t>Venture (General)</t>
  </si>
  <si>
    <t>Northeast</t>
  </si>
  <si>
    <t>.406 Ventures</t>
  </si>
  <si>
    <t>US</t>
  </si>
  <si>
    <t>Information Technology</t>
  </si>
  <si>
    <t>North America</t>
  </si>
  <si>
    <t>.406 Ventures Fund III</t>
  </si>
  <si>
    <t>Early Stage</t>
  </si>
  <si>
    <t>360 Square</t>
  </si>
  <si>
    <t>Early Stage: Seed</t>
  </si>
  <si>
    <t>Europe</t>
  </si>
  <si>
    <t>360 Capital</t>
  </si>
  <si>
    <t>France</t>
  </si>
  <si>
    <t>500 Startups IV</t>
  </si>
  <si>
    <t>Early Stage: Start-up</t>
  </si>
  <si>
    <t>n/a</t>
  </si>
  <si>
    <t>500 Global</t>
  </si>
  <si>
    <t>Information Technology, Telecoms &amp; Media</t>
  </si>
  <si>
    <t>5AM Ventures V</t>
  </si>
  <si>
    <t>5AM Ventures</t>
  </si>
  <si>
    <t>Healthcare</t>
  </si>
  <si>
    <t>Adams Street 2015 Direct Venture/Growth Fund</t>
  </si>
  <si>
    <t>Expansion / Late Stage</t>
  </si>
  <si>
    <t>Adams Street Partners</t>
  </si>
  <si>
    <t>Healthcare, Information Technology</t>
  </si>
  <si>
    <t>Adams Street 2016 Direct Venture/Growth Fund</t>
  </si>
  <si>
    <t>Diversified</t>
  </si>
  <si>
    <t>Adams Street Venture Fund VI</t>
  </si>
  <si>
    <t>Aisling Capital IV</t>
  </si>
  <si>
    <t>Aisling Capital</t>
  </si>
  <si>
    <t>Alma Mundi Innvierte Fund</t>
  </si>
  <si>
    <t>Mundi Ventures</t>
  </si>
  <si>
    <t>Spain</t>
  </si>
  <si>
    <t>Alven Capital V</t>
  </si>
  <si>
    <t>Alven</t>
  </si>
  <si>
    <t>Amplify Partners II</t>
  </si>
  <si>
    <t>Amplify Partners</t>
  </si>
  <si>
    <t>Arboretum Ventures IV</t>
  </si>
  <si>
    <t>Arboretum Ventures</t>
  </si>
  <si>
    <t>Archer Seed Fund</t>
  </si>
  <si>
    <t>RiverVest Ventures</t>
  </si>
  <si>
    <t>Ascent Venture Partners VI</t>
  </si>
  <si>
    <t>Ascent Venture Partners</t>
  </si>
  <si>
    <t>Avalon Ventures XI</t>
  </si>
  <si>
    <t>Avalon Ventures</t>
  </si>
  <si>
    <t>Battery Ventures XI</t>
  </si>
  <si>
    <t>Battery Ventures</t>
  </si>
  <si>
    <t>Telecoms &amp; Media</t>
  </si>
  <si>
    <t>Binary Capital Fund II</t>
  </si>
  <si>
    <t>Lerer Hippeau Ventures</t>
  </si>
  <si>
    <t>BioGeneration Ventures III</t>
  </si>
  <si>
    <t>BioGeneration Ventures</t>
  </si>
  <si>
    <t>Netherlands</t>
  </si>
  <si>
    <t>CC Color SPV</t>
  </si>
  <si>
    <t>Caffeinated Capital</t>
  </si>
  <si>
    <t>Cascade Angels Fund 2015</t>
  </si>
  <si>
    <t>44NorthVentures</t>
  </si>
  <si>
    <t>Consumer Discretionary, Information Technology</t>
  </si>
  <si>
    <t>Cascade Angels Fund 2016</t>
  </si>
  <si>
    <t>Cavalry Ventures I</t>
  </si>
  <si>
    <t>Cavalry Ventures</t>
  </si>
  <si>
    <t>Germany</t>
  </si>
  <si>
    <t>Cervin Ventures II Opportunities Fund</t>
  </si>
  <si>
    <t>Cervin Ventures</t>
  </si>
  <si>
    <t>Clearstone Venture Partners III-A</t>
  </si>
  <si>
    <t>Clearstone Venture Partners</t>
  </si>
  <si>
    <t>Coastal Ventures IV</t>
  </si>
  <si>
    <t>CEI Ventures Management</t>
  </si>
  <si>
    <t>Column Group III</t>
  </si>
  <si>
    <t>The Column Group</t>
  </si>
  <si>
    <t>Contour Opportunity Fund</t>
  </si>
  <si>
    <t>Contour Venture Partners</t>
  </si>
  <si>
    <t>Cottonwood Euro Technology Fund</t>
  </si>
  <si>
    <t>Cottonwood Technology Fund</t>
  </si>
  <si>
    <t>DAN Fund II</t>
  </si>
  <si>
    <t>Blossom Street Ventures</t>
  </si>
  <si>
    <t>DAN Fund III</t>
  </si>
  <si>
    <t>DFJ Growth 2016</t>
  </si>
  <si>
    <t>DFJ Growth</t>
  </si>
  <si>
    <t>Draper Frontier Opportunity &amp; Technology Fund</t>
  </si>
  <si>
    <t>Frontier Venture Capital</t>
  </si>
  <si>
    <t>Drive Capital II</t>
  </si>
  <si>
    <t>Midwest</t>
  </si>
  <si>
    <t>Drive Capital</t>
  </si>
  <si>
    <t>ENIAC Ventures IV</t>
  </si>
  <si>
    <t>Eniac Ventures</t>
  </si>
  <si>
    <t>EQT Venture Fund</t>
  </si>
  <si>
    <t>EQT</t>
  </si>
  <si>
    <t>Sweden</t>
  </si>
  <si>
    <t>Emergence Capital Partners IV</t>
  </si>
  <si>
    <t>Emergence Capital Partners</t>
  </si>
  <si>
    <t>Epic Ventures Fund V</t>
  </si>
  <si>
    <t>EPIC Ventures</t>
  </si>
  <si>
    <t>FirstMark Capital IV</t>
  </si>
  <si>
    <t>FirstMark Capital</t>
  </si>
  <si>
    <t>FirstMile Ventures 2014</t>
  </si>
  <si>
    <t>FirstMile Ventures</t>
  </si>
  <si>
    <t>Flagship Ventures Fund V</t>
  </si>
  <si>
    <t>Flagship Pioneering</t>
  </si>
  <si>
    <t>Flagship Ventures Opportunities Fund I</t>
  </si>
  <si>
    <t>Flashpoint Venture Capital Fund II</t>
  </si>
  <si>
    <t>Flashpoint VC</t>
  </si>
  <si>
    <t>UK</t>
  </si>
  <si>
    <t>Forbion Capital Fund III</t>
  </si>
  <si>
    <t>Forbion</t>
  </si>
  <si>
    <t>Foundry Group Next</t>
  </si>
  <si>
    <t>Foundry Group</t>
  </si>
  <si>
    <t>Frazier Life Sciences VIII</t>
  </si>
  <si>
    <t>Frazier Healthcare Partners</t>
  </si>
  <si>
    <t>Frist Cressey Ventures Fund I</t>
  </si>
  <si>
    <t>Frist Cressey Ventures</t>
  </si>
  <si>
    <t>General Catalyst Group VIII</t>
  </si>
  <si>
    <t>General Catalyst Partners</t>
  </si>
  <si>
    <t>General Catalyst Group VIII Supplemental</t>
  </si>
  <si>
    <t>Holland Venture Technology Fund</t>
  </si>
  <si>
    <t>Holland Capital</t>
  </si>
  <si>
    <t>Holtzbrinck Ventures VI</t>
  </si>
  <si>
    <t>HV Capital</t>
  </si>
  <si>
    <t>INGENIUM Slovenia</t>
  </si>
  <si>
    <t>Slovenia</t>
  </si>
  <si>
    <t>META Group</t>
  </si>
  <si>
    <t>Italy</t>
  </si>
  <si>
    <t>ISAI Venture II</t>
  </si>
  <si>
    <t>ISAI</t>
  </si>
  <si>
    <t>Impact Equity BF</t>
  </si>
  <si>
    <t>Ship2B Foundation</t>
  </si>
  <si>
    <t>Index Ventures Life VII</t>
  </si>
  <si>
    <t>Index Ventures</t>
  </si>
  <si>
    <t>Index Ventures VIII</t>
  </si>
  <si>
    <t>Initialized III</t>
  </si>
  <si>
    <t>Initialized Capital</t>
  </si>
  <si>
    <t>Institutional Venture Partners XV</t>
  </si>
  <si>
    <t>Institutional Venture Partners</t>
  </si>
  <si>
    <t>Jackson Square Ventures II</t>
  </si>
  <si>
    <t>Jackson Square Ventures</t>
  </si>
  <si>
    <t>Karmel Capital Founders Fund</t>
  </si>
  <si>
    <t>Karmel Capital</t>
  </si>
  <si>
    <t>Khosla Ventures Seed C</t>
  </si>
  <si>
    <t>Khosla Ventures</t>
  </si>
  <si>
    <t>Khosla Ventures V</t>
  </si>
  <si>
    <t>Kibo Ventures Innvierte Open Future</t>
  </si>
  <si>
    <t>Kibo Ventures</t>
  </si>
  <si>
    <t>KittyHawk Ventures One</t>
  </si>
  <si>
    <t>KittyHawk Ventures</t>
  </si>
  <si>
    <t>Lifeline Ventures Fund III</t>
  </si>
  <si>
    <t>Finland</t>
  </si>
  <si>
    <t>Lifeline Ventures</t>
  </si>
  <si>
    <t>Lightspeed Venture Partners Select II</t>
  </si>
  <si>
    <t>Lightspeed Venture Partners</t>
  </si>
  <si>
    <t>Lightspeed Venture Partners XI</t>
  </si>
  <si>
    <t>Longitude Venture Partners III</t>
  </si>
  <si>
    <t>Longitude Capital</t>
  </si>
  <si>
    <t>M13 Ventures I</t>
  </si>
  <si>
    <t>M13</t>
  </si>
  <si>
    <t>Medicxi Ventures I</t>
  </si>
  <si>
    <t>Medicxi Ventures</t>
  </si>
  <si>
    <t>Menlo Ventures XII</t>
  </si>
  <si>
    <t>Menlo Ventures</t>
  </si>
  <si>
    <t>Mission Bay Capital II</t>
  </si>
  <si>
    <t>Mission Bay Capital</t>
  </si>
  <si>
    <t>Moderne Ventures Fund I</t>
  </si>
  <si>
    <t>Moderne Ventures</t>
  </si>
  <si>
    <t>NEA 15 Opportunity Fund</t>
  </si>
  <si>
    <t>New Enterprise Associates</t>
  </si>
  <si>
    <t>New Enterprise Associates 15</t>
  </si>
  <si>
    <t>New Leaf Ventures III</t>
  </si>
  <si>
    <t>New Leaf Venture Partners</t>
  </si>
  <si>
    <t>NovaQuest Pharma Opportunities Fund IV</t>
  </si>
  <si>
    <t>NovaQuest Capital Management</t>
  </si>
  <si>
    <t>Oak HC/FT Partners Fund I</t>
  </si>
  <si>
    <t>Oak HC/FT Partners</t>
  </si>
  <si>
    <t>OrbiMed Private Investments VI</t>
  </si>
  <si>
    <t>OrbiMed Advisors</t>
  </si>
  <si>
    <t>Origin Ventures IV</t>
  </si>
  <si>
    <t>Origin Ventures</t>
  </si>
  <si>
    <t>Outlander 1 Archimedes</t>
  </si>
  <si>
    <t>Outlander VC</t>
  </si>
  <si>
    <t>PROOF Fund</t>
  </si>
  <si>
    <t>PROOF.VC</t>
  </si>
  <si>
    <t>PVP Fund I</t>
  </si>
  <si>
    <t>Primary Venture Partners</t>
  </si>
  <si>
    <t>Partech Entrepreneur II</t>
  </si>
  <si>
    <t>Partech</t>
  </si>
  <si>
    <t>Partech Entrepreneur II - Europe</t>
  </si>
  <si>
    <t>Partech International Ventures VII</t>
  </si>
  <si>
    <t>Pelion Ventures VI</t>
  </si>
  <si>
    <t>Pelion Venture Partners</t>
  </si>
  <si>
    <t>Phoenix Venture Partners II</t>
  </si>
  <si>
    <t>Phoenix Venture Partners</t>
  </si>
  <si>
    <t>Energy &amp; Utilities</t>
  </si>
  <si>
    <t>Polaris Venture Partners VIII</t>
  </si>
  <si>
    <t>Polaris Partners</t>
  </si>
  <si>
    <t>RSCM Fund II</t>
  </si>
  <si>
    <t>Right Side Capital Management</t>
  </si>
  <si>
    <t>Rally Ventures Fund II</t>
  </si>
  <si>
    <t>Rally Ventures</t>
  </si>
  <si>
    <t>Reach</t>
  </si>
  <si>
    <t>Reach Capital</t>
  </si>
  <si>
    <t>Consumer Discretionary</t>
  </si>
  <si>
    <t>Rittenhouse Ventures II</t>
  </si>
  <si>
    <t>Rittenhouse Ventures</t>
  </si>
  <si>
    <t>SEED Capital Denmark III</t>
  </si>
  <si>
    <t>Denmark</t>
  </si>
  <si>
    <t>SEED Capital</t>
  </si>
  <si>
    <t>SV Life Sciences Fund VI</t>
  </si>
  <si>
    <t>SV Health Investors</t>
  </si>
  <si>
    <t>Sands Capital Global Venture Fund I</t>
  </si>
  <si>
    <t>Sands Capital Ventures</t>
  </si>
  <si>
    <t>Sands Capital Private Growth Fund</t>
  </si>
  <si>
    <t>Scale Venture Partners V</t>
  </si>
  <si>
    <t>Scale Venture Partners</t>
  </si>
  <si>
    <t>Smartfin Ventures</t>
  </si>
  <si>
    <t>Smartfin</t>
  </si>
  <si>
    <t>Belgium</t>
  </si>
  <si>
    <t>SoftTech VC Plus</t>
  </si>
  <si>
    <t>Uncork Capital</t>
  </si>
  <si>
    <t>Spark Capital V</t>
  </si>
  <si>
    <t>Spark Capital</t>
  </si>
  <si>
    <t>Storm Ventures Fund V</t>
  </si>
  <si>
    <t>Storm Ventures</t>
  </si>
  <si>
    <t>Sustainable Growth Fund</t>
  </si>
  <si>
    <t>Sustainable Growth Management</t>
  </si>
  <si>
    <t>Luxembourg</t>
  </si>
  <si>
    <t>Tenaya Capital VII</t>
  </si>
  <si>
    <t>Tenaya Capital</t>
  </si>
  <si>
    <t>The House Fund</t>
  </si>
  <si>
    <t>Threshold Ventures II</t>
  </si>
  <si>
    <t>Threshold Ventures</t>
  </si>
  <si>
    <t>Tribeca Venture Partners II</t>
  </si>
  <si>
    <t>Tribeca Venture Partners</t>
  </si>
  <si>
    <t>Trinity Ventures XII</t>
  </si>
  <si>
    <t>Trinity Ventures</t>
  </si>
  <si>
    <t>TrueBridge Direct Fund I</t>
  </si>
  <si>
    <t>TrueBridge Capital Partners</t>
  </si>
  <si>
    <t>Tusk Venture Partners I</t>
  </si>
  <si>
    <t>Tusk Venture Partners</t>
  </si>
  <si>
    <t>Ulu Ventures Fund II</t>
  </si>
  <si>
    <t>Ulu Ventures</t>
  </si>
  <si>
    <t>Union Square Ventures V</t>
  </si>
  <si>
    <t>Union Square Ventures</t>
  </si>
  <si>
    <t>Updata Partners V</t>
  </si>
  <si>
    <t>Updata Partners</t>
  </si>
  <si>
    <t>VSL Partners II</t>
  </si>
  <si>
    <t>Section Partners</t>
  </si>
  <si>
    <t>Venture Overage Fund</t>
  </si>
  <si>
    <t>SVB Capital</t>
  </si>
  <si>
    <t>Visionnaire Ventures Fund II</t>
  </si>
  <si>
    <t>Visionnaire Ventures</t>
  </si>
  <si>
    <t>Vivo Panda Fund I</t>
  </si>
  <si>
    <t>Asia</t>
  </si>
  <si>
    <t>Vivo Capital</t>
  </si>
  <si>
    <t>Westly Capital Partners Fund III</t>
  </si>
  <si>
    <t>The Westly Group</t>
  </si>
  <si>
    <t>Consumer Discretionary, Energy &amp; Utilities</t>
  </si>
  <si>
    <t>ff Sapphire (IV) Venture Capital Fund</t>
  </si>
  <si>
    <t>ff Venture Capital</t>
  </si>
  <si>
    <t>iNetworks Opportunity Fund</t>
  </si>
  <si>
    <t>iNetworks</t>
  </si>
  <si>
    <t>VINTAGE</t>
  </si>
  <si>
    <t>NET TVPI (X)</t>
  </si>
  <si>
    <t/>
  </si>
  <si>
    <t>DPI (X)</t>
  </si>
  <si>
    <t>Top Decile (90%) IRR</t>
  </si>
  <si>
    <t>Top Quartile (75%) IRR</t>
  </si>
  <si>
    <t>Average IRR</t>
  </si>
  <si>
    <t>Median IRR</t>
  </si>
  <si>
    <t>Bottom Quartile (25%) IRR</t>
  </si>
  <si>
    <t>Top Decile (90%) TVPI</t>
  </si>
  <si>
    <t>Top Quartile (75%) TVPI</t>
  </si>
  <si>
    <t>Average TVPI</t>
  </si>
  <si>
    <t>Median TVPI</t>
  </si>
  <si>
    <t>Bottom Quartile (25%) TVPI</t>
  </si>
  <si>
    <t>Top Decile (90%) DPI</t>
  </si>
  <si>
    <t>Top Quartile (75%) DPI</t>
  </si>
  <si>
    <t>Average DPI</t>
  </si>
  <si>
    <t>Median DPI</t>
  </si>
  <si>
    <t>Bottom Quartile (25%) 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</si>
</sst>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,"/>
    <numFmt numFmtId="165" formatCode="dd\-mmm\-yyyy"/>
    <numFmt numFmtId="166" formatCode="mmm\-yyyy"/>
    <numFmt numFmtId="167" formatCode="General\%"/>
  </numFmts>
  <fonts count="8" x14ac:knownFonts="1">
    <font>
      <sz val="11"/>
      <name val="Calibri"/>
    </font>
    <font>
      <sz val="11"/>
      <name val="Calibri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Calibri"/>
    </font>
    <font>
      <b/>
      <sz val="11"/>
      <name val="Calibri"/>
      <family val="2"/>
    </font>
    <font>
      <sz val="11"/>
      <color theme="4" tint="-0.249977111117893"/>
      <name val="Calibri"/>
      <family val="2"/>
    </font>
    <font>
      <b/>
      <sz val="11"/>
      <color theme="4" tint="-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5">
    <xf numFmtId="0" fontId="0" fillId="0" borderId="0"/>
    <xf numFmtId="164" fontId="1" fillId="0" borderId="0"/>
    <xf numFmtId="4" fontId="1" fillId="0" borderId="0"/>
    <xf numFmtId="165" fontId="1" fillId="0" borderId="0"/>
    <xf numFmtId="0" fontId="1" fillId="0" borderId="0"/>
    <xf numFmtId="49" fontId="1" fillId="0" borderId="0"/>
    <xf numFmtId="49" fontId="1" fillId="0" borderId="0"/>
    <xf numFmtId="49" fontId="1" fillId="0" borderId="0"/>
    <xf numFmtId="49" fontId="1" fillId="0" borderId="0"/>
    <xf numFmtId="4" fontId="1" fillId="0" borderId="0"/>
    <xf numFmtId="0" fontId="1" fillId="0" borderId="0"/>
    <xf numFmtId="3" fontId="1" fillId="0" borderId="0"/>
    <xf numFmtId="166" fontId="1" fillId="0" borderId="0"/>
    <xf numFmtId="167" fontId="1" fillId="0" borderId="0"/>
    <xf numFmtId="0" fontId="1" fillId="0" borderId="0"/>
  </cellStyleXfs>
  <cellXfs count="25">
    <xf numFmtId="0" fontId="0" fillId="0" borderId="0" xfId="0"/>
    <xf numFmtId="0" fontId="1" fillId="0" borderId="0" xfId="4" applyAlignment="1">
      <alignment horizontal="center"/>
    </xf>
    <xf numFmtId="4" fontId="1" fillId="0" borderId="0" xfId="2" applyAlignment="1">
      <alignment horizontal="center"/>
    </xf>
    <xf numFmtId="4" fontId="1" fillId="0" borderId="0" xfId="9" applyAlignment="1">
      <alignment horizontal="center"/>
    </xf>
    <xf numFmtId="165" fontId="1" fillId="0" borderId="0" xfId="3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textRotation="45"/>
    </xf>
    <xf numFmtId="1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right" vertical="center"/>
    </xf>
    <xf numFmtId="2" fontId="0" fillId="0" borderId="0" xfId="0" applyNumberFormat="1"/>
    <xf numFmtId="1" fontId="5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6" fillId="2" borderId="0" xfId="4" applyNumberFormat="1" applyFont="1" applyFill="1" applyBorder="1" applyAlignment="1">
      <alignment horizontal="center"/>
    </xf>
    <xf numFmtId="4" fontId="6" fillId="2" borderId="0" xfId="2" applyNumberFormat="1" applyFont="1" applyFill="1" applyBorder="1" applyAlignment="1">
      <alignment horizontal="center"/>
    </xf>
    <xf numFmtId="4" fontId="6" fillId="2" borderId="0" xfId="9" applyNumberFormat="1" applyFont="1" applyFill="1" applyBorder="1" applyAlignment="1">
      <alignment horizontal="center"/>
    </xf>
    <xf numFmtId="165" fontId="6" fillId="2" borderId="0" xfId="3" applyNumberFormat="1" applyFont="1" applyFill="1" applyBorder="1" applyAlignment="1">
      <alignment horizontal="center"/>
    </xf>
    <xf numFmtId="0" fontId="6" fillId="0" borderId="0" xfId="4" applyNumberFormat="1" applyFont="1" applyBorder="1" applyAlignment="1">
      <alignment horizontal="center"/>
    </xf>
    <xf numFmtId="4" fontId="6" fillId="0" borderId="0" xfId="2" applyNumberFormat="1" applyFont="1" applyBorder="1" applyAlignment="1">
      <alignment horizontal="center"/>
    </xf>
    <xf numFmtId="4" fontId="6" fillId="0" borderId="0" xfId="9" applyNumberFormat="1" applyFont="1" applyBorder="1" applyAlignment="1">
      <alignment horizontal="center"/>
    </xf>
    <xf numFmtId="165" fontId="6" fillId="0" borderId="0" xfId="3" applyNumberFormat="1" applyFont="1" applyBorder="1" applyAlignment="1">
      <alignment horizontal="center"/>
    </xf>
    <xf numFmtId="0" fontId="6" fillId="2" borderId="2" xfId="4" applyNumberFormat="1" applyFont="1" applyFill="1" applyBorder="1" applyAlignment="1">
      <alignment horizontal="center"/>
    </xf>
    <xf numFmtId="4" fontId="6" fillId="2" borderId="2" xfId="2" applyNumberFormat="1" applyFont="1" applyFill="1" applyBorder="1" applyAlignment="1">
      <alignment horizontal="center"/>
    </xf>
    <xf numFmtId="4" fontId="6" fillId="2" borderId="2" xfId="9" applyNumberFormat="1" applyFont="1" applyFill="1" applyBorder="1" applyAlignment="1">
      <alignment horizontal="center"/>
    </xf>
    <xf numFmtId="165" fontId="6" fillId="2" borderId="2" xfId="3" applyNumberFormat="1" applyFont="1" applyFill="1" applyBorder="1" applyAlignment="1">
      <alignment horizontal="center"/>
    </xf>
  </cellXfs>
  <cellStyles count="15">
    <cellStyle name="Boolean" xfId="7" xr:uid="{00000000-0005-0000-0000-000007000000}"/>
    <cellStyle name="BooleanYesBlank" xfId="8" xr:uid="{00000000-0005-0000-0000-000008000000}"/>
    <cellStyle name="Currency" xfId="2" xr:uid="{00000000-0005-0000-0000-000002000000}"/>
    <cellStyle name="CurrencyMn" xfId="1" xr:uid="{00000000-0005-0000-0000-000001000000}"/>
    <cellStyle name="Date" xfId="3" xr:uid="{00000000-0005-0000-0000-000003000000}"/>
    <cellStyle name="General" xfId="4" xr:uid="{00000000-0005-0000-0000-000004000000}"/>
    <cellStyle name="Header" xfId="10" xr:uid="{00000000-0005-0000-0000-00000A000000}"/>
    <cellStyle name="Integer" xfId="11" xr:uid="{00000000-0005-0000-0000-00000B000000}"/>
    <cellStyle name="MonthYearDate" xfId="12" xr:uid="{00000000-0005-0000-0000-00000C000000}"/>
    <cellStyle name="Normal" xfId="0" builtinId="0"/>
    <cellStyle name="Number" xfId="9" xr:uid="{00000000-0005-0000-0000-000009000000}"/>
    <cellStyle name="Ordinal" xfId="6" xr:uid="{00000000-0005-0000-0000-000006000000}"/>
    <cellStyle name="Percentage" xfId="13" xr:uid="{00000000-0005-0000-0000-00000D000000}"/>
    <cellStyle name="Text" xfId="5" xr:uid="{00000000-0005-0000-0000-000005000000}"/>
    <cellStyle name="YearAndQuarter" xfId="14" xr:uid="{00000000-0005-0000-0000-00000E000000}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O121" headerRowDxfId="2" dataDxfId="0" totalsRowDxfId="1">
  <autoFilter ref="A1:O121" xr:uid="{00000000-0009-0000-0100-000001000000}">
    <filterColumn colId="13">
      <filters>
        <filter val="North America"/>
      </filters>
    </filterColumn>
  </autoFilter>
  <tableColumns count="15">
    <tableColumn id="1" xr3:uid="{00000000-0010-0000-0000-000001000000}" name="FUND ID" dataDxfId="17" dataCellStyle="General"/>
    <tableColumn id="2" xr3:uid="{00000000-0010-0000-0000-000002000000}" name="FIRM ID" dataDxfId="16" dataCellStyle="General"/>
    <tableColumn id="3" xr3:uid="{00000000-0010-0000-0000-000003000000}" name="NAME" dataDxfId="15" dataCellStyle="General"/>
    <tableColumn id="5" xr3:uid="{00000000-0010-0000-0000-000005000000}" name="VINTAGE" dataDxfId="14" dataCellStyle="General"/>
    <tableColumn id="6" xr3:uid="{00000000-0010-0000-0000-000006000000}" name="STRATEGY" dataDxfId="13" dataCellStyle="General"/>
    <tableColumn id="18" xr3:uid="{00000000-0010-0000-0000-000012000000}" name="FUND SIZE (USD MN)" dataDxfId="12" dataCellStyle="Currency"/>
    <tableColumn id="8" xr3:uid="{00000000-0010-0000-0000-000008000000}" name="NET IRR (%)" dataDxfId="11" dataCellStyle="Number"/>
    <tableColumn id="9" xr3:uid="{00000000-0010-0000-0000-000009000000}" name="NET TVPI (X)" dataDxfId="10" dataCellStyle="Number"/>
    <tableColumn id="7" xr3:uid="{6A8BD7BC-08A7-4621-B11B-8340B1FC8E8F}" name="DPI (X)" dataDxfId="9" dataCellStyle="Number"/>
    <tableColumn id="12" xr3:uid="{00000000-0010-0000-0000-00000C000000}" name="DATE REPORTED" dataDxfId="8" dataCellStyle="Date"/>
    <tableColumn id="14" xr3:uid="{00000000-0010-0000-0000-00000E000000}" name="GEOGRAPHIC FOCUS" dataDxfId="7" dataCellStyle="General"/>
    <tableColumn id="15" xr3:uid="{00000000-0010-0000-0000-00000F000000}" name="FUND MANAGER" dataDxfId="6" dataCellStyle="General"/>
    <tableColumn id="17" xr3:uid="{00000000-0010-0000-0000-000011000000}" name="CORE INDUSTRIES" dataDxfId="5" dataCellStyle="General"/>
    <tableColumn id="19" xr3:uid="{00000000-0010-0000-0000-000013000000}" name="REGION" dataDxfId="4" dataCellStyle="General"/>
    <tableColumn id="16" xr3:uid="{00000000-0010-0000-0000-000010000000}" name="COUNTRY" dataDxfId="3" dataCellStyle="General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E0D8DFC7-DC75-4FD9-81C8-0B2C5A36206D}">
  <we:reference id="wa200004245" version="3.0.0.0" store="en-US" storeType="OMEX"/>
  <we:alternateReferences>
    <we:reference id="wa200004245" version="3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_xldudf_PREQIN_LP</we:customFunctionIds>
        <we:customFunctionIds>_xldudf_PREQIN_GP</we:customFunctionIds>
        <we:customFunctionIds>_xldudf_PREQIN_IC</we:customFunctionIds>
        <we:customFunctionIds>_xldudf_PREQIN_SP</we:customFunctionIds>
        <we:customFunctionIds>_xldudf_PREQIN_FUND</we:customFunctionIds>
        <we:customFunctionIds>_xldudf_PREQIN_CI</we:customFunctionIds>
        <we:customFunctionIds>_xldudf_PREQIN_DEAL</we:customFunctionIds>
      </we:customFunctionIdList>
    </a:ext>
    <a:ext xmlns:a="http://schemas.openxmlformats.org/drawingml/2006/main" uri="{0858819E-0033-43BF-8937-05EC82904868}">
      <we:backgroundApp state="1" runtimeId="Taskpane.Url"/>
    </a:ext>
  </we:extLst>
</we:webextension>
</file>

<file path=xl/webextensions/webextension2.xml><?xml version="1.0" encoding="utf-8"?>
<we:webextension xmlns:we="http://schemas.microsoft.com/office/webextensions/webextension/2010/11" id="{5F6E30DC-F428-4986-A1C6-8D0D773D2FC1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HgCIuJVxh0yjH7OjjMlMm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BAA4-E7F5-4419-9BC3-FB16AB6137E2}">
  <sheetPr>
    <tabColor theme="5"/>
  </sheetPr>
  <dimension ref="A1:C18"/>
  <sheetViews>
    <sheetView tabSelected="1" workbookViewId="0">
      <selection activeCell="B2" sqref="B2:C18"/>
    </sheetView>
  </sheetViews>
  <sheetFormatPr defaultRowHeight="14.5" x14ac:dyDescent="0.35"/>
  <cols>
    <col min="1" max="1" width="24.54296875" bestFit="1" customWidth="1"/>
    <col min="2" max="3" width="5.36328125" bestFit="1" customWidth="1"/>
  </cols>
  <sheetData>
    <row r="1" spans="1:3" x14ac:dyDescent="0.35">
      <c r="A1" s="6"/>
      <c r="B1" s="11">
        <v>2015</v>
      </c>
      <c r="C1" s="11">
        <v>2016</v>
      </c>
    </row>
    <row r="2" spans="1:3" x14ac:dyDescent="0.35">
      <c r="A2" s="8" t="s">
        <v>275</v>
      </c>
      <c r="B2" s="9" cm="1">
        <f t="array" ref="B2">_xlfn.PERCENTILE.INC(_xlfn._xlws.FILTER('EU &amp; US VC Funds'!$G:$G, 'EU &amp; US VC Funds'!$D:$D=2015), 0.9)</f>
        <v>25.510000000000005</v>
      </c>
      <c r="C2" s="9" cm="1">
        <f t="array" ref="C2">_xlfn.PERCENTILE.INC(_xlfn._xlws.FILTER('EU &amp; US VC Funds'!$G:$G, 'EU &amp; US VC Funds'!$D:$D=2016), 0.9)</f>
        <v>42.859999999999992</v>
      </c>
    </row>
    <row r="3" spans="1:3" x14ac:dyDescent="0.35">
      <c r="A3" s="8" t="s">
        <v>276</v>
      </c>
      <c r="B3" s="9" cm="1">
        <f t="array" ref="B3">_xlfn.PERCENTILE.INC(_xlfn._xlws.FILTER('EU &amp; US VC Funds'!$G:$G, 'EU &amp; US VC Funds'!$D:$D=2015), 0.75)</f>
        <v>21.1175</v>
      </c>
      <c r="C3" s="9" cm="1">
        <f t="array" ref="C3">_xlfn.PERCENTILE.INC(_xlfn._xlws.FILTER('EU &amp; US VC Funds'!$G:$G, 'EU &amp; US VC Funds'!$D:$D=2016), 0.75)</f>
        <v>25</v>
      </c>
    </row>
    <row r="4" spans="1:3" x14ac:dyDescent="0.35">
      <c r="A4" s="8" t="s">
        <v>277</v>
      </c>
      <c r="B4" s="9" cm="1">
        <f t="array" ref="B4">AVERAGE(_xlfn._xlws.FILTER('EU &amp; US VC Funds'!$G:$G, 'EU &amp; US VC Funds'!$D:$D=2015))</f>
        <v>16.365846283333337</v>
      </c>
      <c r="C4" s="9" cm="1">
        <f t="array" ref="C4">AVERAGE(_xlfn._xlws.FILTER('EU &amp; US VC Funds'!$G:$G, 'EU &amp; US VC Funds'!$D:$D=2016))</f>
        <v>24.535327536842104</v>
      </c>
    </row>
    <row r="5" spans="1:3" x14ac:dyDescent="0.35">
      <c r="A5" s="8" t="s">
        <v>278</v>
      </c>
      <c r="B5" s="9" cm="1">
        <f t="array" ref="B5">MEDIAN(_xlfn._xlws.FILTER('EU &amp; US VC Funds'!$G:$G, 'EU &amp; US VC Funds'!$D:$D=2015))</f>
        <v>16.850000000000001</v>
      </c>
      <c r="C5" s="9" cm="1">
        <f t="array" ref="C5">MEDIAN(_xlfn._xlws.FILTER('EU &amp; US VC Funds'!$G:$G, 'EU &amp; US VC Funds'!$D:$D=2016))</f>
        <v>19</v>
      </c>
    </row>
    <row r="6" spans="1:3" x14ac:dyDescent="0.35">
      <c r="A6" s="8" t="s">
        <v>279</v>
      </c>
      <c r="B6" s="9" cm="1">
        <f t="array" ref="B6">_xlfn.PERCENTILE.INC(_xlfn._xlws.FILTER('EU &amp; US VC Funds'!$G:$G, 'EU &amp; US VC Funds'!$D:$D=2015), 0.25)</f>
        <v>11</v>
      </c>
      <c r="C6" s="9" cm="1">
        <f t="array" ref="C6">_xlfn.PERCENTILE.INC(_xlfn._xlws.FILTER('EU &amp; US VC Funds'!$G:$G, 'EU &amp; US VC Funds'!$D:$D=2016), 0.25)</f>
        <v>14.1</v>
      </c>
    </row>
    <row r="7" spans="1:3" x14ac:dyDescent="0.35">
      <c r="A7" s="8"/>
      <c r="B7" s="10"/>
      <c r="C7" s="10"/>
    </row>
    <row r="8" spans="1:3" x14ac:dyDescent="0.35">
      <c r="A8" s="8" t="s">
        <v>280</v>
      </c>
      <c r="B8" s="9" cm="1">
        <f t="array" ref="B8">_xlfn.PERCENTILE.INC(_xlfn._xlws.FILTER('EU &amp; US VC Funds'!$H:$H, 'EU &amp; US VC Funds'!$D:$D=2015), 0.9)</f>
        <v>4.7577826100000005</v>
      </c>
      <c r="C8" s="9" cm="1">
        <f t="array" ref="C8">_xlfn.PERCENTILE.INC(_xlfn._xlws.FILTER('EU &amp; US VC Funds'!$H:$H, 'EU &amp; US VC Funds'!$D:$D=2016), 0.9)</f>
        <v>4.5567100800000002</v>
      </c>
    </row>
    <row r="9" spans="1:3" x14ac:dyDescent="0.35">
      <c r="A9" s="8" t="s">
        <v>281</v>
      </c>
      <c r="B9" s="9" cm="1">
        <f t="array" ref="B9">_xlfn.PERCENTILE.INC(_xlfn._xlws.FILTER('EU &amp; US VC Funds'!$H:$H, 'EU &amp; US VC Funds'!$D:$D=2015), 0.75)</f>
        <v>2.9484848500000003</v>
      </c>
      <c r="C9" s="9" cm="1">
        <f t="array" ref="C9">_xlfn.PERCENTILE.INC(_xlfn._xlws.FILTER('EU &amp; US VC Funds'!$H:$H, 'EU &amp; US VC Funds'!$D:$D=2016), 0.75)</f>
        <v>2.908393625</v>
      </c>
    </row>
    <row r="10" spans="1:3" x14ac:dyDescent="0.35">
      <c r="A10" s="8" t="s">
        <v>282</v>
      </c>
      <c r="B10" s="10" cm="1">
        <f t="array" ref="B10">AVERAGE(_xlfn._xlws.FILTER('EU &amp; US VC Funds'!$H:$H, 'EU &amp; US VC Funds'!$D:$D=2015))</f>
        <v>2.525151405555556</v>
      </c>
      <c r="C10" s="10" cm="1">
        <f t="array" ref="C10">AVERAGE(_xlfn._xlws.FILTER('EU &amp; US VC Funds'!$H:$H, 'EU &amp; US VC Funds'!$D:$D=2016))</f>
        <v>2.542626790322581</v>
      </c>
    </row>
    <row r="11" spans="1:3" x14ac:dyDescent="0.35">
      <c r="A11" s="8" t="s">
        <v>283</v>
      </c>
      <c r="B11" s="9" cm="1">
        <f t="array" ref="B11">MEDIAN(_xlfn._xlws.FILTER('EU &amp; US VC Funds'!$H:$H, 'EU &amp; US VC Funds'!$D:$D=2015))</f>
        <v>2.1799999999999997</v>
      </c>
      <c r="C11" s="9" cm="1">
        <f t="array" ref="C11">MEDIAN(_xlfn._xlws.FILTER('EU &amp; US VC Funds'!$H:$H, 'EU &amp; US VC Funds'!$D:$D=2016))</f>
        <v>2.0607483499999999</v>
      </c>
    </row>
    <row r="12" spans="1:3" x14ac:dyDescent="0.35">
      <c r="A12" s="8" t="s">
        <v>284</v>
      </c>
      <c r="B12" s="9" cm="1">
        <f t="array" ref="B12">_xlfn.PERCENTILE.INC(_xlfn._xlws.FILTER('EU &amp; US VC Funds'!$H:$H, 'EU &amp; US VC Funds'!$D:$D=2015), 0.25)</f>
        <v>1.4395</v>
      </c>
      <c r="C12" s="9" cm="1">
        <f t="array" ref="C12">_xlfn.PERCENTILE.INC(_xlfn._xlws.FILTER('EU &amp; US VC Funds'!$H:$H, 'EU &amp; US VC Funds'!$D:$D=2016), 0.25)</f>
        <v>1.5602284</v>
      </c>
    </row>
    <row r="13" spans="1:3" x14ac:dyDescent="0.35">
      <c r="B13" s="10"/>
      <c r="C13" s="10"/>
    </row>
    <row r="14" spans="1:3" x14ac:dyDescent="0.35">
      <c r="A14" s="8" t="s">
        <v>285</v>
      </c>
      <c r="B14" s="9" cm="1">
        <f t="array" ref="B14">_xlfn.PERCENTILE.INC(_xlfn._xlws.FILTER('EU &amp; US VC Funds'!$I:$I, 'EU &amp; US VC Funds'!$D:$D=2015), 0.9)</f>
        <v>2.0441969614</v>
      </c>
      <c r="C14" s="9" cm="1">
        <f t="array" ref="C14">_xlfn.PERCENTILE.INC(_xlfn._xlws.FILTER('EU &amp; US VC Funds'!$I:$I, 'EU &amp; US VC Funds'!$D:$D=2016), 0.9)</f>
        <v>1.5514451596999999</v>
      </c>
    </row>
    <row r="15" spans="1:3" x14ac:dyDescent="0.35">
      <c r="A15" s="8" t="s">
        <v>286</v>
      </c>
      <c r="B15" s="9" cm="1">
        <f t="array" ref="B15">_xlfn.PERCENTILE.INC(_xlfn._xlws.FILTER('EU &amp; US VC Funds'!$I:$I, 'EU &amp; US VC Funds'!$D:$D=2015), 0.75)</f>
        <v>1.3987545139999999</v>
      </c>
      <c r="C15" s="9" cm="1">
        <f t="array" ref="C15">_xlfn.PERCENTILE.INC(_xlfn._xlws.FILTER('EU &amp; US VC Funds'!$I:$I, 'EU &amp; US VC Funds'!$D:$D=2016), 0.75)</f>
        <v>1.2787249999999999</v>
      </c>
    </row>
    <row r="16" spans="1:3" x14ac:dyDescent="0.35">
      <c r="A16" s="8" t="s">
        <v>287</v>
      </c>
      <c r="B16" s="9" cm="1">
        <f t="array" ref="B16">AVERAGE(_xlfn._xlws.FILTER('EU &amp; US VC Funds'!$I:$I, 'EU &amp; US VC Funds'!$D:$D=2015))</f>
        <v>0.98966924933333322</v>
      </c>
      <c r="C16" s="9" cm="1">
        <f t="array" ref="C16">AVERAGE(_xlfn._xlws.FILTER('EU &amp; US VC Funds'!$I:$I, 'EU &amp; US VC Funds'!$D:$D=2016))</f>
        <v>0.88996351174193544</v>
      </c>
    </row>
    <row r="17" spans="1:3" x14ac:dyDescent="0.35">
      <c r="A17" s="8" t="s">
        <v>288</v>
      </c>
      <c r="B17" s="9" cm="1">
        <f t="array" ref="B17">MEDIAN(_xlfn._xlws.FILTER('EU &amp; US VC Funds'!$I:$I, 'EU &amp; US VC Funds'!$D:$D=2015))</f>
        <v>0.81509999999999994</v>
      </c>
      <c r="C17" s="9" cm="1">
        <f t="array" ref="C17">MEDIAN(_xlfn._xlws.FILTER('EU &amp; US VC Funds'!$I:$I, 'EU &amp; US VC Funds'!$D:$D=2016))</f>
        <v>0.68917971249999999</v>
      </c>
    </row>
    <row r="18" spans="1:3" x14ac:dyDescent="0.35">
      <c r="A18" s="8" t="s">
        <v>289</v>
      </c>
      <c r="B18" s="9" cm="1">
        <f t="array" ref="B18">_xlfn.PERCENTILE.INC(_xlfn._xlws.FILTER('EU &amp; US VC Funds'!$I:$I, 'EU &amp; US VC Funds'!$D:$D=2015), 0.25)</f>
        <v>0.36410160450000001</v>
      </c>
      <c r="C18" s="9" cm="1">
        <f t="array" ref="C18">_xlfn.PERCENTILE.INC(_xlfn._xlws.FILTER('EU &amp; US VC Funds'!$I:$I, 'EU &amp; US VC Funds'!$D:$D=2016), 0.25)</f>
        <v>0.20087999999999998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4428-5FBD-4E3C-803D-648C2EA7B4E6}">
  <sheetPr>
    <tabColor theme="7"/>
  </sheetPr>
  <dimension ref="A1:C18"/>
  <sheetViews>
    <sheetView workbookViewId="0">
      <selection activeCell="B2" sqref="B2:C18"/>
    </sheetView>
  </sheetViews>
  <sheetFormatPr defaultRowHeight="14.5" x14ac:dyDescent="0.35"/>
  <cols>
    <col min="1" max="1" width="24.54296875" bestFit="1" customWidth="1"/>
  </cols>
  <sheetData>
    <row r="1" spans="1:3" x14ac:dyDescent="0.35">
      <c r="A1" s="6"/>
      <c r="B1" s="7">
        <v>2015</v>
      </c>
      <c r="C1" s="7">
        <v>2016</v>
      </c>
    </row>
    <row r="2" spans="1:3" x14ac:dyDescent="0.35">
      <c r="A2" s="8" t="s">
        <v>275</v>
      </c>
      <c r="B2" s="9" cm="1">
        <f t="array" ref="B2">_xlfn.PERCENTILE.INC(_xlfn._xlws.FILTER('EU VC Funds'!$G:$G, 'EU VC Funds'!$D:$D=2015), 0.9)</f>
        <v>24.559999999999988</v>
      </c>
      <c r="C2" s="9" cm="1">
        <f t="array" ref="C2">_xlfn.PERCENTILE.INC(_xlfn._xlws.FILTER('EU VC Funds'!$G:$G, 'EU VC Funds'!$D:$D=2016), 0.9)</f>
        <v>47.15</v>
      </c>
    </row>
    <row r="3" spans="1:3" x14ac:dyDescent="0.35">
      <c r="A3" s="8" t="s">
        <v>276</v>
      </c>
      <c r="B3" s="9" cm="1">
        <f t="array" ref="B3">_xlfn.PERCENTILE.INC(_xlfn._xlws.FILTER('EU VC Funds'!$G:$G, 'EU VC Funds'!$D:$D=2015), 0.75)</f>
        <v>21</v>
      </c>
      <c r="C3" s="9" cm="1">
        <f t="array" ref="C3">_xlfn.PERCENTILE.INC(_xlfn._xlws.FILTER('EU VC Funds'!$G:$G, 'EU VC Funds'!$D:$D=2016), 0.75)</f>
        <v>34.475000000000001</v>
      </c>
    </row>
    <row r="4" spans="1:3" x14ac:dyDescent="0.35">
      <c r="A4" s="8" t="s">
        <v>277</v>
      </c>
      <c r="B4" s="9" cm="1">
        <f t="array" ref="B4">AVERAGE(_xlfn._xlws.FILTER('EU VC Funds'!$G:$G, 'EU VC Funds'!$D:$D=2015))</f>
        <v>19.745555555555555</v>
      </c>
      <c r="C4" s="9" cm="1">
        <f t="array" ref="C4">AVERAGE(_xlfn._xlws.FILTER('EU VC Funds'!$G:$G, 'EU VC Funds'!$D:$D=2016))</f>
        <v>38.055833333333332</v>
      </c>
    </row>
    <row r="5" spans="1:3" x14ac:dyDescent="0.35">
      <c r="A5" s="8" t="s">
        <v>278</v>
      </c>
      <c r="B5" s="9" cm="1">
        <f t="array" ref="B5">MEDIAN(_xlfn._xlws.FILTER('EU VC Funds'!$G:$G, 'EU VC Funds'!$D:$D=2015))</f>
        <v>20.51</v>
      </c>
      <c r="C5" s="9" cm="1">
        <f t="array" ref="C5">MEDIAN(_xlfn._xlws.FILTER('EU VC Funds'!$G:$G, 'EU VC Funds'!$D:$D=2016))</f>
        <v>22.25</v>
      </c>
    </row>
    <row r="6" spans="1:3" x14ac:dyDescent="0.35">
      <c r="A6" s="8" t="s">
        <v>279</v>
      </c>
      <c r="B6" s="9" cm="1">
        <f t="array" ref="B6">_xlfn.PERCENTILE.INC(_xlfn._xlws.FILTER('EU VC Funds'!$G:$G, 'EU VC Funds'!$D:$D=2015), 0.25)</f>
        <v>16.7</v>
      </c>
      <c r="C6" s="9" cm="1">
        <f t="array" ref="C6">_xlfn.PERCENTILE.INC(_xlfn._xlws.FILTER('EU VC Funds'!$G:$G, 'EU VC Funds'!$D:$D=2016), 0.25)</f>
        <v>16.202500000000001</v>
      </c>
    </row>
    <row r="7" spans="1:3" x14ac:dyDescent="0.35">
      <c r="A7" s="8"/>
      <c r="B7" s="10"/>
      <c r="C7" s="10"/>
    </row>
    <row r="8" spans="1:3" x14ac:dyDescent="0.35">
      <c r="A8" s="8" t="s">
        <v>280</v>
      </c>
      <c r="B8" s="9" cm="1">
        <f t="array" ref="B8">_xlfn.PERCENTILE.INC(_xlfn._xlws.FILTER('EU VC Funds'!$H:$H, 'EU VC Funds'!$D:$D=2015), 0.9)</f>
        <v>3.9479999999999986</v>
      </c>
      <c r="C8" s="9" cm="1">
        <f t="array" ref="C8">_xlfn.PERCENTILE.INC(_xlfn._xlws.FILTER('EU VC Funds'!$H:$H, 'EU VC Funds'!$D:$D=2016), 0.9)</f>
        <v>4.8530000000000015</v>
      </c>
    </row>
    <row r="9" spans="1:3" x14ac:dyDescent="0.35">
      <c r="A9" s="8" t="s">
        <v>281</v>
      </c>
      <c r="B9" s="9" cm="1">
        <f t="array" ref="B9">_xlfn.PERCENTILE.INC(_xlfn._xlws.FILTER('EU VC Funds'!$H:$H, 'EU VC Funds'!$D:$D=2015), 0.75)</f>
        <v>2.76</v>
      </c>
      <c r="C9" s="9" cm="1">
        <f t="array" ref="C9">_xlfn.PERCENTILE.INC(_xlfn._xlws.FILTER('EU VC Funds'!$H:$H, 'EU VC Funds'!$D:$D=2016), 0.75)</f>
        <v>3.1645872499999999</v>
      </c>
    </row>
    <row r="10" spans="1:3" x14ac:dyDescent="0.35">
      <c r="A10" s="8" t="s">
        <v>282</v>
      </c>
      <c r="B10" s="10" cm="1">
        <f t="array" ref="B10">AVERAGE(_xlfn._xlws.FILTER('EU VC Funds'!$H:$H, 'EU VC Funds'!$D:$D=2015))</f>
        <v>2.7149203111111109</v>
      </c>
      <c r="C10" s="10" cm="1">
        <f t="array" ref="C10">AVERAGE(_xlfn._xlws.FILTER('EU VC Funds'!$H:$H, 'EU VC Funds'!$D:$D=2016))</f>
        <v>2.5780019214285708</v>
      </c>
    </row>
    <row r="11" spans="1:3" x14ac:dyDescent="0.35">
      <c r="A11" s="8" t="s">
        <v>283</v>
      </c>
      <c r="B11" s="9" cm="1">
        <f t="array" ref="B11">MEDIAN(_xlfn._xlws.FILTER('EU VC Funds'!$H:$H, 'EU VC Funds'!$D:$D=2015))</f>
        <v>2.61</v>
      </c>
      <c r="C11" s="9" cm="1">
        <f t="array" ref="C11">MEDIAN(_xlfn._xlws.FILTER('EU VC Funds'!$H:$H, 'EU VC Funds'!$D:$D=2016))</f>
        <v>2.0699999999999998</v>
      </c>
    </row>
    <row r="12" spans="1:3" x14ac:dyDescent="0.35">
      <c r="A12" s="8" t="s">
        <v>284</v>
      </c>
      <c r="B12" s="9" cm="1">
        <f t="array" ref="B12">_xlfn.PERCENTILE.INC(_xlfn._xlws.FILTER('EU VC Funds'!$H:$H, 'EU VC Funds'!$D:$D=2015), 0.25)</f>
        <v>2.0299999999999998</v>
      </c>
      <c r="C12" s="9" cm="1">
        <f t="array" ref="C12">_xlfn.PERCENTILE.INC(_xlfn._xlws.FILTER('EU VC Funds'!$H:$H, 'EU VC Funds'!$D:$D=2016), 0.25)</f>
        <v>1.5226414749999999</v>
      </c>
    </row>
    <row r="13" spans="1:3" x14ac:dyDescent="0.35">
      <c r="B13" s="10"/>
      <c r="C13" s="10"/>
    </row>
    <row r="14" spans="1:3" x14ac:dyDescent="0.35">
      <c r="A14" s="8" t="s">
        <v>285</v>
      </c>
      <c r="B14" s="9" cm="1">
        <f t="array" ref="B14">_xlfn.PERCENTILE.INC(_xlfn._xlws.FILTER('EU VC Funds'!$I:$I, 'EU VC Funds'!$D:$D=2015), 0.9)</f>
        <v>2.9339999999999993</v>
      </c>
      <c r="C14" s="9" cm="1">
        <f t="array" ref="C14">_xlfn.PERCENTILE.INC(_xlfn._xlws.FILTER('EU VC Funds'!$I:$I, 'EU VC Funds'!$D:$D=2016), 0.9)</f>
        <v>1.3</v>
      </c>
    </row>
    <row r="15" spans="1:3" x14ac:dyDescent="0.35">
      <c r="A15" s="8" t="s">
        <v>286</v>
      </c>
      <c r="B15" s="9" cm="1">
        <f t="array" ref="B15">_xlfn.PERCENTILE.INC(_xlfn._xlws.FILTER('EU VC Funds'!$I:$I, 'EU VC Funds'!$D:$D=2015), 0.75)</f>
        <v>0.89</v>
      </c>
      <c r="C15" s="9" cm="1">
        <f t="array" ref="C15">_xlfn.PERCENTILE.INC(_xlfn._xlws.FILTER('EU VC Funds'!$I:$I, 'EU VC Funds'!$D:$D=2016), 0.75)</f>
        <v>1.2499224984999999</v>
      </c>
    </row>
    <row r="16" spans="1:3" x14ac:dyDescent="0.35">
      <c r="A16" s="8" t="s">
        <v>287</v>
      </c>
      <c r="B16" s="9" cm="1">
        <f t="array" ref="B16">AVERAGE(_xlfn._xlws.FILTER('EU VC Funds'!$I:$I, 'EU VC Funds'!$D:$D=2015))</f>
        <v>1.1507080459999999</v>
      </c>
      <c r="C16" s="9" cm="1">
        <f t="array" ref="C16">AVERAGE(_xlfn._xlws.FILTER('EU VC Funds'!$I:$I, 'EU VC Funds'!$D:$D=2016))</f>
        <v>0.67751805849999991</v>
      </c>
    </row>
    <row r="17" spans="1:3" x14ac:dyDescent="0.35">
      <c r="A17" s="8" t="s">
        <v>288</v>
      </c>
      <c r="B17" s="9" cm="1">
        <f t="array" ref="B17">MEDIAN(_xlfn._xlws.FILTER('EU VC Funds'!$I:$I, 'EU VC Funds'!$D:$D=2015))</f>
        <v>0.83019999999999994</v>
      </c>
      <c r="C17" s="9" cm="1">
        <f t="array" ref="C17">MEDIAN(_xlfn._xlws.FILTER('EU VC Funds'!$I:$I, 'EU VC Funds'!$D:$D=2016))</f>
        <v>0.39366141249999997</v>
      </c>
    </row>
    <row r="18" spans="1:3" x14ac:dyDescent="0.35">
      <c r="A18" s="8" t="s">
        <v>289</v>
      </c>
      <c r="B18" s="9" cm="1">
        <f t="array" ref="B18">_xlfn.PERCENTILE.INC(_xlfn._xlws.FILTER('EU VC Funds'!$I:$I, 'EU VC Funds'!$D:$D=2015), 0.25)</f>
        <v>0.62</v>
      </c>
      <c r="C18" s="9" cm="1">
        <f t="array" ref="C18">_xlfn.PERCENTILE.INC(_xlfn._xlws.FILTER('EU VC Funds'!$I:$I, 'EU VC Funds'!$D:$D=2016), 0.25)</f>
        <v>0.12196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4543-937C-4ED7-AA4C-AEF3566F8A88}">
  <sheetPr>
    <tabColor theme="9"/>
  </sheetPr>
  <dimension ref="A1:C18"/>
  <sheetViews>
    <sheetView workbookViewId="0">
      <selection activeCell="F31" sqref="F31"/>
    </sheetView>
  </sheetViews>
  <sheetFormatPr defaultRowHeight="14.5" x14ac:dyDescent="0.35"/>
  <cols>
    <col min="1" max="1" width="24.54296875" bestFit="1" customWidth="1"/>
  </cols>
  <sheetData>
    <row r="1" spans="1:3" x14ac:dyDescent="0.35">
      <c r="A1" s="6"/>
      <c r="B1" s="7">
        <v>2015</v>
      </c>
      <c r="C1" s="7">
        <v>2016</v>
      </c>
    </row>
    <row r="2" spans="1:3" x14ac:dyDescent="0.35">
      <c r="A2" s="8" t="s">
        <v>275</v>
      </c>
      <c r="B2" s="9" cm="1">
        <f t="array" ref="B2">_xlfn.PERCENTILE.INC(_xlfn._xlws.FILTER('US VC Funds'!$G:$G, 'US VC Funds'!$D:$D=2015), 0.9)</f>
        <v>25.44</v>
      </c>
      <c r="C2" s="9" cm="1">
        <f t="array" ref="C2">_xlfn.PERCENTILE.INC(_xlfn._xlws.FILTER('US VC Funds'!$G:$G, 'US VC Funds'!$D:$D=2016), 0.9)</f>
        <v>34.787223420000004</v>
      </c>
    </row>
    <row r="3" spans="1:3" x14ac:dyDescent="0.35">
      <c r="A3" s="8" t="s">
        <v>276</v>
      </c>
      <c r="B3" s="9" cm="1">
        <f t="array" ref="B3">_xlfn.PERCENTILE.INC(_xlfn._xlws.FILTER('US VC Funds'!$G:$G, 'US VC Funds'!$D:$D=2015), 0.75)</f>
        <v>21.135000000000002</v>
      </c>
      <c r="C3" s="9" cm="1">
        <f t="array" ref="C3">_xlfn.PERCENTILE.INC(_xlfn._xlws.FILTER('US VC Funds'!$G:$G, 'US VC Funds'!$D:$D=2016), 0.75)</f>
        <v>22.643515699999998</v>
      </c>
    </row>
    <row r="4" spans="1:3" x14ac:dyDescent="0.35">
      <c r="A4" s="8" t="s">
        <v>277</v>
      </c>
      <c r="B4" s="9" cm="1">
        <f t="array" ref="B4">AVERAGE(_xlfn._xlws.FILTER('US VC Funds'!$G:$G, 'US VC Funds'!$D:$D=2015))</f>
        <v>15.585913374358976</v>
      </c>
      <c r="C4" s="9" cm="1">
        <f t="array" ref="C4">AVERAGE(_xlfn._xlws.FILTER('US VC Funds'!$G:$G, 'US VC Funds'!$D:$D=2016))</f>
        <v>20.929859324444443</v>
      </c>
    </row>
    <row r="5" spans="1:3" x14ac:dyDescent="0.35">
      <c r="A5" s="8" t="s">
        <v>278</v>
      </c>
      <c r="B5" s="9" cm="1">
        <f t="array" ref="B5">MEDIAN(_xlfn._xlws.FILTER('US VC Funds'!$G:$G, 'US VC Funds'!$D:$D=2015))</f>
        <v>15.8</v>
      </c>
      <c r="C5" s="9" cm="1">
        <f t="array" ref="C5">MEDIAN(_xlfn._xlws.FILTER('US VC Funds'!$G:$G, 'US VC Funds'!$D:$D=2016))</f>
        <v>18.3</v>
      </c>
    </row>
    <row r="6" spans="1:3" x14ac:dyDescent="0.35">
      <c r="A6" s="8" t="s">
        <v>279</v>
      </c>
      <c r="B6" s="9" cm="1">
        <f t="array" ref="B6">_xlfn.PERCENTILE.INC(_xlfn._xlws.FILTER('US VC Funds'!$G:$G, 'US VC Funds'!$D:$D=2015), 0.25)</f>
        <v>9.3000000000000007</v>
      </c>
      <c r="C6" s="9" cm="1">
        <f t="array" ref="C6">_xlfn.PERCENTILE.INC(_xlfn._xlws.FILTER('US VC Funds'!$G:$G, 'US VC Funds'!$D:$D=2016), 0.25)</f>
        <v>9</v>
      </c>
    </row>
    <row r="7" spans="1:3" x14ac:dyDescent="0.35">
      <c r="A7" s="8"/>
      <c r="B7" s="10"/>
      <c r="C7" s="10"/>
    </row>
    <row r="8" spans="1:3" x14ac:dyDescent="0.35">
      <c r="A8" s="8" t="s">
        <v>280</v>
      </c>
      <c r="B8" s="9" cm="1">
        <f t="array" ref="B8">_xlfn.PERCENTILE.INC(_xlfn._xlws.FILTER('US VC Funds'!$H:$H, 'US VC Funds'!$D:$D=2015), 0.9)</f>
        <v>4.7470434800000003</v>
      </c>
      <c r="C8" s="9" cm="1">
        <f t="array" ref="C8">_xlfn.PERCENTILE.INC(_xlfn._xlws.FILTER('US VC Funds'!$H:$H, 'US VC Funds'!$D:$D=2016), 0.9)</f>
        <v>4.442170560000001</v>
      </c>
    </row>
    <row r="9" spans="1:3" x14ac:dyDescent="0.35">
      <c r="A9" s="8" t="s">
        <v>281</v>
      </c>
      <c r="B9" s="9" cm="1">
        <f t="array" ref="B9">_xlfn.PERCENTILE.INC(_xlfn._xlws.FILTER('US VC Funds'!$H:$H, 'US VC Funds'!$D:$D=2015), 0.75)</f>
        <v>2.9616326000000002</v>
      </c>
      <c r="C9" s="9" cm="1">
        <f t="array" ref="C9">_xlfn.PERCENTILE.INC(_xlfn._xlws.FILTER('US VC Funds'!$H:$H, 'US VC Funds'!$D:$D=2016), 0.75)</f>
        <v>2.9027978750000001</v>
      </c>
    </row>
    <row r="10" spans="1:3" x14ac:dyDescent="0.35">
      <c r="A10" s="8" t="s">
        <v>282</v>
      </c>
      <c r="B10" s="10" cm="1">
        <f t="array" ref="B10">AVERAGE(_xlfn._xlws.FILTER('US VC Funds'!$H:$H, 'US VC Funds'!$D:$D=2015))</f>
        <v>2.4871976244444447</v>
      </c>
      <c r="C10" s="10" cm="1">
        <f t="array" ref="C10">AVERAGE(_xlfn._xlws.FILTER('US VC Funds'!$H:$H, 'US VC Funds'!$D:$D=2016))</f>
        <v>2.5323090437499998</v>
      </c>
    </row>
    <row r="11" spans="1:3" x14ac:dyDescent="0.35">
      <c r="A11" s="8" t="s">
        <v>283</v>
      </c>
      <c r="B11" s="9" cm="1">
        <f t="array" ref="B11">MEDIAN(_xlfn._xlws.FILTER('US VC Funds'!$H:$H, 'US VC Funds'!$D:$D=2015))</f>
        <v>2.0371077999999998</v>
      </c>
      <c r="C11" s="9" cm="1">
        <f t="array" ref="C11">MEDIAN(_xlfn._xlws.FILTER('US VC Funds'!$H:$H, 'US VC Funds'!$D:$D=2016))</f>
        <v>2.0607483499999999</v>
      </c>
    </row>
    <row r="12" spans="1:3" x14ac:dyDescent="0.35">
      <c r="A12" s="8" t="s">
        <v>284</v>
      </c>
      <c r="B12" s="9" cm="1">
        <f t="array" ref="B12">_xlfn.PERCENTILE.INC(_xlfn._xlws.FILTER('US VC Funds'!$H:$H, 'US VC Funds'!$D:$D=2015), 0.25)</f>
        <v>1.4058851999999999</v>
      </c>
      <c r="C12" s="9" cm="1">
        <f t="array" ref="C12">_xlfn.PERCENTILE.INC(_xlfn._xlws.FILTER('US VC Funds'!$H:$H, 'US VC Funds'!$D:$D=2016), 0.25)</f>
        <v>1.5842746000000001</v>
      </c>
    </row>
    <row r="13" spans="1:3" x14ac:dyDescent="0.35">
      <c r="B13" s="10"/>
      <c r="C13" s="10"/>
    </row>
    <row r="14" spans="1:3" x14ac:dyDescent="0.35">
      <c r="A14" s="8" t="s">
        <v>285</v>
      </c>
      <c r="B14" s="9" cm="1">
        <f t="array" ref="B14">_xlfn.PERCENTILE.INC(_xlfn._xlws.FILTER('US VC Funds'!$I:$I, 'US VC Funds'!$D:$D=2015), 0.9)</f>
        <v>1.9983939228000003</v>
      </c>
      <c r="C14" s="9" cm="1">
        <f t="array" ref="C14">_xlfn.PERCENTILE.INC(_xlfn._xlws.FILTER('US VC Funds'!$I:$I, 'US VC Funds'!$D:$D=2016), 0.9)</f>
        <v>1.6227240131000009</v>
      </c>
    </row>
    <row r="15" spans="1:3" x14ac:dyDescent="0.35">
      <c r="A15" s="8" t="s">
        <v>286</v>
      </c>
      <c r="B15" s="9" cm="1">
        <f t="array" ref="B15">_xlfn.PERCENTILE.INC(_xlfn._xlws.FILTER('US VC Funds'!$I:$I, 'US VC Funds'!$D:$D=2015), 0.75)</f>
        <v>1.4053</v>
      </c>
      <c r="C15" s="9" cm="1">
        <f t="array" ref="C15">_xlfn.PERCENTILE.INC(_xlfn._xlws.FILTER('US VC Funds'!$I:$I, 'US VC Funds'!$D:$D=2016), 0.75)</f>
        <v>1.2679499592500001</v>
      </c>
    </row>
    <row r="16" spans="1:3" x14ac:dyDescent="0.35">
      <c r="A16" s="8" t="s">
        <v>287</v>
      </c>
      <c r="B16" s="9" cm="1">
        <f t="array" ref="B16">AVERAGE(_xlfn._xlws.FILTER('US VC Funds'!$I:$I, 'US VC Funds'!$D:$D=2015))</f>
        <v>0.95746148999999992</v>
      </c>
      <c r="C16" s="9" cm="1">
        <f t="array" ref="C16">AVERAGE(_xlfn._xlws.FILTER('US VC Funds'!$I:$I, 'US VC Funds'!$D:$D=2016))</f>
        <v>0.95192676893750006</v>
      </c>
    </row>
    <row r="17" spans="1:3" x14ac:dyDescent="0.35">
      <c r="A17" s="8" t="s">
        <v>288</v>
      </c>
      <c r="B17" s="9" cm="1">
        <f t="array" ref="B17">MEDIAN(_xlfn._xlws.FILTER('US VC Funds'!$I:$I, 'US VC Funds'!$D:$D=2015))</f>
        <v>0.8</v>
      </c>
      <c r="C17" s="9" cm="1">
        <f t="array" ref="C17">MEDIAN(_xlfn._xlws.FILTER('US VC Funds'!$I:$I, 'US VC Funds'!$D:$D=2016))</f>
        <v>0.73314886550000002</v>
      </c>
    </row>
    <row r="18" spans="1:3" x14ac:dyDescent="0.35">
      <c r="A18" s="8" t="s">
        <v>289</v>
      </c>
      <c r="B18" s="9" cm="1">
        <f t="array" ref="B18">_xlfn.PERCENTILE.INC(_xlfn._xlws.FILTER('US VC Funds'!$I:$I, 'US VC Funds'!$D:$D=2015), 0.25)</f>
        <v>0.35797896000000001</v>
      </c>
      <c r="C18" s="9" cm="1">
        <f t="array" ref="C18">_xlfn.PERCENTILE.INC(_xlfn._xlws.FILTER('US VC Funds'!$I:$I, 'US VC Funds'!$D:$D=2016), 0.25)</f>
        <v>0.30548454850000001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"/>
  <sheetViews>
    <sheetView workbookViewId="0">
      <selection activeCell="O121" sqref="A1:O121"/>
    </sheetView>
  </sheetViews>
  <sheetFormatPr defaultRowHeight="14.5" x14ac:dyDescent="0.35"/>
  <cols>
    <col min="1" max="1" width="12.54296875" bestFit="1" customWidth="1"/>
    <col min="2" max="2" width="12" bestFit="1" customWidth="1"/>
    <col min="3" max="3" width="42.26953125" bestFit="1" customWidth="1"/>
    <col min="4" max="4" width="13.08984375" bestFit="1" customWidth="1"/>
    <col min="5" max="5" width="20" bestFit="1" customWidth="1"/>
    <col min="6" max="6" width="23.26953125" bestFit="1" customWidth="1"/>
    <col min="7" max="7" width="15.08984375" bestFit="1" customWidth="1"/>
    <col min="8" max="8" width="15.81640625" bestFit="1" customWidth="1"/>
    <col min="9" max="9" width="11.1796875" bestFit="1" customWidth="1"/>
    <col min="10" max="10" width="19.26953125" bestFit="1" customWidth="1"/>
    <col min="11" max="11" width="23.1796875" bestFit="1" customWidth="1"/>
    <col min="12" max="12" width="29.7265625" bestFit="1" customWidth="1"/>
    <col min="13" max="13" width="43.36328125" bestFit="1" customWidth="1"/>
    <col min="14" max="14" width="13.36328125" bestFit="1" customWidth="1"/>
    <col min="15" max="15" width="13.7265625" bestFit="1" customWidth="1"/>
    <col min="16" max="16" width="12.36328125" customWidth="1"/>
    <col min="17" max="17" width="14.26953125" customWidth="1"/>
  </cols>
  <sheetData>
    <row r="1" spans="1:15" x14ac:dyDescent="0.35">
      <c r="A1" s="5" t="s">
        <v>0</v>
      </c>
      <c r="B1" s="5" t="s">
        <v>1</v>
      </c>
      <c r="C1" s="5" t="s">
        <v>2</v>
      </c>
      <c r="D1" s="5" t="s">
        <v>271</v>
      </c>
      <c r="E1" s="5" t="s">
        <v>3</v>
      </c>
      <c r="F1" s="5" t="s">
        <v>10</v>
      </c>
      <c r="G1" s="5" t="s">
        <v>4</v>
      </c>
      <c r="H1" s="5" t="s">
        <v>272</v>
      </c>
      <c r="I1" s="5" t="s">
        <v>274</v>
      </c>
      <c r="J1" s="5" t="s">
        <v>5</v>
      </c>
      <c r="K1" s="5" t="s">
        <v>6</v>
      </c>
      <c r="L1" s="5" t="s">
        <v>7</v>
      </c>
      <c r="M1" s="5" t="s">
        <v>9</v>
      </c>
      <c r="N1" s="5" t="s">
        <v>11</v>
      </c>
      <c r="O1" s="5" t="s">
        <v>8</v>
      </c>
    </row>
    <row r="2" spans="1:15" x14ac:dyDescent="0.35">
      <c r="A2" s="1">
        <v>61306</v>
      </c>
      <c r="B2" s="1">
        <v>10775</v>
      </c>
      <c r="C2" s="1" t="s">
        <v>12</v>
      </c>
      <c r="D2" s="1">
        <v>2016</v>
      </c>
      <c r="E2" s="1" t="s">
        <v>13</v>
      </c>
      <c r="F2" s="2"/>
      <c r="G2" s="3">
        <v>16.48</v>
      </c>
      <c r="H2" s="3">
        <v>1.8127532</v>
      </c>
      <c r="I2" s="3">
        <v>1.1112216130000001</v>
      </c>
      <c r="J2" s="4">
        <v>45382</v>
      </c>
      <c r="K2" s="1" t="s">
        <v>14</v>
      </c>
      <c r="L2" s="1" t="s">
        <v>15</v>
      </c>
      <c r="M2" s="1" t="s">
        <v>17</v>
      </c>
      <c r="N2" s="1" t="s">
        <v>18</v>
      </c>
      <c r="O2" s="1" t="s">
        <v>16</v>
      </c>
    </row>
    <row r="3" spans="1:15" x14ac:dyDescent="0.35">
      <c r="A3" s="1">
        <v>53791</v>
      </c>
      <c r="B3" s="1">
        <v>10775</v>
      </c>
      <c r="C3" s="1" t="s">
        <v>19</v>
      </c>
      <c r="D3" s="1">
        <v>2015</v>
      </c>
      <c r="E3" s="1" t="s">
        <v>20</v>
      </c>
      <c r="F3" s="2">
        <v>217</v>
      </c>
      <c r="G3" s="3">
        <v>15.24</v>
      </c>
      <c r="H3" s="3">
        <v>2.0371077999999998</v>
      </c>
      <c r="I3" s="3">
        <v>0.43346643299999998</v>
      </c>
      <c r="J3" s="4">
        <v>45382</v>
      </c>
      <c r="K3" s="1" t="s">
        <v>14</v>
      </c>
      <c r="L3" s="1" t="s">
        <v>15</v>
      </c>
      <c r="M3" s="1" t="s">
        <v>17</v>
      </c>
      <c r="N3" s="1" t="s">
        <v>18</v>
      </c>
      <c r="O3" s="1" t="s">
        <v>16</v>
      </c>
    </row>
    <row r="4" spans="1:15" hidden="1" x14ac:dyDescent="0.35">
      <c r="A4" s="1">
        <v>58386</v>
      </c>
      <c r="B4" s="1">
        <v>7466</v>
      </c>
      <c r="C4" s="1" t="s">
        <v>21</v>
      </c>
      <c r="D4" s="1">
        <v>2015</v>
      </c>
      <c r="E4" s="1" t="s">
        <v>22</v>
      </c>
      <c r="F4" s="2">
        <v>37.21</v>
      </c>
      <c r="G4" s="3">
        <v>38</v>
      </c>
      <c r="H4" s="3">
        <v>5.3</v>
      </c>
      <c r="I4" s="3">
        <v>2.77</v>
      </c>
      <c r="J4" s="4">
        <v>45382</v>
      </c>
      <c r="K4" s="1" t="s">
        <v>23</v>
      </c>
      <c r="L4" s="1" t="s">
        <v>24</v>
      </c>
      <c r="M4" s="1" t="s">
        <v>17</v>
      </c>
      <c r="N4" s="1" t="s">
        <v>23</v>
      </c>
      <c r="O4" s="1" t="s">
        <v>25</v>
      </c>
    </row>
    <row r="5" spans="1:15" x14ac:dyDescent="0.35">
      <c r="A5" s="1">
        <v>56525</v>
      </c>
      <c r="B5" s="1">
        <v>61978</v>
      </c>
      <c r="C5" s="1" t="s">
        <v>26</v>
      </c>
      <c r="D5" s="1">
        <v>2016</v>
      </c>
      <c r="E5" s="1" t="s">
        <v>27</v>
      </c>
      <c r="F5" s="2">
        <v>62.2</v>
      </c>
      <c r="G5" s="3">
        <v>14.2</v>
      </c>
      <c r="H5" s="3" t="s">
        <v>28</v>
      </c>
      <c r="I5" s="3" t="s">
        <v>273</v>
      </c>
      <c r="J5" s="4">
        <v>45382</v>
      </c>
      <c r="K5" s="1" t="s">
        <v>18</v>
      </c>
      <c r="L5" s="1" t="s">
        <v>29</v>
      </c>
      <c r="M5" s="1" t="s">
        <v>30</v>
      </c>
      <c r="N5" s="1" t="s">
        <v>18</v>
      </c>
      <c r="O5" s="1" t="s">
        <v>16</v>
      </c>
    </row>
    <row r="6" spans="1:15" x14ac:dyDescent="0.35">
      <c r="A6" s="1">
        <v>62155</v>
      </c>
      <c r="B6" s="1">
        <v>6479</v>
      </c>
      <c r="C6" s="1" t="s">
        <v>31</v>
      </c>
      <c r="D6" s="1">
        <v>2016</v>
      </c>
      <c r="E6" s="1" t="s">
        <v>22</v>
      </c>
      <c r="F6" s="2">
        <v>285</v>
      </c>
      <c r="G6" s="3">
        <v>-8.5299999999999994</v>
      </c>
      <c r="H6" s="3">
        <v>0.63143939999999998</v>
      </c>
      <c r="I6" s="3">
        <v>0.32807012499999999</v>
      </c>
      <c r="J6" s="4">
        <v>45473</v>
      </c>
      <c r="K6" s="1" t="s">
        <v>16</v>
      </c>
      <c r="L6" s="1" t="s">
        <v>32</v>
      </c>
      <c r="M6" s="1" t="s">
        <v>33</v>
      </c>
      <c r="N6" s="1" t="s">
        <v>18</v>
      </c>
      <c r="O6" s="1" t="s">
        <v>16</v>
      </c>
    </row>
    <row r="7" spans="1:15" x14ac:dyDescent="0.35">
      <c r="A7" s="1">
        <v>59257</v>
      </c>
      <c r="B7" s="1">
        <v>18</v>
      </c>
      <c r="C7" s="1" t="s">
        <v>34</v>
      </c>
      <c r="D7" s="1">
        <v>2015</v>
      </c>
      <c r="E7" s="1" t="s">
        <v>35</v>
      </c>
      <c r="F7" s="2">
        <v>68.900000000000006</v>
      </c>
      <c r="G7" s="3">
        <v>0.7</v>
      </c>
      <c r="H7" s="3">
        <v>1.0555068999999999</v>
      </c>
      <c r="I7" s="3">
        <v>0.25096384999999999</v>
      </c>
      <c r="J7" s="4">
        <v>45473</v>
      </c>
      <c r="K7" s="1" t="s">
        <v>16</v>
      </c>
      <c r="L7" s="1" t="s">
        <v>36</v>
      </c>
      <c r="M7" s="1" t="s">
        <v>37</v>
      </c>
      <c r="N7" s="1" t="s">
        <v>18</v>
      </c>
      <c r="O7" s="1" t="s">
        <v>16</v>
      </c>
    </row>
    <row r="8" spans="1:15" x14ac:dyDescent="0.35">
      <c r="A8" s="1">
        <v>74708</v>
      </c>
      <c r="B8" s="1">
        <v>18</v>
      </c>
      <c r="C8" s="1" t="s">
        <v>38</v>
      </c>
      <c r="D8" s="1">
        <v>2016</v>
      </c>
      <c r="E8" s="1" t="s">
        <v>35</v>
      </c>
      <c r="F8" s="2">
        <v>66.8</v>
      </c>
      <c r="G8" s="3">
        <v>9</v>
      </c>
      <c r="H8" s="3">
        <v>1.7010681999999999</v>
      </c>
      <c r="I8" s="3">
        <v>0.559488282</v>
      </c>
      <c r="J8" s="4">
        <v>45473</v>
      </c>
      <c r="K8" s="1" t="s">
        <v>18</v>
      </c>
      <c r="L8" s="1" t="s">
        <v>36</v>
      </c>
      <c r="M8" s="1" t="s">
        <v>39</v>
      </c>
      <c r="N8" s="1" t="s">
        <v>18</v>
      </c>
      <c r="O8" s="1" t="s">
        <v>16</v>
      </c>
    </row>
    <row r="9" spans="1:15" x14ac:dyDescent="0.35">
      <c r="A9" s="1">
        <v>185424</v>
      </c>
      <c r="B9" s="1">
        <v>18</v>
      </c>
      <c r="C9" s="1" t="s">
        <v>40</v>
      </c>
      <c r="D9" s="1">
        <v>2015</v>
      </c>
      <c r="E9" s="1" t="s">
        <v>35</v>
      </c>
      <c r="F9" s="2">
        <v>233</v>
      </c>
      <c r="G9" s="3">
        <v>5.2</v>
      </c>
      <c r="H9" s="3">
        <v>1.4058851999999999</v>
      </c>
      <c r="I9" s="3">
        <v>0.50526492099999998</v>
      </c>
      <c r="J9" s="4">
        <v>45382</v>
      </c>
      <c r="K9" s="1" t="s">
        <v>18</v>
      </c>
      <c r="L9" s="1" t="s">
        <v>36</v>
      </c>
      <c r="M9" s="1" t="s">
        <v>33</v>
      </c>
      <c r="N9" s="1" t="s">
        <v>18</v>
      </c>
      <c r="O9" s="1" t="s">
        <v>16</v>
      </c>
    </row>
    <row r="10" spans="1:15" x14ac:dyDescent="0.35">
      <c r="A10" s="1">
        <v>56181</v>
      </c>
      <c r="B10" s="1">
        <v>8649</v>
      </c>
      <c r="C10" s="1" t="s">
        <v>41</v>
      </c>
      <c r="D10" s="1">
        <v>2015</v>
      </c>
      <c r="E10" s="1" t="s">
        <v>13</v>
      </c>
      <c r="F10" s="2">
        <v>280.8</v>
      </c>
      <c r="G10" s="3">
        <v>6.9</v>
      </c>
      <c r="H10" s="3">
        <v>1.2984836</v>
      </c>
      <c r="I10" s="3">
        <v>0.54908220299999999</v>
      </c>
      <c r="J10" s="4">
        <v>45382</v>
      </c>
      <c r="K10" s="1" t="s">
        <v>18</v>
      </c>
      <c r="L10" s="1" t="s">
        <v>42</v>
      </c>
      <c r="M10" s="1" t="s">
        <v>33</v>
      </c>
      <c r="N10" s="1" t="s">
        <v>18</v>
      </c>
      <c r="O10" s="1" t="s">
        <v>16</v>
      </c>
    </row>
    <row r="11" spans="1:15" hidden="1" x14ac:dyDescent="0.35">
      <c r="A11" s="1">
        <v>77080</v>
      </c>
      <c r="B11" s="1">
        <v>191272</v>
      </c>
      <c r="C11" s="1" t="s">
        <v>43</v>
      </c>
      <c r="D11" s="1">
        <v>2016</v>
      </c>
      <c r="E11" s="1" t="s">
        <v>13</v>
      </c>
      <c r="F11" s="2">
        <v>48.47</v>
      </c>
      <c r="G11" s="3">
        <v>19</v>
      </c>
      <c r="H11" s="3">
        <v>2.76</v>
      </c>
      <c r="I11" s="3">
        <v>0.78</v>
      </c>
      <c r="J11" s="4">
        <v>45565</v>
      </c>
      <c r="K11" s="1" t="s">
        <v>23</v>
      </c>
      <c r="L11" s="1" t="s">
        <v>44</v>
      </c>
      <c r="M11" s="1" t="s">
        <v>17</v>
      </c>
      <c r="N11" s="1" t="s">
        <v>23</v>
      </c>
      <c r="O11" s="1" t="s">
        <v>45</v>
      </c>
    </row>
    <row r="12" spans="1:15" hidden="1" x14ac:dyDescent="0.35">
      <c r="A12" s="1">
        <v>68166</v>
      </c>
      <c r="B12" s="1">
        <v>1673</v>
      </c>
      <c r="C12" s="1" t="s">
        <v>46</v>
      </c>
      <c r="D12" s="1">
        <v>2016</v>
      </c>
      <c r="E12" s="1" t="s">
        <v>20</v>
      </c>
      <c r="F12" s="2">
        <v>261.68</v>
      </c>
      <c r="G12" s="3">
        <v>0.8</v>
      </c>
      <c r="H12" s="3">
        <v>1</v>
      </c>
      <c r="I12" s="3">
        <v>0</v>
      </c>
      <c r="J12" s="4">
        <v>45291</v>
      </c>
      <c r="K12" s="1" t="s">
        <v>25</v>
      </c>
      <c r="L12" s="1" t="s">
        <v>47</v>
      </c>
      <c r="M12" s="1" t="s">
        <v>17</v>
      </c>
      <c r="N12" s="1" t="s">
        <v>23</v>
      </c>
      <c r="O12" s="1" t="s">
        <v>25</v>
      </c>
    </row>
    <row r="13" spans="1:15" x14ac:dyDescent="0.35">
      <c r="A13" s="1">
        <v>49769</v>
      </c>
      <c r="B13" s="1">
        <v>106632</v>
      </c>
      <c r="C13" s="1" t="s">
        <v>48</v>
      </c>
      <c r="D13" s="1">
        <v>2015</v>
      </c>
      <c r="E13" s="1" t="s">
        <v>20</v>
      </c>
      <c r="F13" s="2">
        <v>125</v>
      </c>
      <c r="G13" s="3">
        <v>14.2</v>
      </c>
      <c r="H13" s="3">
        <v>2.0100199999999999</v>
      </c>
      <c r="I13" s="3">
        <v>0.85538461499999996</v>
      </c>
      <c r="J13" s="4">
        <v>45291</v>
      </c>
      <c r="K13" s="1" t="s">
        <v>16</v>
      </c>
      <c r="L13" s="1" t="s">
        <v>49</v>
      </c>
      <c r="M13" s="1" t="s">
        <v>17</v>
      </c>
      <c r="N13" s="1" t="s">
        <v>18</v>
      </c>
      <c r="O13" s="1" t="s">
        <v>16</v>
      </c>
    </row>
    <row r="14" spans="1:15" x14ac:dyDescent="0.35">
      <c r="A14" s="1">
        <v>50150</v>
      </c>
      <c r="B14" s="1">
        <v>9048</v>
      </c>
      <c r="C14" s="1" t="s">
        <v>50</v>
      </c>
      <c r="D14" s="1">
        <v>2015</v>
      </c>
      <c r="E14" s="1" t="s">
        <v>20</v>
      </c>
      <c r="F14" s="2">
        <v>218.3</v>
      </c>
      <c r="G14" s="3">
        <v>15.4</v>
      </c>
      <c r="H14" s="3">
        <v>1.6967253</v>
      </c>
      <c r="I14" s="3">
        <v>1.120080569</v>
      </c>
      <c r="J14" s="4">
        <v>45199</v>
      </c>
      <c r="K14" s="1" t="s">
        <v>16</v>
      </c>
      <c r="L14" s="1" t="s">
        <v>51</v>
      </c>
      <c r="M14" s="1" t="s">
        <v>33</v>
      </c>
      <c r="N14" s="1" t="s">
        <v>18</v>
      </c>
      <c r="O14" s="1" t="s">
        <v>16</v>
      </c>
    </row>
    <row r="15" spans="1:15" x14ac:dyDescent="0.35">
      <c r="A15" s="1">
        <v>67962</v>
      </c>
      <c r="B15" s="1">
        <v>2225</v>
      </c>
      <c r="C15" s="1" t="s">
        <v>52</v>
      </c>
      <c r="D15" s="1">
        <v>2016</v>
      </c>
      <c r="E15" s="1" t="s">
        <v>20</v>
      </c>
      <c r="F15" s="2">
        <v>15</v>
      </c>
      <c r="G15" s="3">
        <v>14.1</v>
      </c>
      <c r="H15" s="3">
        <v>2.0219999999999998</v>
      </c>
      <c r="I15" s="3">
        <v>0</v>
      </c>
      <c r="J15" s="4">
        <v>45382</v>
      </c>
      <c r="K15" s="1" t="s">
        <v>16</v>
      </c>
      <c r="L15" s="1" t="s">
        <v>53</v>
      </c>
      <c r="M15" s="1" t="s">
        <v>33</v>
      </c>
      <c r="N15" s="1" t="s">
        <v>18</v>
      </c>
      <c r="O15" s="1" t="s">
        <v>16</v>
      </c>
    </row>
    <row r="16" spans="1:15" x14ac:dyDescent="0.35">
      <c r="A16" s="1">
        <v>43843</v>
      </c>
      <c r="B16" s="1">
        <v>1189</v>
      </c>
      <c r="C16" s="1" t="s">
        <v>54</v>
      </c>
      <c r="D16" s="1">
        <v>2015</v>
      </c>
      <c r="E16" s="1" t="s">
        <v>20</v>
      </c>
      <c r="F16" s="2">
        <v>71</v>
      </c>
      <c r="G16" s="3" t="s">
        <v>28</v>
      </c>
      <c r="H16" s="3">
        <v>1</v>
      </c>
      <c r="I16" s="3">
        <v>0</v>
      </c>
      <c r="J16" s="4">
        <v>45473</v>
      </c>
      <c r="K16" s="1" t="s">
        <v>16</v>
      </c>
      <c r="L16" s="1" t="s">
        <v>55</v>
      </c>
      <c r="M16" s="1" t="s">
        <v>17</v>
      </c>
      <c r="N16" s="1" t="s">
        <v>18</v>
      </c>
      <c r="O16" s="1" t="s">
        <v>16</v>
      </c>
    </row>
    <row r="17" spans="1:15" x14ac:dyDescent="0.35">
      <c r="A17" s="1">
        <v>51887</v>
      </c>
      <c r="B17" s="1">
        <v>2078</v>
      </c>
      <c r="C17" s="1" t="s">
        <v>56</v>
      </c>
      <c r="D17" s="1">
        <v>2015</v>
      </c>
      <c r="E17" s="1" t="s">
        <v>22</v>
      </c>
      <c r="F17" s="2"/>
      <c r="G17" s="3">
        <v>3.7</v>
      </c>
      <c r="H17" s="3">
        <v>1.1822558000000001</v>
      </c>
      <c r="I17" s="3">
        <v>0.13972063400000001</v>
      </c>
      <c r="J17" s="4">
        <v>45291</v>
      </c>
      <c r="K17" s="1" t="s">
        <v>16</v>
      </c>
      <c r="L17" s="1" t="s">
        <v>57</v>
      </c>
      <c r="M17" s="1" t="s">
        <v>37</v>
      </c>
      <c r="N17" s="1" t="s">
        <v>18</v>
      </c>
      <c r="O17" s="1" t="s">
        <v>16</v>
      </c>
    </row>
    <row r="18" spans="1:15" x14ac:dyDescent="0.35">
      <c r="A18" s="1">
        <v>58217</v>
      </c>
      <c r="B18" s="1">
        <v>93</v>
      </c>
      <c r="C18" s="1" t="s">
        <v>58</v>
      </c>
      <c r="D18" s="1">
        <v>2016</v>
      </c>
      <c r="E18" s="1" t="s">
        <v>13</v>
      </c>
      <c r="F18" s="2">
        <v>650</v>
      </c>
      <c r="G18" s="3">
        <v>29.78</v>
      </c>
      <c r="H18" s="3">
        <v>4.1546427000000001</v>
      </c>
      <c r="I18" s="3">
        <v>1.323419627</v>
      </c>
      <c r="J18" s="4">
        <v>45382</v>
      </c>
      <c r="K18" s="1" t="s">
        <v>18</v>
      </c>
      <c r="L18" s="1" t="s">
        <v>59</v>
      </c>
      <c r="M18" s="1" t="s">
        <v>60</v>
      </c>
      <c r="N18" s="1" t="s">
        <v>18</v>
      </c>
      <c r="O18" s="1" t="s">
        <v>16</v>
      </c>
    </row>
    <row r="19" spans="1:15" x14ac:dyDescent="0.35">
      <c r="A19" s="1">
        <v>61254</v>
      </c>
      <c r="B19" s="1">
        <v>62552</v>
      </c>
      <c r="C19" s="1" t="s">
        <v>61</v>
      </c>
      <c r="D19" s="1">
        <v>2016</v>
      </c>
      <c r="E19" s="1" t="s">
        <v>20</v>
      </c>
      <c r="F19" s="2">
        <v>175</v>
      </c>
      <c r="G19" s="3">
        <v>8.18</v>
      </c>
      <c r="H19" s="3">
        <v>1.3340000000000001</v>
      </c>
      <c r="I19" s="3">
        <v>1.2605</v>
      </c>
      <c r="J19" s="4">
        <v>45291</v>
      </c>
      <c r="K19" s="1" t="s">
        <v>16</v>
      </c>
      <c r="L19" s="1" t="s">
        <v>62</v>
      </c>
      <c r="M19" s="1" t="s">
        <v>17</v>
      </c>
      <c r="N19" s="1" t="s">
        <v>18</v>
      </c>
      <c r="O19" s="1" t="s">
        <v>16</v>
      </c>
    </row>
    <row r="20" spans="1:15" hidden="1" x14ac:dyDescent="0.35">
      <c r="A20" s="1">
        <v>58479</v>
      </c>
      <c r="B20" s="1">
        <v>11708</v>
      </c>
      <c r="C20" s="1" t="s">
        <v>63</v>
      </c>
      <c r="D20" s="1">
        <v>2016</v>
      </c>
      <c r="E20" s="1" t="s">
        <v>20</v>
      </c>
      <c r="F20" s="2">
        <v>102.29</v>
      </c>
      <c r="G20" s="3" t="s">
        <v>28</v>
      </c>
      <c r="H20" s="3">
        <v>0.96099999999999997</v>
      </c>
      <c r="I20" s="3">
        <v>0</v>
      </c>
      <c r="J20" s="4">
        <v>45382</v>
      </c>
      <c r="K20" s="1" t="s">
        <v>23</v>
      </c>
      <c r="L20" s="1" t="s">
        <v>64</v>
      </c>
      <c r="M20" s="1" t="s">
        <v>33</v>
      </c>
      <c r="N20" s="1" t="s">
        <v>23</v>
      </c>
      <c r="O20" s="1" t="s">
        <v>65</v>
      </c>
    </row>
    <row r="21" spans="1:15" x14ac:dyDescent="0.35">
      <c r="A21" s="1">
        <v>156246</v>
      </c>
      <c r="B21" s="1">
        <v>114935</v>
      </c>
      <c r="C21" s="1" t="s">
        <v>66</v>
      </c>
      <c r="D21" s="1">
        <v>2015</v>
      </c>
      <c r="E21" s="1" t="s">
        <v>13</v>
      </c>
      <c r="F21" s="2">
        <v>1.1000000000000001</v>
      </c>
      <c r="G21" s="3">
        <v>-0.76</v>
      </c>
      <c r="H21" s="3">
        <v>0.95603559999999999</v>
      </c>
      <c r="I21" s="3">
        <v>0.382469538</v>
      </c>
      <c r="J21" s="4">
        <v>45382</v>
      </c>
      <c r="K21" s="1" t="s">
        <v>16</v>
      </c>
      <c r="L21" s="1" t="s">
        <v>67</v>
      </c>
      <c r="M21" s="1" t="s">
        <v>33</v>
      </c>
      <c r="N21" s="1" t="s">
        <v>18</v>
      </c>
      <c r="O21" s="1" t="s">
        <v>16</v>
      </c>
    </row>
    <row r="22" spans="1:15" x14ac:dyDescent="0.35">
      <c r="A22" s="1">
        <v>105786</v>
      </c>
      <c r="B22" s="1">
        <v>145994</v>
      </c>
      <c r="C22" s="1" t="s">
        <v>68</v>
      </c>
      <c r="D22" s="1">
        <v>2015</v>
      </c>
      <c r="E22" s="1" t="s">
        <v>22</v>
      </c>
      <c r="F22" s="2">
        <v>0.7</v>
      </c>
      <c r="G22" s="3">
        <v>20.85</v>
      </c>
      <c r="H22" s="3">
        <v>5.1015527000000001</v>
      </c>
      <c r="I22" s="3">
        <v>0.117625333</v>
      </c>
      <c r="J22" s="4">
        <v>45382</v>
      </c>
      <c r="K22" s="1" t="s">
        <v>16</v>
      </c>
      <c r="L22" s="1" t="s">
        <v>69</v>
      </c>
      <c r="M22" s="1" t="s">
        <v>70</v>
      </c>
      <c r="N22" s="1" t="s">
        <v>18</v>
      </c>
      <c r="O22" s="1" t="s">
        <v>16</v>
      </c>
    </row>
    <row r="23" spans="1:15" x14ac:dyDescent="0.35">
      <c r="A23" s="1">
        <v>105785</v>
      </c>
      <c r="B23" s="1">
        <v>145994</v>
      </c>
      <c r="C23" s="1" t="s">
        <v>71</v>
      </c>
      <c r="D23" s="1">
        <v>2016</v>
      </c>
      <c r="E23" s="1" t="s">
        <v>22</v>
      </c>
      <c r="F23" s="2"/>
      <c r="G23" s="3">
        <v>25.58</v>
      </c>
      <c r="H23" s="3">
        <v>4.5758000000000001</v>
      </c>
      <c r="I23" s="3">
        <v>1.0397000000000001</v>
      </c>
      <c r="J23" s="4">
        <v>45199</v>
      </c>
      <c r="K23" s="1" t="s">
        <v>16</v>
      </c>
      <c r="L23" s="1" t="s">
        <v>69</v>
      </c>
      <c r="M23" s="1" t="s">
        <v>70</v>
      </c>
      <c r="N23" s="1" t="s">
        <v>18</v>
      </c>
      <c r="O23" s="1" t="s">
        <v>16</v>
      </c>
    </row>
    <row r="24" spans="1:15" hidden="1" x14ac:dyDescent="0.35">
      <c r="A24" s="1">
        <v>62343</v>
      </c>
      <c r="B24" s="1">
        <v>196290</v>
      </c>
      <c r="C24" s="1" t="s">
        <v>72</v>
      </c>
      <c r="D24" s="1">
        <v>2016</v>
      </c>
      <c r="E24" s="1" t="s">
        <v>20</v>
      </c>
      <c r="F24" s="2">
        <v>21.36</v>
      </c>
      <c r="G24" s="3">
        <v>25</v>
      </c>
      <c r="H24" s="3">
        <v>3.6</v>
      </c>
      <c r="I24" s="3">
        <v>0.1</v>
      </c>
      <c r="J24" s="4">
        <v>45382</v>
      </c>
      <c r="K24" s="1" t="s">
        <v>23</v>
      </c>
      <c r="L24" s="1" t="s">
        <v>73</v>
      </c>
      <c r="M24" s="1" t="s">
        <v>39</v>
      </c>
      <c r="N24" s="1" t="s">
        <v>23</v>
      </c>
      <c r="O24" s="1" t="s">
        <v>74</v>
      </c>
    </row>
    <row r="25" spans="1:15" x14ac:dyDescent="0.35">
      <c r="A25" s="1">
        <v>72525</v>
      </c>
      <c r="B25" s="1">
        <v>58200</v>
      </c>
      <c r="C25" s="1" t="s">
        <v>75</v>
      </c>
      <c r="D25" s="1">
        <v>2016</v>
      </c>
      <c r="E25" s="1" t="s">
        <v>20</v>
      </c>
      <c r="F25" s="2">
        <v>13.8</v>
      </c>
      <c r="G25" s="3">
        <v>41.5</v>
      </c>
      <c r="H25" s="3">
        <v>5.5636999999999999</v>
      </c>
      <c r="I25" s="3">
        <v>3.25</v>
      </c>
      <c r="J25" s="4">
        <v>45565</v>
      </c>
      <c r="K25" s="1" t="s">
        <v>16</v>
      </c>
      <c r="L25" s="1" t="s">
        <v>76</v>
      </c>
      <c r="M25" s="1" t="s">
        <v>17</v>
      </c>
      <c r="N25" s="1" t="s">
        <v>18</v>
      </c>
      <c r="O25" s="1" t="s">
        <v>16</v>
      </c>
    </row>
    <row r="26" spans="1:15" x14ac:dyDescent="0.35">
      <c r="A26" s="1">
        <v>73533</v>
      </c>
      <c r="B26" s="1">
        <v>180</v>
      </c>
      <c r="C26" s="1" t="s">
        <v>77</v>
      </c>
      <c r="D26" s="1">
        <v>2016</v>
      </c>
      <c r="E26" s="1" t="s">
        <v>20</v>
      </c>
      <c r="F26" s="2">
        <v>201</v>
      </c>
      <c r="G26" s="3">
        <v>4.2</v>
      </c>
      <c r="H26" s="3">
        <v>1.2902998000000001</v>
      </c>
      <c r="I26" s="3">
        <v>1.2902998370000001</v>
      </c>
      <c r="J26" s="4">
        <v>45565</v>
      </c>
      <c r="K26" s="1" t="s">
        <v>16</v>
      </c>
      <c r="L26" s="1" t="s">
        <v>78</v>
      </c>
      <c r="M26" s="1" t="s">
        <v>39</v>
      </c>
      <c r="N26" s="1" t="s">
        <v>18</v>
      </c>
      <c r="O26" s="1" t="s">
        <v>16</v>
      </c>
    </row>
    <row r="27" spans="1:15" x14ac:dyDescent="0.35">
      <c r="A27" s="1">
        <v>57072</v>
      </c>
      <c r="B27" s="1">
        <v>8699</v>
      </c>
      <c r="C27" s="1" t="s">
        <v>79</v>
      </c>
      <c r="D27" s="1">
        <v>2015</v>
      </c>
      <c r="E27" s="1" t="s">
        <v>13</v>
      </c>
      <c r="F27" s="2">
        <v>10</v>
      </c>
      <c r="G27" s="3" t="s">
        <v>28</v>
      </c>
      <c r="H27" s="3">
        <v>1</v>
      </c>
      <c r="I27" s="3">
        <v>0.35797896000000001</v>
      </c>
      <c r="J27" s="4">
        <v>45473</v>
      </c>
      <c r="K27" s="1" t="s">
        <v>18</v>
      </c>
      <c r="L27" s="1" t="s">
        <v>80</v>
      </c>
      <c r="M27" s="1" t="s">
        <v>39</v>
      </c>
      <c r="N27" s="1" t="s">
        <v>18</v>
      </c>
      <c r="O27" s="1" t="s">
        <v>16</v>
      </c>
    </row>
    <row r="28" spans="1:15" x14ac:dyDescent="0.35">
      <c r="A28" s="1">
        <v>59867</v>
      </c>
      <c r="B28" s="1">
        <v>8710</v>
      </c>
      <c r="C28" s="1" t="s">
        <v>81</v>
      </c>
      <c r="D28" s="1">
        <v>2016</v>
      </c>
      <c r="E28" s="1" t="s">
        <v>20</v>
      </c>
      <c r="F28" s="2">
        <v>535</v>
      </c>
      <c r="G28" s="3">
        <v>11.9</v>
      </c>
      <c r="H28" s="3">
        <v>1.3929134999999999</v>
      </c>
      <c r="I28" s="3">
        <v>0.86393459100000003</v>
      </c>
      <c r="J28" s="4">
        <v>45473</v>
      </c>
      <c r="K28" s="1" t="s">
        <v>16</v>
      </c>
      <c r="L28" s="1" t="s">
        <v>82</v>
      </c>
      <c r="M28" s="1" t="s">
        <v>33</v>
      </c>
      <c r="N28" s="1" t="s">
        <v>18</v>
      </c>
      <c r="O28" s="1" t="s">
        <v>16</v>
      </c>
    </row>
    <row r="29" spans="1:15" x14ac:dyDescent="0.35">
      <c r="A29" s="1">
        <v>52893</v>
      </c>
      <c r="B29" s="1">
        <v>10301</v>
      </c>
      <c r="C29" s="1" t="s">
        <v>83</v>
      </c>
      <c r="D29" s="1">
        <v>2015</v>
      </c>
      <c r="E29" s="1" t="s">
        <v>35</v>
      </c>
      <c r="F29" s="2">
        <v>25.6</v>
      </c>
      <c r="G29" s="3" t="s">
        <v>28</v>
      </c>
      <c r="H29" s="3">
        <v>5.5870875</v>
      </c>
      <c r="I29" s="3">
        <v>3.2565000800000004</v>
      </c>
      <c r="J29" s="4">
        <v>45382</v>
      </c>
      <c r="K29" s="1" t="s">
        <v>16</v>
      </c>
      <c r="L29" s="1" t="s">
        <v>84</v>
      </c>
      <c r="M29" s="1" t="s">
        <v>17</v>
      </c>
      <c r="N29" s="1" t="s">
        <v>18</v>
      </c>
      <c r="O29" s="1" t="s">
        <v>16</v>
      </c>
    </row>
    <row r="30" spans="1:15" x14ac:dyDescent="0.35">
      <c r="A30" s="1">
        <v>50249</v>
      </c>
      <c r="B30" s="1">
        <v>74375</v>
      </c>
      <c r="C30" s="1" t="s">
        <v>85</v>
      </c>
      <c r="D30" s="1">
        <v>2015</v>
      </c>
      <c r="E30" s="1" t="s">
        <v>22</v>
      </c>
      <c r="F30" s="2">
        <v>10.45</v>
      </c>
      <c r="G30" s="3" t="s">
        <v>28</v>
      </c>
      <c r="H30" s="3">
        <v>1.3</v>
      </c>
      <c r="I30" s="3">
        <v>0</v>
      </c>
      <c r="J30" s="4">
        <v>45291</v>
      </c>
      <c r="K30" s="1" t="s">
        <v>23</v>
      </c>
      <c r="L30" s="1" t="s">
        <v>86</v>
      </c>
      <c r="M30" s="1" t="s">
        <v>39</v>
      </c>
      <c r="N30" s="1" t="s">
        <v>18</v>
      </c>
      <c r="O30" s="1" t="s">
        <v>16</v>
      </c>
    </row>
    <row r="31" spans="1:15" x14ac:dyDescent="0.35">
      <c r="A31" s="1">
        <v>59058</v>
      </c>
      <c r="B31" s="1">
        <v>139051</v>
      </c>
      <c r="C31" s="1" t="s">
        <v>87</v>
      </c>
      <c r="D31" s="1">
        <v>2015</v>
      </c>
      <c r="E31" s="1" t="s">
        <v>13</v>
      </c>
      <c r="F31" s="2">
        <v>2.1</v>
      </c>
      <c r="G31" s="3" t="s">
        <v>28</v>
      </c>
      <c r="H31" s="3">
        <v>0.52</v>
      </c>
      <c r="I31" s="3">
        <v>0.52</v>
      </c>
      <c r="J31" s="4">
        <v>45565</v>
      </c>
      <c r="K31" s="1" t="s">
        <v>18</v>
      </c>
      <c r="L31" s="1" t="s">
        <v>88</v>
      </c>
      <c r="M31" s="1" t="s">
        <v>39</v>
      </c>
      <c r="N31" s="1" t="s">
        <v>18</v>
      </c>
      <c r="O31" s="1" t="s">
        <v>16</v>
      </c>
    </row>
    <row r="32" spans="1:15" x14ac:dyDescent="0.35">
      <c r="A32" s="1">
        <v>59059</v>
      </c>
      <c r="B32" s="1">
        <v>139051</v>
      </c>
      <c r="C32" s="1" t="s">
        <v>89</v>
      </c>
      <c r="D32" s="1">
        <v>2016</v>
      </c>
      <c r="E32" s="1" t="s">
        <v>13</v>
      </c>
      <c r="F32" s="2">
        <v>2.5</v>
      </c>
      <c r="G32" s="3" t="s">
        <v>28</v>
      </c>
      <c r="H32" s="3">
        <v>1.22</v>
      </c>
      <c r="I32" s="3">
        <v>0.72</v>
      </c>
      <c r="J32" s="4">
        <v>45565</v>
      </c>
      <c r="K32" s="1" t="s">
        <v>18</v>
      </c>
      <c r="L32" s="1" t="s">
        <v>88</v>
      </c>
      <c r="M32" s="1" t="s">
        <v>39</v>
      </c>
      <c r="N32" s="1" t="s">
        <v>18</v>
      </c>
      <c r="O32" s="1" t="s">
        <v>16</v>
      </c>
    </row>
    <row r="33" spans="1:15" x14ac:dyDescent="0.35">
      <c r="A33" s="1">
        <v>62804</v>
      </c>
      <c r="B33" s="1">
        <v>145015</v>
      </c>
      <c r="C33" s="1" t="s">
        <v>90</v>
      </c>
      <c r="D33" s="1">
        <v>2016</v>
      </c>
      <c r="E33" s="1" t="s">
        <v>35</v>
      </c>
      <c r="F33" s="2">
        <v>535</v>
      </c>
      <c r="G33" s="3">
        <v>20.72</v>
      </c>
      <c r="H33" s="3">
        <v>2.1251828000000001</v>
      </c>
      <c r="I33" s="3">
        <v>0.55023191299999996</v>
      </c>
      <c r="J33" s="4">
        <v>45291</v>
      </c>
      <c r="K33" s="1" t="s">
        <v>18</v>
      </c>
      <c r="L33" s="1" t="s">
        <v>91</v>
      </c>
      <c r="M33" s="1" t="s">
        <v>17</v>
      </c>
      <c r="N33" s="1" t="s">
        <v>18</v>
      </c>
      <c r="O33" s="1" t="s">
        <v>16</v>
      </c>
    </row>
    <row r="34" spans="1:15" x14ac:dyDescent="0.35">
      <c r="A34" s="1">
        <v>52130</v>
      </c>
      <c r="B34" s="1">
        <v>17808</v>
      </c>
      <c r="C34" s="1" t="s">
        <v>92</v>
      </c>
      <c r="D34" s="1">
        <v>2015</v>
      </c>
      <c r="E34" s="1" t="s">
        <v>22</v>
      </c>
      <c r="F34" s="2">
        <v>11.1</v>
      </c>
      <c r="G34" s="3">
        <v>9.1</v>
      </c>
      <c r="H34" s="3">
        <v>2.4700000000000002</v>
      </c>
      <c r="I34" s="3">
        <v>0.27</v>
      </c>
      <c r="J34" s="4">
        <v>45291</v>
      </c>
      <c r="K34" s="1" t="s">
        <v>16</v>
      </c>
      <c r="L34" s="1" t="s">
        <v>93</v>
      </c>
      <c r="M34" s="1" t="s">
        <v>60</v>
      </c>
      <c r="N34" s="1" t="s">
        <v>18</v>
      </c>
      <c r="O34" s="1" t="s">
        <v>16</v>
      </c>
    </row>
    <row r="35" spans="1:15" x14ac:dyDescent="0.35">
      <c r="A35" s="1">
        <v>59898</v>
      </c>
      <c r="B35" s="1">
        <v>112924</v>
      </c>
      <c r="C35" s="1" t="s">
        <v>94</v>
      </c>
      <c r="D35" s="1">
        <v>2016</v>
      </c>
      <c r="E35" s="1" t="s">
        <v>13</v>
      </c>
      <c r="F35" s="2">
        <v>300</v>
      </c>
      <c r="G35" s="3">
        <v>7.27</v>
      </c>
      <c r="H35" s="3">
        <v>1.4037516999999999</v>
      </c>
      <c r="I35" s="3">
        <v>0.33768580900000006</v>
      </c>
      <c r="J35" s="4">
        <v>45382</v>
      </c>
      <c r="K35" s="1" t="s">
        <v>95</v>
      </c>
      <c r="L35" s="1" t="s">
        <v>96</v>
      </c>
      <c r="M35" s="1" t="s">
        <v>17</v>
      </c>
      <c r="N35" s="1" t="s">
        <v>18</v>
      </c>
      <c r="O35" s="1" t="s">
        <v>16</v>
      </c>
    </row>
    <row r="36" spans="1:15" x14ac:dyDescent="0.35">
      <c r="A36" s="1">
        <v>70619</v>
      </c>
      <c r="B36" s="1">
        <v>70786</v>
      </c>
      <c r="C36" s="1" t="s">
        <v>97</v>
      </c>
      <c r="D36" s="1">
        <v>2016</v>
      </c>
      <c r="E36" s="1" t="s">
        <v>22</v>
      </c>
      <c r="F36" s="2">
        <v>100</v>
      </c>
      <c r="G36" s="3">
        <v>7.21</v>
      </c>
      <c r="H36" s="3">
        <v>1.4</v>
      </c>
      <c r="I36" s="3">
        <v>0.01</v>
      </c>
      <c r="J36" s="4">
        <v>45473</v>
      </c>
      <c r="K36" s="1" t="s">
        <v>16</v>
      </c>
      <c r="L36" s="1" t="s">
        <v>98</v>
      </c>
      <c r="M36" s="1" t="s">
        <v>17</v>
      </c>
      <c r="N36" s="1" t="s">
        <v>18</v>
      </c>
      <c r="O36" s="1" t="s">
        <v>16</v>
      </c>
    </row>
    <row r="37" spans="1:15" hidden="1" x14ac:dyDescent="0.35">
      <c r="A37" s="1">
        <v>55170</v>
      </c>
      <c r="B37" s="1">
        <v>264</v>
      </c>
      <c r="C37" s="1" t="s">
        <v>99</v>
      </c>
      <c r="D37" s="1">
        <v>2016</v>
      </c>
      <c r="E37" s="1" t="s">
        <v>13</v>
      </c>
      <c r="F37" s="2">
        <v>634.6</v>
      </c>
      <c r="G37" s="3">
        <v>31</v>
      </c>
      <c r="H37" s="3">
        <v>2.2999999999999998</v>
      </c>
      <c r="I37" s="3">
        <v>1.3</v>
      </c>
      <c r="J37" s="4">
        <v>45291</v>
      </c>
      <c r="K37" s="1" t="s">
        <v>23</v>
      </c>
      <c r="L37" s="1" t="s">
        <v>100</v>
      </c>
      <c r="M37" s="1" t="s">
        <v>17</v>
      </c>
      <c r="N37" s="1" t="s">
        <v>23</v>
      </c>
      <c r="O37" s="1" t="s">
        <v>101</v>
      </c>
    </row>
    <row r="38" spans="1:15" x14ac:dyDescent="0.35">
      <c r="A38" s="1">
        <v>52754</v>
      </c>
      <c r="B38" s="1">
        <v>2616</v>
      </c>
      <c r="C38" s="1" t="s">
        <v>102</v>
      </c>
      <c r="D38" s="1">
        <v>2015</v>
      </c>
      <c r="E38" s="1" t="s">
        <v>20</v>
      </c>
      <c r="F38" s="2">
        <v>335</v>
      </c>
      <c r="G38" s="3">
        <v>3.22</v>
      </c>
      <c r="H38" s="3">
        <v>1.1825005</v>
      </c>
      <c r="I38" s="3">
        <v>0.20665471599999999</v>
      </c>
      <c r="J38" s="4">
        <v>45291</v>
      </c>
      <c r="K38" s="1" t="s">
        <v>16</v>
      </c>
      <c r="L38" s="1" t="s">
        <v>103</v>
      </c>
      <c r="M38" s="1" t="s">
        <v>17</v>
      </c>
      <c r="N38" s="1" t="s">
        <v>18</v>
      </c>
      <c r="O38" s="1" t="s">
        <v>16</v>
      </c>
    </row>
    <row r="39" spans="1:15" x14ac:dyDescent="0.35">
      <c r="A39" s="1">
        <v>48559</v>
      </c>
      <c r="B39" s="1">
        <v>796</v>
      </c>
      <c r="C39" s="1" t="s">
        <v>104</v>
      </c>
      <c r="D39" s="1">
        <v>2016</v>
      </c>
      <c r="E39" s="1" t="s">
        <v>20</v>
      </c>
      <c r="F39" s="2"/>
      <c r="G39" s="3">
        <v>15.75</v>
      </c>
      <c r="H39" s="3">
        <v>1.7082851999999999</v>
      </c>
      <c r="I39" s="3">
        <v>1.0532060730000001</v>
      </c>
      <c r="J39" s="4">
        <v>45473</v>
      </c>
      <c r="K39" s="1" t="s">
        <v>16</v>
      </c>
      <c r="L39" s="1" t="s">
        <v>105</v>
      </c>
      <c r="M39" s="1" t="s">
        <v>17</v>
      </c>
      <c r="N39" s="1" t="s">
        <v>18</v>
      </c>
      <c r="O39" s="1" t="s">
        <v>16</v>
      </c>
    </row>
    <row r="40" spans="1:15" x14ac:dyDescent="0.35">
      <c r="A40" s="1">
        <v>62572</v>
      </c>
      <c r="B40" s="1">
        <v>22035</v>
      </c>
      <c r="C40" s="1" t="s">
        <v>106</v>
      </c>
      <c r="D40" s="1">
        <v>2016</v>
      </c>
      <c r="E40" s="1" t="s">
        <v>20</v>
      </c>
      <c r="F40" s="2">
        <v>275</v>
      </c>
      <c r="G40" s="3" t="s">
        <v>28</v>
      </c>
      <c r="H40" s="3">
        <v>1.87348</v>
      </c>
      <c r="I40" s="3">
        <v>0.113</v>
      </c>
      <c r="J40" s="4">
        <v>45382</v>
      </c>
      <c r="K40" s="1" t="s">
        <v>16</v>
      </c>
      <c r="L40" s="1" t="s">
        <v>107</v>
      </c>
      <c r="M40" s="1" t="s">
        <v>17</v>
      </c>
      <c r="N40" s="1" t="s">
        <v>18</v>
      </c>
      <c r="O40" s="1" t="s">
        <v>16</v>
      </c>
    </row>
    <row r="41" spans="1:15" x14ac:dyDescent="0.35">
      <c r="A41" s="1">
        <v>51762</v>
      </c>
      <c r="B41" s="1">
        <v>157389</v>
      </c>
      <c r="C41" s="1" t="s">
        <v>108</v>
      </c>
      <c r="D41" s="1">
        <v>2015</v>
      </c>
      <c r="E41" s="1" t="s">
        <v>22</v>
      </c>
      <c r="F41" s="2">
        <v>6.1</v>
      </c>
      <c r="G41" s="3">
        <v>21.17</v>
      </c>
      <c r="H41" s="3">
        <v>3.3806528999999998</v>
      </c>
      <c r="I41" s="3">
        <v>1.6311740510000001</v>
      </c>
      <c r="J41" s="4">
        <v>45291</v>
      </c>
      <c r="K41" s="1" t="s">
        <v>16</v>
      </c>
      <c r="L41" s="1" t="s">
        <v>109</v>
      </c>
      <c r="M41" s="1" t="s">
        <v>17</v>
      </c>
      <c r="N41" s="1" t="s">
        <v>18</v>
      </c>
      <c r="O41" s="1" t="s">
        <v>16</v>
      </c>
    </row>
    <row r="42" spans="1:15" x14ac:dyDescent="0.35">
      <c r="A42" s="1">
        <v>51871</v>
      </c>
      <c r="B42" s="1">
        <v>291</v>
      </c>
      <c r="C42" s="1" t="s">
        <v>110</v>
      </c>
      <c r="D42" s="1">
        <v>2015</v>
      </c>
      <c r="E42" s="1" t="s">
        <v>13</v>
      </c>
      <c r="F42" s="2">
        <v>537</v>
      </c>
      <c r="G42" s="3">
        <v>18.399999999999999</v>
      </c>
      <c r="H42" s="3">
        <v>2.6310053</v>
      </c>
      <c r="I42" s="3">
        <v>1.05765222</v>
      </c>
      <c r="J42" s="4">
        <v>45291</v>
      </c>
      <c r="K42" s="1" t="s">
        <v>16</v>
      </c>
      <c r="L42" s="1" t="s">
        <v>111</v>
      </c>
      <c r="M42" s="1" t="s">
        <v>33</v>
      </c>
      <c r="N42" s="1" t="s">
        <v>18</v>
      </c>
      <c r="O42" s="1" t="s">
        <v>16</v>
      </c>
    </row>
    <row r="43" spans="1:15" x14ac:dyDescent="0.35">
      <c r="A43" s="1">
        <v>63991</v>
      </c>
      <c r="B43" s="1">
        <v>291</v>
      </c>
      <c r="C43" s="1" t="s">
        <v>112</v>
      </c>
      <c r="D43" s="1">
        <v>2016</v>
      </c>
      <c r="E43" s="1" t="s">
        <v>13</v>
      </c>
      <c r="F43" s="2">
        <v>285</v>
      </c>
      <c r="G43" s="3">
        <v>-10.1</v>
      </c>
      <c r="H43" s="3">
        <v>0.5892328</v>
      </c>
      <c r="I43" s="3">
        <v>0</v>
      </c>
      <c r="J43" s="4">
        <v>45291</v>
      </c>
      <c r="K43" s="1" t="s">
        <v>16</v>
      </c>
      <c r="L43" s="1" t="s">
        <v>111</v>
      </c>
      <c r="M43" s="1" t="s">
        <v>39</v>
      </c>
      <c r="N43" s="1" t="s">
        <v>18</v>
      </c>
      <c r="O43" s="1" t="s">
        <v>16</v>
      </c>
    </row>
    <row r="44" spans="1:15" hidden="1" x14ac:dyDescent="0.35">
      <c r="A44" s="1">
        <v>57887</v>
      </c>
      <c r="B44" s="1">
        <v>93859</v>
      </c>
      <c r="C44" s="1" t="s">
        <v>113</v>
      </c>
      <c r="D44" s="1">
        <v>2016</v>
      </c>
      <c r="E44" s="1" t="s">
        <v>27</v>
      </c>
      <c r="F44" s="2">
        <v>79.2</v>
      </c>
      <c r="G44" s="3">
        <v>16</v>
      </c>
      <c r="H44" s="3">
        <v>1.84</v>
      </c>
      <c r="I44" s="3">
        <v>0.44</v>
      </c>
      <c r="J44" s="4">
        <v>45473</v>
      </c>
      <c r="K44" s="1" t="s">
        <v>23</v>
      </c>
      <c r="L44" s="1" t="s">
        <v>114</v>
      </c>
      <c r="M44" s="1" t="s">
        <v>60</v>
      </c>
      <c r="N44" s="1" t="s">
        <v>23</v>
      </c>
      <c r="O44" s="1" t="s">
        <v>115</v>
      </c>
    </row>
    <row r="45" spans="1:15" hidden="1" x14ac:dyDescent="0.35">
      <c r="A45" s="1">
        <v>34493</v>
      </c>
      <c r="B45" s="1">
        <v>11706</v>
      </c>
      <c r="C45" s="1" t="s">
        <v>116</v>
      </c>
      <c r="D45" s="1">
        <v>2015</v>
      </c>
      <c r="E45" s="1" t="s">
        <v>13</v>
      </c>
      <c r="F45" s="2">
        <v>208.5</v>
      </c>
      <c r="G45" s="3">
        <v>20.51</v>
      </c>
      <c r="H45" s="3">
        <v>1.8098000000000001</v>
      </c>
      <c r="I45" s="3">
        <v>0.83019999999999994</v>
      </c>
      <c r="J45" s="4">
        <v>45382</v>
      </c>
      <c r="K45" s="1" t="s">
        <v>23</v>
      </c>
      <c r="L45" s="1" t="s">
        <v>117</v>
      </c>
      <c r="M45" s="1" t="s">
        <v>33</v>
      </c>
      <c r="N45" s="1" t="s">
        <v>23</v>
      </c>
      <c r="O45" s="1" t="s">
        <v>65</v>
      </c>
    </row>
    <row r="46" spans="1:15" x14ac:dyDescent="0.35">
      <c r="A46" s="1">
        <v>60810</v>
      </c>
      <c r="B46" s="1">
        <v>14497</v>
      </c>
      <c r="C46" s="1" t="s">
        <v>118</v>
      </c>
      <c r="D46" s="1">
        <v>2016</v>
      </c>
      <c r="E46" s="1" t="s">
        <v>35</v>
      </c>
      <c r="F46" s="2">
        <v>500</v>
      </c>
      <c r="G46" s="3">
        <v>8.01</v>
      </c>
      <c r="H46" s="3">
        <v>1.5482053</v>
      </c>
      <c r="I46" s="3">
        <v>0.12234508200000001</v>
      </c>
      <c r="J46" s="4">
        <v>45382</v>
      </c>
      <c r="K46" s="1" t="s">
        <v>16</v>
      </c>
      <c r="L46" s="1" t="s">
        <v>119</v>
      </c>
      <c r="M46" s="1" t="s">
        <v>17</v>
      </c>
      <c r="N46" s="1" t="s">
        <v>18</v>
      </c>
      <c r="O46" s="1" t="s">
        <v>16</v>
      </c>
    </row>
    <row r="47" spans="1:15" x14ac:dyDescent="0.35">
      <c r="A47" s="1">
        <v>57413</v>
      </c>
      <c r="B47" s="1">
        <v>303</v>
      </c>
      <c r="C47" s="1" t="s">
        <v>120</v>
      </c>
      <c r="D47" s="1">
        <v>2015</v>
      </c>
      <c r="E47" s="1" t="s">
        <v>13</v>
      </c>
      <c r="F47" s="2">
        <v>262</v>
      </c>
      <c r="G47" s="3">
        <v>17.46</v>
      </c>
      <c r="H47" s="3">
        <v>1.888978</v>
      </c>
      <c r="I47" s="3">
        <v>1.6192473789999999</v>
      </c>
      <c r="J47" s="4">
        <v>45473</v>
      </c>
      <c r="K47" s="1" t="s">
        <v>16</v>
      </c>
      <c r="L47" s="1" t="s">
        <v>121</v>
      </c>
      <c r="M47" s="1" t="s">
        <v>33</v>
      </c>
      <c r="N47" s="1" t="s">
        <v>18</v>
      </c>
      <c r="O47" s="1" t="s">
        <v>16</v>
      </c>
    </row>
    <row r="48" spans="1:15" x14ac:dyDescent="0.35">
      <c r="A48" s="1">
        <v>211009</v>
      </c>
      <c r="B48" s="1">
        <v>196056</v>
      </c>
      <c r="C48" s="1" t="s">
        <v>122</v>
      </c>
      <c r="D48" s="1">
        <v>2016</v>
      </c>
      <c r="E48" s="1" t="s">
        <v>13</v>
      </c>
      <c r="F48" s="2">
        <v>12.2</v>
      </c>
      <c r="G48" s="3">
        <v>51.1</v>
      </c>
      <c r="H48" s="3">
        <v>9.2889999999999997</v>
      </c>
      <c r="I48" s="3">
        <v>1.4780000000000002</v>
      </c>
      <c r="J48" s="4">
        <v>45473</v>
      </c>
      <c r="K48" s="1" t="s">
        <v>16</v>
      </c>
      <c r="L48" s="1" t="s">
        <v>123</v>
      </c>
      <c r="M48" s="1" t="s">
        <v>39</v>
      </c>
      <c r="N48" s="1" t="s">
        <v>18</v>
      </c>
      <c r="O48" s="1" t="s">
        <v>16</v>
      </c>
    </row>
    <row r="49" spans="1:15" x14ac:dyDescent="0.35">
      <c r="A49" s="1">
        <v>59413</v>
      </c>
      <c r="B49" s="1">
        <v>906</v>
      </c>
      <c r="C49" s="1" t="s">
        <v>124</v>
      </c>
      <c r="D49" s="1">
        <v>2016</v>
      </c>
      <c r="E49" s="1" t="s">
        <v>13</v>
      </c>
      <c r="F49" s="2">
        <v>660</v>
      </c>
      <c r="G49" s="3">
        <v>17.996882100000001</v>
      </c>
      <c r="H49" s="3">
        <v>2.7573699</v>
      </c>
      <c r="I49" s="3">
        <v>0.29707857099999996</v>
      </c>
      <c r="J49" s="4">
        <v>45382</v>
      </c>
      <c r="K49" s="1" t="s">
        <v>18</v>
      </c>
      <c r="L49" s="1" t="s">
        <v>125</v>
      </c>
      <c r="M49" s="1" t="s">
        <v>17</v>
      </c>
      <c r="N49" s="1" t="s">
        <v>18</v>
      </c>
      <c r="O49" s="1" t="s">
        <v>16</v>
      </c>
    </row>
    <row r="50" spans="1:15" x14ac:dyDescent="0.35">
      <c r="A50" s="1">
        <v>59414</v>
      </c>
      <c r="B50" s="1">
        <v>906</v>
      </c>
      <c r="C50" s="1" t="s">
        <v>126</v>
      </c>
      <c r="D50" s="1">
        <v>2016</v>
      </c>
      <c r="E50" s="1" t="s">
        <v>13</v>
      </c>
      <c r="F50" s="2">
        <v>165</v>
      </c>
      <c r="G50" s="3">
        <v>35.778705700000003</v>
      </c>
      <c r="H50" s="3">
        <v>4.3849007999999996</v>
      </c>
      <c r="I50" s="3">
        <v>3.372778168</v>
      </c>
      <c r="J50" s="4">
        <v>45382</v>
      </c>
      <c r="K50" s="1" t="s">
        <v>18</v>
      </c>
      <c r="L50" s="1" t="s">
        <v>125</v>
      </c>
      <c r="M50" s="1" t="s">
        <v>17</v>
      </c>
      <c r="N50" s="1" t="s">
        <v>18</v>
      </c>
      <c r="O50" s="1" t="s">
        <v>16</v>
      </c>
    </row>
    <row r="51" spans="1:15" hidden="1" x14ac:dyDescent="0.35">
      <c r="A51" s="1">
        <v>105778</v>
      </c>
      <c r="B51" s="1">
        <v>1085</v>
      </c>
      <c r="C51" s="1" t="s">
        <v>127</v>
      </c>
      <c r="D51" s="1">
        <v>2015</v>
      </c>
      <c r="E51" s="1" t="s">
        <v>13</v>
      </c>
      <c r="F51" s="2">
        <v>17.149999999999999</v>
      </c>
      <c r="G51" s="3">
        <v>21</v>
      </c>
      <c r="H51" s="3">
        <v>2.76</v>
      </c>
      <c r="I51" s="3">
        <v>0.89</v>
      </c>
      <c r="J51" s="4">
        <v>45382</v>
      </c>
      <c r="K51" s="1" t="s">
        <v>65</v>
      </c>
      <c r="L51" s="1" t="s">
        <v>128</v>
      </c>
      <c r="M51" s="1" t="s">
        <v>17</v>
      </c>
      <c r="N51" s="1" t="s">
        <v>23</v>
      </c>
      <c r="O51" s="1" t="s">
        <v>65</v>
      </c>
    </row>
    <row r="52" spans="1:15" hidden="1" x14ac:dyDescent="0.35">
      <c r="A52" s="1">
        <v>52289</v>
      </c>
      <c r="B52" s="1">
        <v>15307</v>
      </c>
      <c r="C52" s="1" t="s">
        <v>129</v>
      </c>
      <c r="D52" s="1">
        <v>2015</v>
      </c>
      <c r="E52" s="1" t="s">
        <v>13</v>
      </c>
      <c r="F52" s="2">
        <v>335.73</v>
      </c>
      <c r="G52" s="3">
        <v>4.5999999999999996</v>
      </c>
      <c r="H52" s="3">
        <v>1.304</v>
      </c>
      <c r="I52" s="3">
        <v>5.0999999999999997E-2</v>
      </c>
      <c r="J52" s="4">
        <v>45382</v>
      </c>
      <c r="K52" s="1" t="s">
        <v>23</v>
      </c>
      <c r="L52" s="1" t="s">
        <v>130</v>
      </c>
      <c r="M52" s="1" t="s">
        <v>60</v>
      </c>
      <c r="N52" s="1" t="s">
        <v>23</v>
      </c>
      <c r="O52" s="1" t="s">
        <v>74</v>
      </c>
    </row>
    <row r="53" spans="1:15" hidden="1" x14ac:dyDescent="0.35">
      <c r="A53" s="1">
        <v>144374</v>
      </c>
      <c r="B53" s="1">
        <v>33856</v>
      </c>
      <c r="C53" s="1" t="s">
        <v>131</v>
      </c>
      <c r="D53" s="1">
        <v>2015</v>
      </c>
      <c r="E53" s="1" t="s">
        <v>22</v>
      </c>
      <c r="F53" s="2">
        <v>8.73</v>
      </c>
      <c r="G53" s="3" t="s">
        <v>28</v>
      </c>
      <c r="H53" s="3">
        <v>3.61</v>
      </c>
      <c r="I53" s="3">
        <v>3.59</v>
      </c>
      <c r="J53" s="4">
        <v>45199</v>
      </c>
      <c r="K53" s="1" t="s">
        <v>132</v>
      </c>
      <c r="L53" s="1" t="s">
        <v>133</v>
      </c>
      <c r="M53" s="1" t="s">
        <v>17</v>
      </c>
      <c r="N53" s="1" t="s">
        <v>23</v>
      </c>
      <c r="O53" s="1" t="s">
        <v>134</v>
      </c>
    </row>
    <row r="54" spans="1:15" hidden="1" x14ac:dyDescent="0.35">
      <c r="A54" s="1">
        <v>53716</v>
      </c>
      <c r="B54" s="1">
        <v>51192</v>
      </c>
      <c r="C54" s="1" t="s">
        <v>135</v>
      </c>
      <c r="D54" s="1">
        <v>2015</v>
      </c>
      <c r="E54" s="1" t="s">
        <v>20</v>
      </c>
      <c r="F54" s="2">
        <v>83.04</v>
      </c>
      <c r="G54" s="3">
        <v>21</v>
      </c>
      <c r="H54" s="3">
        <v>2.7504827999999999</v>
      </c>
      <c r="I54" s="3">
        <v>0.65517241400000004</v>
      </c>
      <c r="J54" s="4">
        <v>45473</v>
      </c>
      <c r="K54" s="1" t="s">
        <v>25</v>
      </c>
      <c r="L54" s="1" t="s">
        <v>136</v>
      </c>
      <c r="M54" s="1" t="s">
        <v>17</v>
      </c>
      <c r="N54" s="1" t="s">
        <v>23</v>
      </c>
      <c r="O54" s="1" t="s">
        <v>25</v>
      </c>
    </row>
    <row r="55" spans="1:15" hidden="1" x14ac:dyDescent="0.35">
      <c r="A55" s="1">
        <v>79763</v>
      </c>
      <c r="B55" s="1">
        <v>188207</v>
      </c>
      <c r="C55" s="1" t="s">
        <v>137</v>
      </c>
      <c r="D55" s="1">
        <v>2016</v>
      </c>
      <c r="E55" s="1" t="s">
        <v>13</v>
      </c>
      <c r="F55" s="2">
        <v>1.67</v>
      </c>
      <c r="G55" s="3" t="s">
        <v>28</v>
      </c>
      <c r="H55" s="3">
        <v>1.1399999999999999</v>
      </c>
      <c r="I55" s="3">
        <v>7.0000000000000007E-2</v>
      </c>
      <c r="J55" s="4">
        <v>45565</v>
      </c>
      <c r="K55" s="1" t="s">
        <v>45</v>
      </c>
      <c r="L55" s="1" t="s">
        <v>138</v>
      </c>
      <c r="M55" s="1" t="s">
        <v>39</v>
      </c>
      <c r="N55" s="1" t="s">
        <v>23</v>
      </c>
      <c r="O55" s="1" t="s">
        <v>45</v>
      </c>
    </row>
    <row r="56" spans="1:15" hidden="1" x14ac:dyDescent="0.35">
      <c r="A56" s="1">
        <v>55755</v>
      </c>
      <c r="B56" s="1">
        <v>381</v>
      </c>
      <c r="C56" s="1" t="s">
        <v>139</v>
      </c>
      <c r="D56" s="1">
        <v>2015</v>
      </c>
      <c r="E56" s="1" t="s">
        <v>13</v>
      </c>
      <c r="F56" s="2">
        <v>118.28</v>
      </c>
      <c r="G56" s="3">
        <v>21.2</v>
      </c>
      <c r="H56" s="3" t="s">
        <v>28</v>
      </c>
      <c r="I56" s="3" t="s">
        <v>273</v>
      </c>
      <c r="J56" s="4">
        <v>45291</v>
      </c>
      <c r="K56" s="1" t="s">
        <v>18</v>
      </c>
      <c r="L56" s="1" t="s">
        <v>140</v>
      </c>
      <c r="M56" s="1" t="s">
        <v>33</v>
      </c>
      <c r="N56" s="1" t="s">
        <v>23</v>
      </c>
      <c r="O56" s="1" t="s">
        <v>115</v>
      </c>
    </row>
    <row r="57" spans="1:15" hidden="1" x14ac:dyDescent="0.35">
      <c r="A57" s="1">
        <v>58219</v>
      </c>
      <c r="B57" s="1">
        <v>381</v>
      </c>
      <c r="C57" s="1" t="s">
        <v>141</v>
      </c>
      <c r="D57" s="1">
        <v>2016</v>
      </c>
      <c r="E57" s="1" t="s">
        <v>20</v>
      </c>
      <c r="F57" s="2">
        <v>550</v>
      </c>
      <c r="G57" s="3">
        <v>23.4</v>
      </c>
      <c r="H57" s="3" t="s">
        <v>28</v>
      </c>
      <c r="I57" s="3" t="s">
        <v>273</v>
      </c>
      <c r="J57" s="4">
        <v>45291</v>
      </c>
      <c r="K57" s="1" t="s">
        <v>23</v>
      </c>
      <c r="L57" s="1" t="s">
        <v>140</v>
      </c>
      <c r="M57" s="1" t="s">
        <v>17</v>
      </c>
      <c r="N57" s="1" t="s">
        <v>23</v>
      </c>
      <c r="O57" s="1" t="s">
        <v>115</v>
      </c>
    </row>
    <row r="58" spans="1:15" x14ac:dyDescent="0.35">
      <c r="A58" s="1">
        <v>62316</v>
      </c>
      <c r="B58" s="1">
        <v>92634</v>
      </c>
      <c r="C58" s="1" t="s">
        <v>142</v>
      </c>
      <c r="D58" s="1">
        <v>2016</v>
      </c>
      <c r="E58" s="1" t="s">
        <v>20</v>
      </c>
      <c r="F58" s="2">
        <v>125</v>
      </c>
      <c r="G58" s="3">
        <v>4.0199999999999996</v>
      </c>
      <c r="H58" s="3">
        <v>1.3171999999999999</v>
      </c>
      <c r="I58" s="3">
        <v>1.3171999999999999</v>
      </c>
      <c r="J58" s="4">
        <v>45382</v>
      </c>
      <c r="K58" s="1" t="s">
        <v>16</v>
      </c>
      <c r="L58" s="1" t="s">
        <v>143</v>
      </c>
      <c r="M58" s="1" t="s">
        <v>17</v>
      </c>
      <c r="N58" s="1" t="s">
        <v>18</v>
      </c>
      <c r="O58" s="1" t="s">
        <v>16</v>
      </c>
    </row>
    <row r="59" spans="1:15" x14ac:dyDescent="0.35">
      <c r="A59" s="1">
        <v>52994</v>
      </c>
      <c r="B59" s="1">
        <v>395</v>
      </c>
      <c r="C59" s="1" t="s">
        <v>144</v>
      </c>
      <c r="D59" s="1">
        <v>2015</v>
      </c>
      <c r="E59" s="1" t="s">
        <v>35</v>
      </c>
      <c r="F59" s="2">
        <v>1400</v>
      </c>
      <c r="G59" s="3">
        <v>24.83</v>
      </c>
      <c r="H59" s="3">
        <v>2.9616326000000002</v>
      </c>
      <c r="I59" s="3">
        <v>1.8511187580000001</v>
      </c>
      <c r="J59" s="4">
        <v>45382</v>
      </c>
      <c r="K59" s="1" t="s">
        <v>16</v>
      </c>
      <c r="L59" s="1" t="s">
        <v>145</v>
      </c>
      <c r="M59" s="1" t="s">
        <v>17</v>
      </c>
      <c r="N59" s="1" t="s">
        <v>18</v>
      </c>
      <c r="O59" s="1" t="s">
        <v>16</v>
      </c>
    </row>
    <row r="60" spans="1:15" x14ac:dyDescent="0.35">
      <c r="A60" s="1">
        <v>58592</v>
      </c>
      <c r="B60" s="1">
        <v>119792</v>
      </c>
      <c r="C60" s="1" t="s">
        <v>146</v>
      </c>
      <c r="D60" s="1">
        <v>2016</v>
      </c>
      <c r="E60" s="1" t="s">
        <v>20</v>
      </c>
      <c r="F60" s="2">
        <v>105.9</v>
      </c>
      <c r="G60" s="3">
        <v>19.600000000000001</v>
      </c>
      <c r="H60" s="3">
        <v>1.7072658999999999</v>
      </c>
      <c r="I60" s="3">
        <v>0.316959928</v>
      </c>
      <c r="J60" s="4">
        <v>45199</v>
      </c>
      <c r="K60" s="1" t="s">
        <v>16</v>
      </c>
      <c r="L60" s="1" t="s">
        <v>147</v>
      </c>
      <c r="M60" s="1" t="s">
        <v>17</v>
      </c>
      <c r="N60" s="1" t="s">
        <v>18</v>
      </c>
      <c r="O60" s="1" t="s">
        <v>16</v>
      </c>
    </row>
    <row r="61" spans="1:15" x14ac:dyDescent="0.35">
      <c r="A61" s="1">
        <v>109912</v>
      </c>
      <c r="B61" s="1">
        <v>210934</v>
      </c>
      <c r="C61" s="1" t="s">
        <v>148</v>
      </c>
      <c r="D61" s="1">
        <v>2016</v>
      </c>
      <c r="E61" s="1" t="s">
        <v>35</v>
      </c>
      <c r="F61" s="2"/>
      <c r="G61" s="3">
        <v>160</v>
      </c>
      <c r="H61" s="3">
        <v>5.0599999999999996</v>
      </c>
      <c r="I61" s="3">
        <v>5.0599999999999996</v>
      </c>
      <c r="J61" s="4">
        <v>45565</v>
      </c>
      <c r="K61" s="1" t="s">
        <v>16</v>
      </c>
      <c r="L61" s="1" t="s">
        <v>149</v>
      </c>
      <c r="M61" s="1" t="s">
        <v>17</v>
      </c>
      <c r="N61" s="1" t="s">
        <v>18</v>
      </c>
      <c r="O61" s="1" t="s">
        <v>16</v>
      </c>
    </row>
    <row r="62" spans="1:15" x14ac:dyDescent="0.35">
      <c r="A62" s="1">
        <v>51851</v>
      </c>
      <c r="B62" s="1">
        <v>9004</v>
      </c>
      <c r="C62" s="1" t="s">
        <v>150</v>
      </c>
      <c r="D62" s="1">
        <v>2016</v>
      </c>
      <c r="E62" s="1" t="s">
        <v>22</v>
      </c>
      <c r="F62" s="2"/>
      <c r="G62" s="3">
        <v>22.643515699999998</v>
      </c>
      <c r="H62" s="3">
        <v>3.9880412000000001</v>
      </c>
      <c r="I62" s="3">
        <v>1.389226804</v>
      </c>
      <c r="J62" s="4">
        <v>45382</v>
      </c>
      <c r="K62" s="1" t="s">
        <v>16</v>
      </c>
      <c r="L62" s="1" t="s">
        <v>151</v>
      </c>
      <c r="M62" s="1" t="s">
        <v>39</v>
      </c>
      <c r="N62" s="1" t="s">
        <v>18</v>
      </c>
      <c r="O62" s="1" t="s">
        <v>16</v>
      </c>
    </row>
    <row r="63" spans="1:15" x14ac:dyDescent="0.35">
      <c r="A63" s="1">
        <v>48586</v>
      </c>
      <c r="B63" s="1">
        <v>9004</v>
      </c>
      <c r="C63" s="1" t="s">
        <v>152</v>
      </c>
      <c r="D63" s="1">
        <v>2016</v>
      </c>
      <c r="E63" s="1" t="s">
        <v>20</v>
      </c>
      <c r="F63" s="2"/>
      <c r="G63" s="3">
        <v>20.6545661</v>
      </c>
      <c r="H63" s="3">
        <v>2.9111915000000002</v>
      </c>
      <c r="I63" s="3">
        <v>1.4246997719999999</v>
      </c>
      <c r="J63" s="4">
        <v>45473</v>
      </c>
      <c r="K63" s="1" t="s">
        <v>16</v>
      </c>
      <c r="L63" s="1" t="s">
        <v>151</v>
      </c>
      <c r="M63" s="1" t="s">
        <v>39</v>
      </c>
      <c r="N63" s="1" t="s">
        <v>18</v>
      </c>
      <c r="O63" s="1" t="s">
        <v>16</v>
      </c>
    </row>
    <row r="64" spans="1:15" hidden="1" x14ac:dyDescent="0.35">
      <c r="A64" s="1">
        <v>59438</v>
      </c>
      <c r="B64" s="1">
        <v>100179</v>
      </c>
      <c r="C64" s="1" t="s">
        <v>153</v>
      </c>
      <c r="D64" s="1">
        <v>2016</v>
      </c>
      <c r="E64" s="1" t="s">
        <v>20</v>
      </c>
      <c r="F64" s="2">
        <v>79.41</v>
      </c>
      <c r="G64" s="3">
        <v>21.1</v>
      </c>
      <c r="H64" s="3">
        <v>3.2827829999999998</v>
      </c>
      <c r="I64" s="3">
        <v>0.18783999999999998</v>
      </c>
      <c r="J64" s="4">
        <v>45199</v>
      </c>
      <c r="K64" s="1" t="s">
        <v>45</v>
      </c>
      <c r="L64" s="1" t="s">
        <v>154</v>
      </c>
      <c r="M64" s="1" t="s">
        <v>17</v>
      </c>
      <c r="N64" s="1" t="s">
        <v>23</v>
      </c>
      <c r="O64" s="1" t="s">
        <v>45</v>
      </c>
    </row>
    <row r="65" spans="1:15" x14ac:dyDescent="0.35">
      <c r="A65" s="1">
        <v>113643</v>
      </c>
      <c r="B65" s="1">
        <v>365295</v>
      </c>
      <c r="C65" s="1" t="s">
        <v>155</v>
      </c>
      <c r="D65" s="1">
        <v>2015</v>
      </c>
      <c r="E65" s="1" t="s">
        <v>22</v>
      </c>
      <c r="F65" s="2">
        <v>3.7</v>
      </c>
      <c r="G65" s="3">
        <v>17</v>
      </c>
      <c r="H65" s="3">
        <v>4.79</v>
      </c>
      <c r="I65" s="3">
        <v>7.0000000000000007E-2</v>
      </c>
      <c r="J65" s="4">
        <v>45565</v>
      </c>
      <c r="K65" s="1" t="s">
        <v>18</v>
      </c>
      <c r="L65" s="1" t="s">
        <v>156</v>
      </c>
      <c r="M65" s="1" t="s">
        <v>17</v>
      </c>
      <c r="N65" s="1" t="s">
        <v>18</v>
      </c>
      <c r="O65" s="1" t="s">
        <v>16</v>
      </c>
    </row>
    <row r="66" spans="1:15" hidden="1" x14ac:dyDescent="0.35">
      <c r="A66" s="1">
        <v>59709</v>
      </c>
      <c r="B66" s="1">
        <v>72145</v>
      </c>
      <c r="C66" s="1" t="s">
        <v>157</v>
      </c>
      <c r="D66" s="1">
        <v>2016</v>
      </c>
      <c r="E66" s="1" t="s">
        <v>20</v>
      </c>
      <c r="F66" s="2">
        <v>61.9</v>
      </c>
      <c r="G66" s="3">
        <v>44.9</v>
      </c>
      <c r="H66" s="3">
        <v>5.39</v>
      </c>
      <c r="I66" s="3">
        <v>1.3</v>
      </c>
      <c r="J66" s="4">
        <v>45199</v>
      </c>
      <c r="K66" s="1" t="s">
        <v>158</v>
      </c>
      <c r="L66" s="1" t="s">
        <v>159</v>
      </c>
      <c r="M66" s="1" t="s">
        <v>37</v>
      </c>
      <c r="N66" s="1" t="s">
        <v>23</v>
      </c>
      <c r="O66" s="1" t="s">
        <v>158</v>
      </c>
    </row>
    <row r="67" spans="1:15" x14ac:dyDescent="0.35">
      <c r="A67" s="1">
        <v>59764</v>
      </c>
      <c r="B67" s="1">
        <v>461</v>
      </c>
      <c r="C67" s="1" t="s">
        <v>160</v>
      </c>
      <c r="D67" s="1">
        <v>2016</v>
      </c>
      <c r="E67" s="1" t="s">
        <v>35</v>
      </c>
      <c r="F67" s="2">
        <v>500</v>
      </c>
      <c r="G67" s="3">
        <v>15.6</v>
      </c>
      <c r="H67" s="3">
        <v>2.1370277999999998</v>
      </c>
      <c r="I67" s="3">
        <v>0.658359425</v>
      </c>
      <c r="J67" s="4">
        <v>45382</v>
      </c>
      <c r="K67" s="1" t="s">
        <v>18</v>
      </c>
      <c r="L67" s="1" t="s">
        <v>161</v>
      </c>
      <c r="M67" s="1" t="s">
        <v>39</v>
      </c>
      <c r="N67" s="1" t="s">
        <v>18</v>
      </c>
      <c r="O67" s="1" t="s">
        <v>16</v>
      </c>
    </row>
    <row r="68" spans="1:15" x14ac:dyDescent="0.35">
      <c r="A68" s="1">
        <v>59763</v>
      </c>
      <c r="B68" s="1">
        <v>461</v>
      </c>
      <c r="C68" s="1" t="s">
        <v>162</v>
      </c>
      <c r="D68" s="1">
        <v>2016</v>
      </c>
      <c r="E68" s="1" t="s">
        <v>20</v>
      </c>
      <c r="F68" s="2">
        <v>715</v>
      </c>
      <c r="G68" s="3">
        <v>19.190000000000001</v>
      </c>
      <c r="H68" s="3">
        <v>2.5183151000000001</v>
      </c>
      <c r="I68" s="3">
        <v>0.49289540300000001</v>
      </c>
      <c r="J68" s="4">
        <v>45382</v>
      </c>
      <c r="K68" s="1" t="s">
        <v>18</v>
      </c>
      <c r="L68" s="1" t="s">
        <v>161</v>
      </c>
      <c r="M68" s="1" t="s">
        <v>39</v>
      </c>
      <c r="N68" s="1" t="s">
        <v>18</v>
      </c>
      <c r="O68" s="1" t="s">
        <v>16</v>
      </c>
    </row>
    <row r="69" spans="1:15" x14ac:dyDescent="0.35">
      <c r="A69" s="1">
        <v>56592</v>
      </c>
      <c r="B69" s="1">
        <v>12475</v>
      </c>
      <c r="C69" s="1" t="s">
        <v>163</v>
      </c>
      <c r="D69" s="1">
        <v>2016</v>
      </c>
      <c r="E69" s="1" t="s">
        <v>13</v>
      </c>
      <c r="F69" s="2">
        <v>525</v>
      </c>
      <c r="G69" s="3">
        <v>18.61</v>
      </c>
      <c r="H69" s="3">
        <v>1.6805762</v>
      </c>
      <c r="I69" s="3">
        <v>1.007025893</v>
      </c>
      <c r="J69" s="4">
        <v>45382</v>
      </c>
      <c r="K69" s="1" t="s">
        <v>18</v>
      </c>
      <c r="L69" s="1" t="s">
        <v>164</v>
      </c>
      <c r="M69" s="1" t="s">
        <v>33</v>
      </c>
      <c r="N69" s="1" t="s">
        <v>18</v>
      </c>
      <c r="O69" s="1" t="s">
        <v>16</v>
      </c>
    </row>
    <row r="70" spans="1:15" x14ac:dyDescent="0.35">
      <c r="A70" s="1">
        <v>136653</v>
      </c>
      <c r="B70" s="1">
        <v>195704</v>
      </c>
      <c r="C70" s="1" t="s">
        <v>165</v>
      </c>
      <c r="D70" s="1">
        <v>2015</v>
      </c>
      <c r="E70" s="1" t="s">
        <v>20</v>
      </c>
      <c r="F70" s="2">
        <v>92</v>
      </c>
      <c r="G70" s="3">
        <v>42</v>
      </c>
      <c r="H70" s="3">
        <v>4.6826087000000003</v>
      </c>
      <c r="I70" s="3">
        <v>2.9</v>
      </c>
      <c r="J70" s="4">
        <v>45382</v>
      </c>
      <c r="K70" s="1" t="s">
        <v>16</v>
      </c>
      <c r="L70" s="1" t="s">
        <v>166</v>
      </c>
      <c r="M70" s="1" t="s">
        <v>39</v>
      </c>
      <c r="N70" s="1" t="s">
        <v>18</v>
      </c>
      <c r="O70" s="1" t="s">
        <v>16</v>
      </c>
    </row>
    <row r="71" spans="1:15" hidden="1" x14ac:dyDescent="0.35">
      <c r="A71" s="1">
        <v>59346</v>
      </c>
      <c r="B71" s="1">
        <v>185112</v>
      </c>
      <c r="C71" s="1" t="s">
        <v>167</v>
      </c>
      <c r="D71" s="1">
        <v>2016</v>
      </c>
      <c r="E71" s="1" t="s">
        <v>20</v>
      </c>
      <c r="F71" s="2">
        <v>229.11</v>
      </c>
      <c r="G71" s="3">
        <v>196.8</v>
      </c>
      <c r="H71" s="3">
        <v>2.81</v>
      </c>
      <c r="I71" s="3">
        <v>2.29</v>
      </c>
      <c r="J71" s="4">
        <v>45473</v>
      </c>
      <c r="K71" s="1" t="s">
        <v>23</v>
      </c>
      <c r="L71" s="1" t="s">
        <v>168</v>
      </c>
      <c r="M71" s="1" t="s">
        <v>33</v>
      </c>
      <c r="N71" s="1" t="s">
        <v>23</v>
      </c>
      <c r="O71" s="1" t="s">
        <v>115</v>
      </c>
    </row>
    <row r="72" spans="1:15" x14ac:dyDescent="0.35">
      <c r="A72" s="1">
        <v>47411</v>
      </c>
      <c r="B72" s="1">
        <v>496</v>
      </c>
      <c r="C72" s="1" t="s">
        <v>169</v>
      </c>
      <c r="D72" s="1">
        <v>2015</v>
      </c>
      <c r="E72" s="1" t="s">
        <v>13</v>
      </c>
      <c r="F72" s="2">
        <v>400</v>
      </c>
      <c r="G72" s="3">
        <v>9.5</v>
      </c>
      <c r="H72" s="3">
        <v>1.6728437</v>
      </c>
      <c r="I72" s="3">
        <v>0.49821657399999997</v>
      </c>
      <c r="J72" s="4">
        <v>45382</v>
      </c>
      <c r="K72" s="1" t="s">
        <v>16</v>
      </c>
      <c r="L72" s="1" t="s">
        <v>170</v>
      </c>
      <c r="M72" s="1" t="s">
        <v>17</v>
      </c>
      <c r="N72" s="1" t="s">
        <v>18</v>
      </c>
      <c r="O72" s="1" t="s">
        <v>16</v>
      </c>
    </row>
    <row r="73" spans="1:15" x14ac:dyDescent="0.35">
      <c r="A73" s="1">
        <v>54151</v>
      </c>
      <c r="B73" s="1">
        <v>30179</v>
      </c>
      <c r="C73" s="1" t="s">
        <v>171</v>
      </c>
      <c r="D73" s="1">
        <v>2015</v>
      </c>
      <c r="E73" s="1" t="s">
        <v>22</v>
      </c>
      <c r="F73" s="2">
        <v>25</v>
      </c>
      <c r="G73" s="3">
        <v>15.8</v>
      </c>
      <c r="H73" s="3">
        <v>2.3225514999999999</v>
      </c>
      <c r="I73" s="3">
        <v>0.98199999999999998</v>
      </c>
      <c r="J73" s="4">
        <v>45473</v>
      </c>
      <c r="K73" s="1" t="s">
        <v>16</v>
      </c>
      <c r="L73" s="1" t="s">
        <v>172</v>
      </c>
      <c r="M73" s="1" t="s">
        <v>33</v>
      </c>
      <c r="N73" s="1" t="s">
        <v>18</v>
      </c>
      <c r="O73" s="1" t="s">
        <v>16</v>
      </c>
    </row>
    <row r="74" spans="1:15" x14ac:dyDescent="0.35">
      <c r="A74" s="1">
        <v>56899</v>
      </c>
      <c r="B74" s="1">
        <v>176603</v>
      </c>
      <c r="C74" s="1" t="s">
        <v>173</v>
      </c>
      <c r="D74" s="1">
        <v>2015</v>
      </c>
      <c r="E74" s="1" t="s">
        <v>20</v>
      </c>
      <c r="F74" s="2">
        <v>43</v>
      </c>
      <c r="G74" s="3">
        <v>26</v>
      </c>
      <c r="H74" s="3" t="s">
        <v>28</v>
      </c>
      <c r="I74" s="3" t="s">
        <v>273</v>
      </c>
      <c r="J74" s="4">
        <v>45199</v>
      </c>
      <c r="K74" s="1" t="s">
        <v>18</v>
      </c>
      <c r="L74" s="1" t="s">
        <v>174</v>
      </c>
      <c r="M74" s="1" t="s">
        <v>17</v>
      </c>
      <c r="N74" s="1" t="s">
        <v>18</v>
      </c>
      <c r="O74" s="1" t="s">
        <v>16</v>
      </c>
    </row>
    <row r="75" spans="1:15" x14ac:dyDescent="0.35">
      <c r="A75" s="1">
        <v>53785</v>
      </c>
      <c r="B75" s="1">
        <v>537</v>
      </c>
      <c r="C75" s="1" t="s">
        <v>175</v>
      </c>
      <c r="D75" s="1">
        <v>2015</v>
      </c>
      <c r="E75" s="1" t="s">
        <v>13</v>
      </c>
      <c r="F75" s="2">
        <v>355.3</v>
      </c>
      <c r="G75" s="3">
        <v>25.3</v>
      </c>
      <c r="H75" s="3">
        <v>3.022494</v>
      </c>
      <c r="I75" s="3">
        <v>0.74670575900000002</v>
      </c>
      <c r="J75" s="4">
        <v>45382</v>
      </c>
      <c r="K75" s="1" t="s">
        <v>16</v>
      </c>
      <c r="L75" s="1" t="s">
        <v>176</v>
      </c>
      <c r="M75" s="1" t="s">
        <v>37</v>
      </c>
      <c r="N75" s="1" t="s">
        <v>18</v>
      </c>
      <c r="O75" s="1" t="s">
        <v>16</v>
      </c>
    </row>
    <row r="76" spans="1:15" x14ac:dyDescent="0.35">
      <c r="A76" s="1">
        <v>48357</v>
      </c>
      <c r="B76" s="1">
        <v>537</v>
      </c>
      <c r="C76" s="1" t="s">
        <v>177</v>
      </c>
      <c r="D76" s="1">
        <v>2015</v>
      </c>
      <c r="E76" s="1" t="s">
        <v>13</v>
      </c>
      <c r="F76" s="2">
        <v>2791.9</v>
      </c>
      <c r="G76" s="3">
        <v>11.5</v>
      </c>
      <c r="H76" s="3">
        <v>1.8319231</v>
      </c>
      <c r="I76" s="3">
        <v>1.026523471</v>
      </c>
      <c r="J76" s="4">
        <v>45382</v>
      </c>
      <c r="K76" s="1" t="s">
        <v>16</v>
      </c>
      <c r="L76" s="1" t="s">
        <v>176</v>
      </c>
      <c r="M76" s="1" t="s">
        <v>37</v>
      </c>
      <c r="N76" s="1" t="s">
        <v>18</v>
      </c>
      <c r="O76" s="1" t="s">
        <v>16</v>
      </c>
    </row>
    <row r="77" spans="1:15" x14ac:dyDescent="0.35">
      <c r="A77" s="1">
        <v>51633</v>
      </c>
      <c r="B77" s="1">
        <v>9559</v>
      </c>
      <c r="C77" s="1" t="s">
        <v>178</v>
      </c>
      <c r="D77" s="1">
        <v>2015</v>
      </c>
      <c r="E77" s="1" t="s">
        <v>13</v>
      </c>
      <c r="F77" s="2">
        <v>208.9</v>
      </c>
      <c r="G77" s="3">
        <v>2</v>
      </c>
      <c r="H77" s="3">
        <v>1.1182000000000001</v>
      </c>
      <c r="I77" s="3">
        <v>0.41299999999999998</v>
      </c>
      <c r="J77" s="4">
        <v>45473</v>
      </c>
      <c r="K77" s="1" t="s">
        <v>18</v>
      </c>
      <c r="L77" s="1" t="s">
        <v>179</v>
      </c>
      <c r="M77" s="1" t="s">
        <v>33</v>
      </c>
      <c r="N77" s="1" t="s">
        <v>18</v>
      </c>
      <c r="O77" s="1" t="s">
        <v>16</v>
      </c>
    </row>
    <row r="78" spans="1:15" x14ac:dyDescent="0.35">
      <c r="A78" s="1">
        <v>51152</v>
      </c>
      <c r="B78" s="1">
        <v>53913</v>
      </c>
      <c r="C78" s="1" t="s">
        <v>180</v>
      </c>
      <c r="D78" s="1">
        <v>2015</v>
      </c>
      <c r="E78" s="1" t="s">
        <v>13</v>
      </c>
      <c r="F78" s="2">
        <v>865</v>
      </c>
      <c r="G78" s="3">
        <v>-12.3</v>
      </c>
      <c r="H78" s="3">
        <v>0.50617730000000005</v>
      </c>
      <c r="I78" s="3">
        <v>0.22490653999999999</v>
      </c>
      <c r="J78" s="4">
        <v>45382</v>
      </c>
      <c r="K78" s="1" t="s">
        <v>16</v>
      </c>
      <c r="L78" s="1" t="s">
        <v>181</v>
      </c>
      <c r="M78" s="1" t="s">
        <v>33</v>
      </c>
      <c r="N78" s="1" t="s">
        <v>18</v>
      </c>
      <c r="O78" s="1" t="s">
        <v>16</v>
      </c>
    </row>
    <row r="79" spans="1:15" x14ac:dyDescent="0.35">
      <c r="A79" s="1">
        <v>46865</v>
      </c>
      <c r="B79" s="1">
        <v>168964</v>
      </c>
      <c r="C79" s="1" t="s">
        <v>182</v>
      </c>
      <c r="D79" s="1">
        <v>2015</v>
      </c>
      <c r="E79" s="1" t="s">
        <v>13</v>
      </c>
      <c r="F79" s="2">
        <v>500</v>
      </c>
      <c r="G79" s="3">
        <v>24.61</v>
      </c>
      <c r="H79" s="3">
        <v>3.0095109999999998</v>
      </c>
      <c r="I79" s="3">
        <v>2.0306565380000001</v>
      </c>
      <c r="J79" s="4">
        <v>45291</v>
      </c>
      <c r="K79" s="1" t="s">
        <v>16</v>
      </c>
      <c r="L79" s="1" t="s">
        <v>183</v>
      </c>
      <c r="M79" s="1" t="s">
        <v>39</v>
      </c>
      <c r="N79" s="1" t="s">
        <v>18</v>
      </c>
      <c r="O79" s="1" t="s">
        <v>16</v>
      </c>
    </row>
    <row r="80" spans="1:15" x14ac:dyDescent="0.35">
      <c r="A80" s="1">
        <v>55356</v>
      </c>
      <c r="B80" s="1">
        <v>558</v>
      </c>
      <c r="C80" s="1" t="s">
        <v>184</v>
      </c>
      <c r="D80" s="1">
        <v>2015</v>
      </c>
      <c r="E80" s="1" t="s">
        <v>13</v>
      </c>
      <c r="F80" s="2">
        <v>950</v>
      </c>
      <c r="G80" s="3">
        <v>14</v>
      </c>
      <c r="H80" s="3">
        <v>1.6424384999999999</v>
      </c>
      <c r="I80" s="3">
        <v>1.0633059789999999</v>
      </c>
      <c r="J80" s="4">
        <v>45473</v>
      </c>
      <c r="K80" s="1" t="s">
        <v>18</v>
      </c>
      <c r="L80" s="1" t="s">
        <v>185</v>
      </c>
      <c r="M80" s="1" t="s">
        <v>33</v>
      </c>
      <c r="N80" s="1" t="s">
        <v>18</v>
      </c>
      <c r="O80" s="1" t="s">
        <v>16</v>
      </c>
    </row>
    <row r="81" spans="1:15" x14ac:dyDescent="0.35">
      <c r="A81" s="1">
        <v>59157</v>
      </c>
      <c r="B81" s="1">
        <v>62076</v>
      </c>
      <c r="C81" s="1" t="s">
        <v>186</v>
      </c>
      <c r="D81" s="1">
        <v>2016</v>
      </c>
      <c r="E81" s="1" t="s">
        <v>20</v>
      </c>
      <c r="F81" s="2">
        <v>80.5</v>
      </c>
      <c r="G81" s="3">
        <v>14.5</v>
      </c>
      <c r="H81" s="3">
        <v>1.5962977</v>
      </c>
      <c r="I81" s="3">
        <v>0.74629773099999996</v>
      </c>
      <c r="J81" s="4">
        <v>45473</v>
      </c>
      <c r="K81" s="1" t="s">
        <v>16</v>
      </c>
      <c r="L81" s="1" t="s">
        <v>187</v>
      </c>
      <c r="M81" s="1" t="s">
        <v>17</v>
      </c>
      <c r="N81" s="1" t="s">
        <v>18</v>
      </c>
      <c r="O81" s="1" t="s">
        <v>16</v>
      </c>
    </row>
    <row r="82" spans="1:15" x14ac:dyDescent="0.35">
      <c r="A82" s="1">
        <v>60564</v>
      </c>
      <c r="B82" s="1">
        <v>431315</v>
      </c>
      <c r="C82" s="1" t="s">
        <v>188</v>
      </c>
      <c r="D82" s="1">
        <v>2015</v>
      </c>
      <c r="E82" s="1" t="s">
        <v>22</v>
      </c>
      <c r="F82" s="2">
        <v>28.6</v>
      </c>
      <c r="G82" s="3">
        <v>38.83</v>
      </c>
      <c r="H82" s="3">
        <v>9.09</v>
      </c>
      <c r="I82" s="3">
        <v>1.95</v>
      </c>
      <c r="J82" s="4">
        <v>45291</v>
      </c>
      <c r="K82" s="1" t="s">
        <v>16</v>
      </c>
      <c r="L82" s="1" t="s">
        <v>189</v>
      </c>
      <c r="M82" s="1" t="s">
        <v>17</v>
      </c>
      <c r="N82" s="1" t="s">
        <v>18</v>
      </c>
      <c r="O82" s="1" t="s">
        <v>16</v>
      </c>
    </row>
    <row r="83" spans="1:15" x14ac:dyDescent="0.35">
      <c r="A83" s="1">
        <v>65727</v>
      </c>
      <c r="B83" s="1">
        <v>250068</v>
      </c>
      <c r="C83" s="1" t="s">
        <v>190</v>
      </c>
      <c r="D83" s="1">
        <v>2016</v>
      </c>
      <c r="E83" s="1" t="s">
        <v>35</v>
      </c>
      <c r="F83" s="2">
        <v>36</v>
      </c>
      <c r="G83" s="3">
        <v>25</v>
      </c>
      <c r="H83" s="3">
        <v>2.31</v>
      </c>
      <c r="I83" s="3">
        <v>1.1100000000000001</v>
      </c>
      <c r="J83" s="4">
        <v>45473</v>
      </c>
      <c r="K83" s="1" t="s">
        <v>16</v>
      </c>
      <c r="L83" s="1" t="s">
        <v>191</v>
      </c>
      <c r="M83" s="1" t="s">
        <v>17</v>
      </c>
      <c r="N83" s="1" t="s">
        <v>18</v>
      </c>
      <c r="O83" s="1" t="s">
        <v>16</v>
      </c>
    </row>
    <row r="84" spans="1:15" x14ac:dyDescent="0.35">
      <c r="A84" s="1">
        <v>51841</v>
      </c>
      <c r="B84" s="1">
        <v>2515</v>
      </c>
      <c r="C84" s="1" t="s">
        <v>192</v>
      </c>
      <c r="D84" s="1">
        <v>2015</v>
      </c>
      <c r="E84" s="1" t="s">
        <v>20</v>
      </c>
      <c r="F84" s="2">
        <v>61.4</v>
      </c>
      <c r="G84" s="3" t="s">
        <v>28</v>
      </c>
      <c r="H84" s="3">
        <v>5.0814082999999997</v>
      </c>
      <c r="I84" s="3">
        <v>2.1713937539999999</v>
      </c>
      <c r="J84" s="4">
        <v>45382</v>
      </c>
      <c r="K84" s="1" t="s">
        <v>16</v>
      </c>
      <c r="L84" s="1" t="s">
        <v>193</v>
      </c>
      <c r="M84" s="1" t="s">
        <v>17</v>
      </c>
      <c r="N84" s="1" t="s">
        <v>18</v>
      </c>
      <c r="O84" s="1" t="s">
        <v>16</v>
      </c>
    </row>
    <row r="85" spans="1:15" hidden="1" x14ac:dyDescent="0.35">
      <c r="A85" s="1">
        <v>53581</v>
      </c>
      <c r="B85" s="1">
        <v>1489</v>
      </c>
      <c r="C85" s="1" t="s">
        <v>194</v>
      </c>
      <c r="D85" s="1">
        <v>2015</v>
      </c>
      <c r="E85" s="1" t="s">
        <v>20</v>
      </c>
      <c r="F85" s="2">
        <v>105.51</v>
      </c>
      <c r="G85" s="3">
        <v>14.6</v>
      </c>
      <c r="H85" s="3">
        <v>2.2599999999999998</v>
      </c>
      <c r="I85" s="3">
        <v>0.62</v>
      </c>
      <c r="J85" s="4">
        <v>45291</v>
      </c>
      <c r="K85" s="1" t="s">
        <v>23</v>
      </c>
      <c r="L85" s="1" t="s">
        <v>195</v>
      </c>
      <c r="M85" s="1" t="s">
        <v>39</v>
      </c>
      <c r="N85" s="1" t="s">
        <v>23</v>
      </c>
      <c r="O85" s="1" t="s">
        <v>25</v>
      </c>
    </row>
    <row r="86" spans="1:15" hidden="1" x14ac:dyDescent="0.35">
      <c r="A86" s="1">
        <v>148049</v>
      </c>
      <c r="B86" s="1">
        <v>1489</v>
      </c>
      <c r="C86" s="1" t="s">
        <v>196</v>
      </c>
      <c r="D86" s="1">
        <v>2015</v>
      </c>
      <c r="E86" s="1" t="s">
        <v>20</v>
      </c>
      <c r="F86" s="2">
        <v>65.540000000000006</v>
      </c>
      <c r="G86" s="3">
        <v>20.100000000000001</v>
      </c>
      <c r="H86" s="3">
        <v>2.61</v>
      </c>
      <c r="I86" s="3">
        <v>0.86</v>
      </c>
      <c r="J86" s="4">
        <v>45291</v>
      </c>
      <c r="K86" s="1" t="s">
        <v>23</v>
      </c>
      <c r="L86" s="1" t="s">
        <v>195</v>
      </c>
      <c r="M86" s="1" t="s">
        <v>39</v>
      </c>
      <c r="N86" s="1" t="s">
        <v>23</v>
      </c>
      <c r="O86" s="1" t="s">
        <v>25</v>
      </c>
    </row>
    <row r="87" spans="1:15" hidden="1" x14ac:dyDescent="0.35">
      <c r="A87" s="1">
        <v>64033</v>
      </c>
      <c r="B87" s="1">
        <v>1489</v>
      </c>
      <c r="C87" s="1" t="s">
        <v>197</v>
      </c>
      <c r="D87" s="1">
        <v>2016</v>
      </c>
      <c r="E87" s="1" t="s">
        <v>13</v>
      </c>
      <c r="F87" s="2">
        <v>456.62</v>
      </c>
      <c r="G87" s="3">
        <v>15</v>
      </c>
      <c r="H87" s="3">
        <v>1.81</v>
      </c>
      <c r="I87" s="3">
        <v>0.24</v>
      </c>
      <c r="J87" s="4">
        <v>45291</v>
      </c>
      <c r="K87" s="1" t="s">
        <v>23</v>
      </c>
      <c r="L87" s="1" t="s">
        <v>195</v>
      </c>
      <c r="M87" s="1" t="s">
        <v>30</v>
      </c>
      <c r="N87" s="1" t="s">
        <v>23</v>
      </c>
      <c r="O87" s="1" t="s">
        <v>25</v>
      </c>
    </row>
    <row r="88" spans="1:15" x14ac:dyDescent="0.35">
      <c r="A88" s="1">
        <v>53740</v>
      </c>
      <c r="B88" s="1">
        <v>2214</v>
      </c>
      <c r="C88" s="1" t="s">
        <v>198</v>
      </c>
      <c r="D88" s="1">
        <v>2015</v>
      </c>
      <c r="E88" s="1" t="s">
        <v>20</v>
      </c>
      <c r="F88" s="2">
        <v>239</v>
      </c>
      <c r="G88" s="3">
        <v>11.99</v>
      </c>
      <c r="H88" s="3">
        <v>1.99</v>
      </c>
      <c r="I88" s="3">
        <v>0.22</v>
      </c>
      <c r="J88" s="4">
        <v>45291</v>
      </c>
      <c r="K88" s="1" t="s">
        <v>16</v>
      </c>
      <c r="L88" s="1" t="s">
        <v>199</v>
      </c>
      <c r="M88" s="1" t="s">
        <v>17</v>
      </c>
      <c r="N88" s="1" t="s">
        <v>18</v>
      </c>
      <c r="O88" s="1" t="s">
        <v>16</v>
      </c>
    </row>
    <row r="89" spans="1:15" x14ac:dyDescent="0.35">
      <c r="A89" s="1">
        <v>55665</v>
      </c>
      <c r="B89" s="1">
        <v>52715</v>
      </c>
      <c r="C89" s="1" t="s">
        <v>200</v>
      </c>
      <c r="D89" s="1">
        <v>2016</v>
      </c>
      <c r="E89" s="1" t="s">
        <v>13</v>
      </c>
      <c r="F89" s="2"/>
      <c r="G89" s="3">
        <v>5.74</v>
      </c>
      <c r="H89" s="3">
        <v>1.3359334</v>
      </c>
      <c r="I89" s="3">
        <v>0.11165382900000001</v>
      </c>
      <c r="J89" s="4">
        <v>45473</v>
      </c>
      <c r="K89" s="1" t="s">
        <v>16</v>
      </c>
      <c r="L89" s="1" t="s">
        <v>201</v>
      </c>
      <c r="M89" s="1" t="s">
        <v>202</v>
      </c>
      <c r="N89" s="1" t="s">
        <v>18</v>
      </c>
      <c r="O89" s="1" t="s">
        <v>16</v>
      </c>
    </row>
    <row r="90" spans="1:15" x14ac:dyDescent="0.35">
      <c r="A90" s="1">
        <v>64020</v>
      </c>
      <c r="B90" s="1">
        <v>1597</v>
      </c>
      <c r="C90" s="1" t="s">
        <v>203</v>
      </c>
      <c r="D90" s="1">
        <v>2016</v>
      </c>
      <c r="E90" s="1" t="s">
        <v>13</v>
      </c>
      <c r="F90" s="2">
        <v>435</v>
      </c>
      <c r="G90" s="3">
        <v>19.3</v>
      </c>
      <c r="H90" s="3">
        <v>2.2027999999999999</v>
      </c>
      <c r="I90" s="3">
        <v>0.80579999999999996</v>
      </c>
      <c r="J90" s="4">
        <v>45473</v>
      </c>
      <c r="K90" s="1" t="s">
        <v>18</v>
      </c>
      <c r="L90" s="1" t="s">
        <v>204</v>
      </c>
      <c r="M90" s="1" t="s">
        <v>39</v>
      </c>
      <c r="N90" s="1" t="s">
        <v>18</v>
      </c>
      <c r="O90" s="1" t="s">
        <v>16</v>
      </c>
    </row>
    <row r="91" spans="1:15" x14ac:dyDescent="0.35">
      <c r="A91" s="1">
        <v>50498</v>
      </c>
      <c r="B91" s="1">
        <v>94243</v>
      </c>
      <c r="C91" s="1" t="s">
        <v>205</v>
      </c>
      <c r="D91" s="1">
        <v>2015</v>
      </c>
      <c r="E91" s="1" t="s">
        <v>27</v>
      </c>
      <c r="F91" s="2">
        <v>17</v>
      </c>
      <c r="G91" s="3">
        <v>16.2</v>
      </c>
      <c r="H91" s="3">
        <v>3.06</v>
      </c>
      <c r="I91" s="3">
        <v>0.42</v>
      </c>
      <c r="J91" s="4">
        <v>45473</v>
      </c>
      <c r="K91" s="1" t="s">
        <v>16</v>
      </c>
      <c r="L91" s="1" t="s">
        <v>206</v>
      </c>
      <c r="M91" s="1" t="s">
        <v>17</v>
      </c>
      <c r="N91" s="1" t="s">
        <v>18</v>
      </c>
      <c r="O91" s="1" t="s">
        <v>16</v>
      </c>
    </row>
    <row r="92" spans="1:15" x14ac:dyDescent="0.35">
      <c r="A92" s="1">
        <v>56419</v>
      </c>
      <c r="B92" s="1">
        <v>87628</v>
      </c>
      <c r="C92" s="1" t="s">
        <v>207</v>
      </c>
      <c r="D92" s="1">
        <v>2016</v>
      </c>
      <c r="E92" s="1" t="s">
        <v>20</v>
      </c>
      <c r="F92" s="2">
        <v>97</v>
      </c>
      <c r="G92" s="3">
        <v>23.3</v>
      </c>
      <c r="H92" s="3">
        <v>2.6372</v>
      </c>
      <c r="I92" s="3">
        <v>0.61819999999999997</v>
      </c>
      <c r="J92" s="4">
        <v>45382</v>
      </c>
      <c r="K92" s="1" t="s">
        <v>16</v>
      </c>
      <c r="L92" s="1" t="s">
        <v>208</v>
      </c>
      <c r="M92" s="1" t="s">
        <v>17</v>
      </c>
      <c r="N92" s="1" t="s">
        <v>18</v>
      </c>
      <c r="O92" s="1" t="s">
        <v>16</v>
      </c>
    </row>
    <row r="93" spans="1:15" x14ac:dyDescent="0.35">
      <c r="A93" s="1">
        <v>55509</v>
      </c>
      <c r="B93" s="1">
        <v>178284</v>
      </c>
      <c r="C93" s="1" t="s">
        <v>209</v>
      </c>
      <c r="D93" s="1">
        <v>2015</v>
      </c>
      <c r="E93" s="1" t="s">
        <v>20</v>
      </c>
      <c r="F93" s="2">
        <v>53</v>
      </c>
      <c r="G93" s="3">
        <v>19.29</v>
      </c>
      <c r="H93" s="3">
        <v>2.5124</v>
      </c>
      <c r="I93" s="3">
        <v>1.4053</v>
      </c>
      <c r="J93" s="4">
        <v>45473</v>
      </c>
      <c r="K93" s="1" t="s">
        <v>16</v>
      </c>
      <c r="L93" s="1" t="s">
        <v>210</v>
      </c>
      <c r="M93" s="1" t="s">
        <v>211</v>
      </c>
      <c r="N93" s="1" t="s">
        <v>18</v>
      </c>
      <c r="O93" s="1" t="s">
        <v>16</v>
      </c>
    </row>
    <row r="94" spans="1:15" x14ac:dyDescent="0.35">
      <c r="A94" s="1">
        <v>54737</v>
      </c>
      <c r="B94" s="1">
        <v>12288</v>
      </c>
      <c r="C94" s="1" t="s">
        <v>212</v>
      </c>
      <c r="D94" s="1">
        <v>2015</v>
      </c>
      <c r="E94" s="1" t="s">
        <v>20</v>
      </c>
      <c r="F94" s="2">
        <v>18</v>
      </c>
      <c r="G94" s="3">
        <v>13</v>
      </c>
      <c r="H94" s="3">
        <v>1.87</v>
      </c>
      <c r="I94" s="3">
        <v>1.01</v>
      </c>
      <c r="J94" s="4">
        <v>45291</v>
      </c>
      <c r="K94" s="1" t="s">
        <v>16</v>
      </c>
      <c r="L94" s="1" t="s">
        <v>213</v>
      </c>
      <c r="M94" s="1" t="s">
        <v>17</v>
      </c>
      <c r="N94" s="1" t="s">
        <v>18</v>
      </c>
      <c r="O94" s="1" t="s">
        <v>16</v>
      </c>
    </row>
    <row r="95" spans="1:15" hidden="1" x14ac:dyDescent="0.35">
      <c r="A95" s="1">
        <v>54804</v>
      </c>
      <c r="B95" s="1">
        <v>6963</v>
      </c>
      <c r="C95" s="1" t="s">
        <v>214</v>
      </c>
      <c r="D95" s="1">
        <v>2015</v>
      </c>
      <c r="E95" s="1" t="s">
        <v>22</v>
      </c>
      <c r="F95" s="2">
        <v>125.41</v>
      </c>
      <c r="G95" s="3">
        <v>16.7</v>
      </c>
      <c r="H95" s="3">
        <v>2.0299999999999998</v>
      </c>
      <c r="I95" s="3">
        <v>0.09</v>
      </c>
      <c r="J95" s="4">
        <v>45291</v>
      </c>
      <c r="K95" s="1" t="s">
        <v>215</v>
      </c>
      <c r="L95" s="1" t="s">
        <v>216</v>
      </c>
      <c r="M95" s="1" t="s">
        <v>37</v>
      </c>
      <c r="N95" s="1" t="s">
        <v>23</v>
      </c>
      <c r="O95" s="1" t="s">
        <v>215</v>
      </c>
    </row>
    <row r="96" spans="1:15" hidden="1" x14ac:dyDescent="0.35">
      <c r="A96" s="1">
        <v>45275</v>
      </c>
      <c r="B96" s="1">
        <v>5937</v>
      </c>
      <c r="C96" s="1" t="s">
        <v>217</v>
      </c>
      <c r="D96" s="1">
        <v>2016</v>
      </c>
      <c r="E96" s="1" t="s">
        <v>13</v>
      </c>
      <c r="F96" s="2">
        <v>400</v>
      </c>
      <c r="G96" s="3">
        <v>16.27</v>
      </c>
      <c r="H96" s="3">
        <v>1.6920828999999999</v>
      </c>
      <c r="I96" s="3">
        <v>1.1452899940000001</v>
      </c>
      <c r="J96" s="4">
        <v>45291</v>
      </c>
      <c r="K96" s="1" t="s">
        <v>18</v>
      </c>
      <c r="L96" s="1" t="s">
        <v>218</v>
      </c>
      <c r="M96" s="1" t="s">
        <v>33</v>
      </c>
      <c r="N96" s="1" t="s">
        <v>23</v>
      </c>
      <c r="O96" s="1" t="s">
        <v>115</v>
      </c>
    </row>
    <row r="97" spans="1:15" x14ac:dyDescent="0.35">
      <c r="A97" s="1">
        <v>144247</v>
      </c>
      <c r="B97" s="1">
        <v>164017</v>
      </c>
      <c r="C97" s="1" t="s">
        <v>219</v>
      </c>
      <c r="D97" s="1">
        <v>2016</v>
      </c>
      <c r="E97" s="1" t="s">
        <v>13</v>
      </c>
      <c r="F97" s="2">
        <v>124.2</v>
      </c>
      <c r="G97" s="3">
        <v>18.3</v>
      </c>
      <c r="H97" s="3">
        <v>2</v>
      </c>
      <c r="I97" s="3">
        <v>1.1000000000000001</v>
      </c>
      <c r="J97" s="4">
        <v>45473</v>
      </c>
      <c r="K97" s="1" t="s">
        <v>16</v>
      </c>
      <c r="L97" s="1" t="s">
        <v>220</v>
      </c>
      <c r="M97" s="1" t="s">
        <v>17</v>
      </c>
      <c r="N97" s="1" t="s">
        <v>18</v>
      </c>
      <c r="O97" s="1" t="s">
        <v>16</v>
      </c>
    </row>
    <row r="98" spans="1:15" x14ac:dyDescent="0.35">
      <c r="A98" s="1">
        <v>53315</v>
      </c>
      <c r="B98" s="1">
        <v>164017</v>
      </c>
      <c r="C98" s="1" t="s">
        <v>221</v>
      </c>
      <c r="D98" s="1">
        <v>2015</v>
      </c>
      <c r="E98" s="1" t="s">
        <v>13</v>
      </c>
      <c r="F98" s="2">
        <v>77.400000000000006</v>
      </c>
      <c r="G98" s="3">
        <v>21.1</v>
      </c>
      <c r="H98" s="3">
        <v>2.1</v>
      </c>
      <c r="I98" s="3">
        <v>1.6</v>
      </c>
      <c r="J98" s="4">
        <v>45473</v>
      </c>
      <c r="K98" s="1" t="s">
        <v>16</v>
      </c>
      <c r="L98" s="1" t="s">
        <v>220</v>
      </c>
      <c r="M98" s="1" t="s">
        <v>37</v>
      </c>
      <c r="N98" s="1" t="s">
        <v>18</v>
      </c>
      <c r="O98" s="1" t="s">
        <v>16</v>
      </c>
    </row>
    <row r="99" spans="1:15" x14ac:dyDescent="0.35">
      <c r="A99" s="1">
        <v>57854</v>
      </c>
      <c r="B99" s="1">
        <v>6691</v>
      </c>
      <c r="C99" s="1" t="s">
        <v>222</v>
      </c>
      <c r="D99" s="1">
        <v>2016</v>
      </c>
      <c r="E99" s="1" t="s">
        <v>13</v>
      </c>
      <c r="F99" s="2">
        <v>335</v>
      </c>
      <c r="G99" s="3">
        <v>20.170000000000002</v>
      </c>
      <c r="H99" s="3">
        <v>3.1538149999999998</v>
      </c>
      <c r="I99" s="3">
        <v>0.171837984</v>
      </c>
      <c r="J99" s="4">
        <v>45382</v>
      </c>
      <c r="K99" s="1" t="s">
        <v>16</v>
      </c>
      <c r="L99" s="1" t="s">
        <v>223</v>
      </c>
      <c r="M99" s="1" t="s">
        <v>17</v>
      </c>
      <c r="N99" s="1" t="s">
        <v>18</v>
      </c>
      <c r="O99" s="1" t="s">
        <v>16</v>
      </c>
    </row>
    <row r="100" spans="1:15" hidden="1" x14ac:dyDescent="0.35">
      <c r="A100" s="1">
        <v>112074</v>
      </c>
      <c r="B100" s="1">
        <v>176053</v>
      </c>
      <c r="C100" s="1" t="s">
        <v>224</v>
      </c>
      <c r="D100" s="1">
        <v>2016</v>
      </c>
      <c r="E100" s="1" t="s">
        <v>20</v>
      </c>
      <c r="F100" s="2">
        <v>15.68</v>
      </c>
      <c r="G100" s="3">
        <v>47.4</v>
      </c>
      <c r="H100" s="3">
        <v>6.04</v>
      </c>
      <c r="I100" s="3">
        <v>1.2847999999999999</v>
      </c>
      <c r="J100" s="4">
        <v>45291</v>
      </c>
      <c r="K100" s="1" t="s">
        <v>23</v>
      </c>
      <c r="L100" s="1" t="s">
        <v>225</v>
      </c>
      <c r="M100" s="1" t="s">
        <v>30</v>
      </c>
      <c r="N100" s="1" t="s">
        <v>23</v>
      </c>
      <c r="O100" s="1" t="s">
        <v>226</v>
      </c>
    </row>
    <row r="101" spans="1:15" x14ac:dyDescent="0.35">
      <c r="A101" s="1">
        <v>59067</v>
      </c>
      <c r="B101" s="1">
        <v>62264</v>
      </c>
      <c r="C101" s="1" t="s">
        <v>227</v>
      </c>
      <c r="D101" s="1">
        <v>2016</v>
      </c>
      <c r="E101" s="1" t="s">
        <v>35</v>
      </c>
      <c r="F101" s="2">
        <v>50</v>
      </c>
      <c r="G101" s="3">
        <v>26.3</v>
      </c>
      <c r="H101" s="3">
        <v>2.4535081000000001</v>
      </c>
      <c r="I101" s="3">
        <v>1.5596057329999999</v>
      </c>
      <c r="J101" s="4">
        <v>45291</v>
      </c>
      <c r="K101" s="1" t="s">
        <v>18</v>
      </c>
      <c r="L101" s="1" t="s">
        <v>228</v>
      </c>
      <c r="M101" s="1" t="s">
        <v>17</v>
      </c>
      <c r="N101" s="1" t="s">
        <v>18</v>
      </c>
      <c r="O101" s="1" t="s">
        <v>16</v>
      </c>
    </row>
    <row r="102" spans="1:15" x14ac:dyDescent="0.35">
      <c r="A102" s="1">
        <v>60017</v>
      </c>
      <c r="B102" s="1">
        <v>8072</v>
      </c>
      <c r="C102" s="1" t="s">
        <v>229</v>
      </c>
      <c r="D102" s="1">
        <v>2016</v>
      </c>
      <c r="E102" s="1" t="s">
        <v>27</v>
      </c>
      <c r="F102" s="2">
        <v>400</v>
      </c>
      <c r="G102" s="3" t="s">
        <v>28</v>
      </c>
      <c r="H102" s="3">
        <v>1.82</v>
      </c>
      <c r="I102" s="3">
        <v>0.16847999999999999</v>
      </c>
      <c r="J102" s="4">
        <v>45382</v>
      </c>
      <c r="K102" s="1" t="s">
        <v>16</v>
      </c>
      <c r="L102" s="1" t="s">
        <v>230</v>
      </c>
      <c r="M102" s="1" t="s">
        <v>211</v>
      </c>
      <c r="N102" s="1" t="s">
        <v>18</v>
      </c>
      <c r="O102" s="1" t="s">
        <v>16</v>
      </c>
    </row>
    <row r="103" spans="1:15" x14ac:dyDescent="0.35">
      <c r="A103" s="1">
        <v>51010</v>
      </c>
      <c r="B103" s="1">
        <v>1517</v>
      </c>
      <c r="C103" s="1" t="s">
        <v>231</v>
      </c>
      <c r="D103" s="1">
        <v>2015</v>
      </c>
      <c r="E103" s="1" t="s">
        <v>22</v>
      </c>
      <c r="F103" s="2">
        <v>180</v>
      </c>
      <c r="G103" s="3">
        <v>24.6</v>
      </c>
      <c r="H103" s="3">
        <v>4.5</v>
      </c>
      <c r="I103" s="3">
        <v>0.8</v>
      </c>
      <c r="J103" s="4">
        <v>45473</v>
      </c>
      <c r="K103" s="1" t="s">
        <v>16</v>
      </c>
      <c r="L103" s="1" t="s">
        <v>232</v>
      </c>
      <c r="M103" s="1" t="s">
        <v>17</v>
      </c>
      <c r="N103" s="1" t="s">
        <v>18</v>
      </c>
      <c r="O103" s="1" t="s">
        <v>16</v>
      </c>
    </row>
    <row r="104" spans="1:15" hidden="1" x14ac:dyDescent="0.35">
      <c r="A104" s="1">
        <v>60970</v>
      </c>
      <c r="B104" s="1">
        <v>191087</v>
      </c>
      <c r="C104" s="1" t="s">
        <v>233</v>
      </c>
      <c r="D104" s="1">
        <v>2016</v>
      </c>
      <c r="E104" s="1" t="s">
        <v>35</v>
      </c>
      <c r="F104" s="2">
        <v>166.22</v>
      </c>
      <c r="G104" s="3" t="s">
        <v>28</v>
      </c>
      <c r="H104" s="3">
        <v>1.466161</v>
      </c>
      <c r="I104" s="3">
        <v>0.34732282499999995</v>
      </c>
      <c r="J104" s="4">
        <v>45473</v>
      </c>
      <c r="K104" s="1" t="s">
        <v>23</v>
      </c>
      <c r="L104" s="1" t="s">
        <v>234</v>
      </c>
      <c r="M104" s="1" t="s">
        <v>202</v>
      </c>
      <c r="N104" s="1" t="s">
        <v>23</v>
      </c>
      <c r="O104" s="1" t="s">
        <v>235</v>
      </c>
    </row>
    <row r="105" spans="1:15" x14ac:dyDescent="0.35">
      <c r="A105" s="1">
        <v>49520</v>
      </c>
      <c r="B105" s="1">
        <v>22872</v>
      </c>
      <c r="C105" s="1" t="s">
        <v>236</v>
      </c>
      <c r="D105" s="1">
        <v>2015</v>
      </c>
      <c r="E105" s="1" t="s">
        <v>13</v>
      </c>
      <c r="F105" s="2">
        <v>450</v>
      </c>
      <c r="G105" s="3">
        <v>21.1</v>
      </c>
      <c r="H105" s="3">
        <v>2.8027842000000001</v>
      </c>
      <c r="I105" s="3">
        <v>0.464037123</v>
      </c>
      <c r="J105" s="4">
        <v>45382</v>
      </c>
      <c r="K105" s="1" t="s">
        <v>18</v>
      </c>
      <c r="L105" s="1" t="s">
        <v>237</v>
      </c>
      <c r="M105" s="1" t="s">
        <v>17</v>
      </c>
      <c r="N105" s="1" t="s">
        <v>18</v>
      </c>
      <c r="O105" s="1" t="s">
        <v>16</v>
      </c>
    </row>
    <row r="106" spans="1:15" x14ac:dyDescent="0.35">
      <c r="A106" s="1">
        <v>60894</v>
      </c>
      <c r="B106" s="1">
        <v>190867</v>
      </c>
      <c r="C106" s="1" t="s">
        <v>238</v>
      </c>
      <c r="D106" s="1">
        <v>2016</v>
      </c>
      <c r="E106" s="1" t="s">
        <v>22</v>
      </c>
      <c r="F106" s="2">
        <v>6</v>
      </c>
      <c r="G106" s="3">
        <v>19.399999999999999</v>
      </c>
      <c r="H106" s="3">
        <v>3.593801</v>
      </c>
      <c r="I106" s="3">
        <v>0</v>
      </c>
      <c r="J106" s="4">
        <v>45473</v>
      </c>
      <c r="K106" s="1" t="s">
        <v>16</v>
      </c>
      <c r="L106" s="1" t="s">
        <v>238</v>
      </c>
      <c r="M106" s="1" t="s">
        <v>17</v>
      </c>
      <c r="N106" s="1" t="s">
        <v>18</v>
      </c>
      <c r="O106" s="1" t="s">
        <v>16</v>
      </c>
    </row>
    <row r="107" spans="1:15" x14ac:dyDescent="0.35">
      <c r="A107" s="1">
        <v>59341</v>
      </c>
      <c r="B107" s="1">
        <v>345712</v>
      </c>
      <c r="C107" s="1" t="s">
        <v>239</v>
      </c>
      <c r="D107" s="1">
        <v>2016</v>
      </c>
      <c r="E107" s="1" t="s">
        <v>20</v>
      </c>
      <c r="F107" s="2">
        <v>350</v>
      </c>
      <c r="G107" s="3" t="s">
        <v>28</v>
      </c>
      <c r="H107" s="3">
        <v>3.1062107000000001</v>
      </c>
      <c r="I107" s="3">
        <v>0.30828654100000003</v>
      </c>
      <c r="J107" s="4">
        <v>45382</v>
      </c>
      <c r="K107" s="1" t="s">
        <v>18</v>
      </c>
      <c r="L107" s="1" t="s">
        <v>240</v>
      </c>
      <c r="M107" s="1" t="s">
        <v>17</v>
      </c>
      <c r="N107" s="1" t="s">
        <v>18</v>
      </c>
      <c r="O107" s="1" t="s">
        <v>16</v>
      </c>
    </row>
    <row r="108" spans="1:15" x14ac:dyDescent="0.35">
      <c r="A108" s="1">
        <v>54676</v>
      </c>
      <c r="B108" s="1">
        <v>72304</v>
      </c>
      <c r="C108" s="1" t="s">
        <v>241</v>
      </c>
      <c r="D108" s="1">
        <v>2015</v>
      </c>
      <c r="E108" s="1" t="s">
        <v>20</v>
      </c>
      <c r="F108" s="2">
        <v>107</v>
      </c>
      <c r="G108" s="3" t="s">
        <v>28</v>
      </c>
      <c r="H108" s="3">
        <v>2.9090416000000001</v>
      </c>
      <c r="I108" s="3">
        <v>1.2541259330000001</v>
      </c>
      <c r="J108" s="4">
        <v>45382</v>
      </c>
      <c r="K108" s="1" t="s">
        <v>16</v>
      </c>
      <c r="L108" s="1" t="s">
        <v>242</v>
      </c>
      <c r="M108" s="1" t="s">
        <v>17</v>
      </c>
      <c r="N108" s="1" t="s">
        <v>18</v>
      </c>
      <c r="O108" s="1" t="s">
        <v>16</v>
      </c>
    </row>
    <row r="109" spans="1:15" x14ac:dyDescent="0.35">
      <c r="A109" s="1">
        <v>56903</v>
      </c>
      <c r="B109" s="1">
        <v>1642</v>
      </c>
      <c r="C109" s="1" t="s">
        <v>243</v>
      </c>
      <c r="D109" s="1">
        <v>2016</v>
      </c>
      <c r="E109" s="1" t="s">
        <v>20</v>
      </c>
      <c r="F109" s="2">
        <v>400</v>
      </c>
      <c r="G109" s="3">
        <v>20.59</v>
      </c>
      <c r="H109" s="3">
        <v>2.3510203999999999</v>
      </c>
      <c r="I109" s="3">
        <v>1.055199223</v>
      </c>
      <c r="J109" s="4">
        <v>45382</v>
      </c>
      <c r="K109" s="1" t="s">
        <v>16</v>
      </c>
      <c r="L109" s="1" t="s">
        <v>244</v>
      </c>
      <c r="M109" s="1" t="s">
        <v>30</v>
      </c>
      <c r="N109" s="1" t="s">
        <v>18</v>
      </c>
      <c r="O109" s="1" t="s">
        <v>16</v>
      </c>
    </row>
    <row r="110" spans="1:15" x14ac:dyDescent="0.35">
      <c r="A110" s="1">
        <v>69500</v>
      </c>
      <c r="B110" s="1">
        <v>13158</v>
      </c>
      <c r="C110" s="1" t="s">
        <v>245</v>
      </c>
      <c r="D110" s="1">
        <v>2015</v>
      </c>
      <c r="E110" s="1" t="s">
        <v>13</v>
      </c>
      <c r="F110" s="2">
        <v>125</v>
      </c>
      <c r="G110" s="3">
        <v>31.4</v>
      </c>
      <c r="H110" s="3">
        <v>2.88</v>
      </c>
      <c r="I110" s="3">
        <v>2.0499999999999998</v>
      </c>
      <c r="J110" s="4">
        <v>45291</v>
      </c>
      <c r="K110" s="1" t="s">
        <v>16</v>
      </c>
      <c r="L110" s="1" t="s">
        <v>246</v>
      </c>
      <c r="M110" s="1" t="s">
        <v>17</v>
      </c>
      <c r="N110" s="1" t="s">
        <v>18</v>
      </c>
      <c r="O110" s="1" t="s">
        <v>16</v>
      </c>
    </row>
    <row r="111" spans="1:15" x14ac:dyDescent="0.35">
      <c r="A111" s="1">
        <v>70399</v>
      </c>
      <c r="B111" s="1">
        <v>184613</v>
      </c>
      <c r="C111" s="1" t="s">
        <v>247</v>
      </c>
      <c r="D111" s="1">
        <v>2016</v>
      </c>
      <c r="E111" s="1" t="s">
        <v>27</v>
      </c>
      <c r="F111" s="2">
        <v>36</v>
      </c>
      <c r="G111" s="3">
        <v>33.299999999999997</v>
      </c>
      <c r="H111" s="3">
        <v>2.88</v>
      </c>
      <c r="I111" s="3">
        <v>1.77</v>
      </c>
      <c r="J111" s="4">
        <v>45473</v>
      </c>
      <c r="K111" s="1" t="s">
        <v>16</v>
      </c>
      <c r="L111" s="1" t="s">
        <v>248</v>
      </c>
      <c r="M111" s="1" t="s">
        <v>39</v>
      </c>
      <c r="N111" s="1" t="s">
        <v>18</v>
      </c>
      <c r="O111" s="1" t="s">
        <v>16</v>
      </c>
    </row>
    <row r="112" spans="1:15" x14ac:dyDescent="0.35">
      <c r="A112" s="1">
        <v>68217</v>
      </c>
      <c r="B112" s="1">
        <v>65555</v>
      </c>
      <c r="C112" s="1" t="s">
        <v>249</v>
      </c>
      <c r="D112" s="1">
        <v>2016</v>
      </c>
      <c r="E112" s="1" t="s">
        <v>13</v>
      </c>
      <c r="F112" s="2">
        <v>66</v>
      </c>
      <c r="G112" s="3">
        <v>16.73</v>
      </c>
      <c r="H112" s="3">
        <v>2.0994967</v>
      </c>
      <c r="I112" s="3">
        <v>6.3514081999999999E-2</v>
      </c>
      <c r="J112" s="4">
        <v>45291</v>
      </c>
      <c r="K112" s="1" t="s">
        <v>16</v>
      </c>
      <c r="L112" s="1" t="s">
        <v>250</v>
      </c>
      <c r="M112" s="1" t="s">
        <v>17</v>
      </c>
      <c r="N112" s="1" t="s">
        <v>18</v>
      </c>
      <c r="O112" s="1" t="s">
        <v>16</v>
      </c>
    </row>
    <row r="113" spans="1:15" x14ac:dyDescent="0.35">
      <c r="A113" s="1">
        <v>59380</v>
      </c>
      <c r="B113" s="1">
        <v>6715</v>
      </c>
      <c r="C113" s="1" t="s">
        <v>251</v>
      </c>
      <c r="D113" s="1">
        <v>2016</v>
      </c>
      <c r="E113" s="1" t="s">
        <v>20</v>
      </c>
      <c r="F113" s="2">
        <v>175</v>
      </c>
      <c r="G113" s="3">
        <v>49.4</v>
      </c>
      <c r="H113" s="3">
        <v>6.3896103999999996</v>
      </c>
      <c r="I113" s="3">
        <v>3.37012987</v>
      </c>
      <c r="J113" s="4">
        <v>45473</v>
      </c>
      <c r="K113" s="1" t="s">
        <v>16</v>
      </c>
      <c r="L113" s="1" t="s">
        <v>252</v>
      </c>
      <c r="M113" s="1" t="s">
        <v>39</v>
      </c>
      <c r="N113" s="1" t="s">
        <v>18</v>
      </c>
      <c r="O113" s="1" t="s">
        <v>16</v>
      </c>
    </row>
    <row r="114" spans="1:15" x14ac:dyDescent="0.35">
      <c r="A114" s="1">
        <v>47739</v>
      </c>
      <c r="B114" s="1">
        <v>1998</v>
      </c>
      <c r="C114" s="1" t="s">
        <v>253</v>
      </c>
      <c r="D114" s="1">
        <v>2015</v>
      </c>
      <c r="E114" s="1" t="s">
        <v>35</v>
      </c>
      <c r="F114" s="2">
        <v>280.60000000000002</v>
      </c>
      <c r="G114" s="3">
        <v>21.42</v>
      </c>
      <c r="H114" s="3">
        <v>2.4605850999999999</v>
      </c>
      <c r="I114" s="3">
        <v>1.379118056</v>
      </c>
      <c r="J114" s="4">
        <v>45382</v>
      </c>
      <c r="K114" s="1" t="s">
        <v>18</v>
      </c>
      <c r="L114" s="1" t="s">
        <v>254</v>
      </c>
      <c r="M114" s="1" t="s">
        <v>60</v>
      </c>
      <c r="N114" s="1" t="s">
        <v>18</v>
      </c>
      <c r="O114" s="1" t="s">
        <v>16</v>
      </c>
    </row>
    <row r="115" spans="1:15" x14ac:dyDescent="0.35">
      <c r="A115" s="1">
        <v>57696</v>
      </c>
      <c r="B115" s="1">
        <v>141268</v>
      </c>
      <c r="C115" s="1" t="s">
        <v>255</v>
      </c>
      <c r="D115" s="1">
        <v>2015</v>
      </c>
      <c r="E115" s="1" t="s">
        <v>13</v>
      </c>
      <c r="F115" s="2">
        <v>20</v>
      </c>
      <c r="G115" s="3">
        <v>13</v>
      </c>
      <c r="H115" s="3">
        <v>1.5129999999999999</v>
      </c>
      <c r="I115" s="3">
        <v>1.21</v>
      </c>
      <c r="J115" s="4">
        <v>45291</v>
      </c>
      <c r="K115" s="1" t="s">
        <v>16</v>
      </c>
      <c r="L115" s="1" t="s">
        <v>256</v>
      </c>
      <c r="M115" s="1" t="s">
        <v>39</v>
      </c>
      <c r="N115" s="1" t="s">
        <v>18</v>
      </c>
      <c r="O115" s="1" t="s">
        <v>16</v>
      </c>
    </row>
    <row r="116" spans="1:15" x14ac:dyDescent="0.35">
      <c r="A116" s="1">
        <v>53446</v>
      </c>
      <c r="B116" s="1">
        <v>673</v>
      </c>
      <c r="C116" s="1" t="s">
        <v>257</v>
      </c>
      <c r="D116" s="1">
        <v>2015</v>
      </c>
      <c r="E116" s="1" t="s">
        <v>13</v>
      </c>
      <c r="F116" s="2">
        <v>183</v>
      </c>
      <c r="G116" s="3">
        <v>18.5</v>
      </c>
      <c r="H116" s="3">
        <v>2.4754963999999999</v>
      </c>
      <c r="I116" s="3">
        <v>1.8960930629999999</v>
      </c>
      <c r="J116" s="4">
        <v>45291</v>
      </c>
      <c r="K116" s="1" t="s">
        <v>18</v>
      </c>
      <c r="L116" s="1" t="s">
        <v>258</v>
      </c>
      <c r="M116" s="1" t="s">
        <v>17</v>
      </c>
      <c r="N116" s="1" t="s">
        <v>18</v>
      </c>
      <c r="O116" s="1" t="s">
        <v>16</v>
      </c>
    </row>
    <row r="117" spans="1:15" x14ac:dyDescent="0.35">
      <c r="A117" s="1">
        <v>64701</v>
      </c>
      <c r="B117" s="1">
        <v>137475</v>
      </c>
      <c r="C117" s="1" t="s">
        <v>259</v>
      </c>
      <c r="D117" s="1">
        <v>2016</v>
      </c>
      <c r="E117" s="1" t="s">
        <v>20</v>
      </c>
      <c r="F117" s="2">
        <v>40.4</v>
      </c>
      <c r="G117" s="3">
        <v>18</v>
      </c>
      <c r="H117" s="3">
        <v>2.9</v>
      </c>
      <c r="I117" s="3">
        <v>0.39</v>
      </c>
      <c r="J117" s="4">
        <v>45382</v>
      </c>
      <c r="K117" s="1" t="s">
        <v>18</v>
      </c>
      <c r="L117" s="1" t="s">
        <v>260</v>
      </c>
      <c r="M117" s="1" t="s">
        <v>17</v>
      </c>
      <c r="N117" s="1" t="s">
        <v>18</v>
      </c>
      <c r="O117" s="1" t="s">
        <v>16</v>
      </c>
    </row>
    <row r="118" spans="1:15" x14ac:dyDescent="0.35">
      <c r="A118" s="1">
        <v>62165</v>
      </c>
      <c r="B118" s="1">
        <v>7292</v>
      </c>
      <c r="C118" s="1" t="s">
        <v>261</v>
      </c>
      <c r="D118" s="1">
        <v>2016</v>
      </c>
      <c r="E118" s="1" t="s">
        <v>13</v>
      </c>
      <c r="F118" s="2">
        <v>100.3</v>
      </c>
      <c r="G118" s="3">
        <v>3</v>
      </c>
      <c r="H118" s="3">
        <v>1.1000000000000001</v>
      </c>
      <c r="I118" s="3">
        <v>0.5</v>
      </c>
      <c r="J118" s="4">
        <v>45473</v>
      </c>
      <c r="K118" s="1" t="s">
        <v>262</v>
      </c>
      <c r="L118" s="1" t="s">
        <v>263</v>
      </c>
      <c r="M118" s="1" t="s">
        <v>33</v>
      </c>
      <c r="N118" s="1" t="s">
        <v>18</v>
      </c>
      <c r="O118" s="1" t="s">
        <v>16</v>
      </c>
    </row>
    <row r="119" spans="1:15" x14ac:dyDescent="0.35">
      <c r="A119" s="1">
        <v>51918</v>
      </c>
      <c r="B119" s="1">
        <v>18446</v>
      </c>
      <c r="C119" s="1" t="s">
        <v>264</v>
      </c>
      <c r="D119" s="1">
        <v>2016</v>
      </c>
      <c r="E119" s="1" t="s">
        <v>13</v>
      </c>
      <c r="F119" s="2">
        <v>119.1</v>
      </c>
      <c r="G119" s="3">
        <v>21.3</v>
      </c>
      <c r="H119" s="3">
        <v>1.8700977000000001</v>
      </c>
      <c r="I119" s="3">
        <v>1.061253</v>
      </c>
      <c r="J119" s="4">
        <v>45473</v>
      </c>
      <c r="K119" s="1" t="s">
        <v>16</v>
      </c>
      <c r="L119" s="1" t="s">
        <v>265</v>
      </c>
      <c r="M119" s="1" t="s">
        <v>266</v>
      </c>
      <c r="N119" s="1" t="s">
        <v>18</v>
      </c>
      <c r="O119" s="1" t="s">
        <v>16</v>
      </c>
    </row>
    <row r="120" spans="1:15" x14ac:dyDescent="0.35">
      <c r="A120" s="1">
        <v>50494</v>
      </c>
      <c r="B120" s="1">
        <v>61398</v>
      </c>
      <c r="C120" s="1" t="s">
        <v>267</v>
      </c>
      <c r="D120" s="1">
        <v>2015</v>
      </c>
      <c r="E120" s="1" t="s">
        <v>20</v>
      </c>
      <c r="F120" s="2">
        <v>54</v>
      </c>
      <c r="G120" s="3">
        <v>6.4006216</v>
      </c>
      <c r="H120" s="3">
        <v>1.415</v>
      </c>
      <c r="I120" s="3">
        <v>0.17600000000000002</v>
      </c>
      <c r="J120" s="4">
        <v>45199</v>
      </c>
      <c r="K120" s="1" t="s">
        <v>16</v>
      </c>
      <c r="L120" s="1" t="s">
        <v>268</v>
      </c>
      <c r="M120" s="1" t="s">
        <v>39</v>
      </c>
      <c r="N120" s="1" t="s">
        <v>18</v>
      </c>
      <c r="O120" s="1" t="s">
        <v>16</v>
      </c>
    </row>
    <row r="121" spans="1:15" x14ac:dyDescent="0.35">
      <c r="A121" s="1">
        <v>62069</v>
      </c>
      <c r="B121" s="1">
        <v>8702</v>
      </c>
      <c r="C121" s="1" t="s">
        <v>269</v>
      </c>
      <c r="D121" s="1">
        <v>2016</v>
      </c>
      <c r="E121" s="1" t="s">
        <v>13</v>
      </c>
      <c r="F121" s="2"/>
      <c r="G121" s="3">
        <v>7.07</v>
      </c>
      <c r="H121" s="3">
        <v>1.6534</v>
      </c>
      <c r="I121" s="3">
        <v>3.49E-2</v>
      </c>
      <c r="J121" s="4">
        <v>45473</v>
      </c>
      <c r="K121" s="1" t="s">
        <v>16</v>
      </c>
      <c r="L121" s="1" t="s">
        <v>270</v>
      </c>
      <c r="M121" s="1" t="s">
        <v>39</v>
      </c>
      <c r="N121" s="1" t="s">
        <v>18</v>
      </c>
      <c r="O121" s="1" t="s">
        <v>16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ADDD-A002-465C-A403-90BEA232DF01}">
  <dimension ref="A1:O26"/>
  <sheetViews>
    <sheetView workbookViewId="0">
      <selection sqref="A1:O26"/>
    </sheetView>
  </sheetViews>
  <sheetFormatPr defaultRowHeight="14.5" x14ac:dyDescent="0.35"/>
  <cols>
    <col min="1" max="1" width="8" bestFit="1" customWidth="1"/>
    <col min="2" max="2" width="7.453125" bestFit="1" customWidth="1"/>
    <col min="3" max="3" width="33" bestFit="1" customWidth="1"/>
    <col min="4" max="4" width="8.54296875" bestFit="1" customWidth="1"/>
    <col min="5" max="5" width="20" bestFit="1" customWidth="1"/>
    <col min="6" max="6" width="18.81640625" bestFit="1" customWidth="1"/>
    <col min="7" max="7" width="10.6328125" bestFit="1" customWidth="1"/>
    <col min="8" max="8" width="11.26953125" bestFit="1" customWidth="1"/>
    <col min="9" max="9" width="6.6328125" bestFit="1" customWidth="1"/>
    <col min="10" max="10" width="14.7265625" bestFit="1" customWidth="1"/>
    <col min="11" max="11" width="18.6328125" bestFit="1" customWidth="1"/>
    <col min="12" max="12" width="29.7265625" bestFit="1" customWidth="1"/>
    <col min="13" max="13" width="38.54296875" bestFit="1" customWidth="1"/>
    <col min="14" max="14" width="7.6328125" bestFit="1" customWidth="1"/>
    <col min="15" max="15" width="11.453125" bestFit="1" customWidth="1"/>
  </cols>
  <sheetData>
    <row r="1" spans="1:15" x14ac:dyDescent="0.35">
      <c r="A1" s="12" t="s">
        <v>0</v>
      </c>
      <c r="B1" s="12" t="s">
        <v>1</v>
      </c>
      <c r="C1" s="12" t="s">
        <v>2</v>
      </c>
      <c r="D1" s="12" t="s">
        <v>271</v>
      </c>
      <c r="E1" s="12" t="s">
        <v>3</v>
      </c>
      <c r="F1" s="12" t="s">
        <v>10</v>
      </c>
      <c r="G1" s="12" t="s">
        <v>4</v>
      </c>
      <c r="H1" s="12" t="s">
        <v>272</v>
      </c>
      <c r="I1" s="12" t="s">
        <v>274</v>
      </c>
      <c r="J1" s="12" t="s">
        <v>5</v>
      </c>
      <c r="K1" s="12" t="s">
        <v>6</v>
      </c>
      <c r="L1" s="12" t="s">
        <v>7</v>
      </c>
      <c r="M1" s="12" t="s">
        <v>9</v>
      </c>
      <c r="N1" s="12" t="s">
        <v>11</v>
      </c>
      <c r="O1" s="12" t="s">
        <v>8</v>
      </c>
    </row>
    <row r="2" spans="1:15" x14ac:dyDescent="0.35">
      <c r="A2" s="13">
        <v>58386</v>
      </c>
      <c r="B2" s="13">
        <v>7466</v>
      </c>
      <c r="C2" s="13" t="s">
        <v>21</v>
      </c>
      <c r="D2" s="13">
        <v>2015</v>
      </c>
      <c r="E2" s="13" t="s">
        <v>22</v>
      </c>
      <c r="F2" s="14">
        <v>37.21</v>
      </c>
      <c r="G2" s="15">
        <v>38</v>
      </c>
      <c r="H2" s="15">
        <v>5.3</v>
      </c>
      <c r="I2" s="15">
        <v>2.77</v>
      </c>
      <c r="J2" s="16">
        <v>45382</v>
      </c>
      <c r="K2" s="13" t="s">
        <v>23</v>
      </c>
      <c r="L2" s="13" t="s">
        <v>24</v>
      </c>
      <c r="M2" s="13" t="s">
        <v>17</v>
      </c>
      <c r="N2" s="13" t="s">
        <v>23</v>
      </c>
      <c r="O2" s="13" t="s">
        <v>25</v>
      </c>
    </row>
    <row r="3" spans="1:15" x14ac:dyDescent="0.35">
      <c r="A3" s="17">
        <v>77080</v>
      </c>
      <c r="B3" s="17">
        <v>191272</v>
      </c>
      <c r="C3" s="17" t="s">
        <v>43</v>
      </c>
      <c r="D3" s="17">
        <v>2016</v>
      </c>
      <c r="E3" s="17" t="s">
        <v>13</v>
      </c>
      <c r="F3" s="18">
        <v>48.47</v>
      </c>
      <c r="G3" s="19">
        <v>19</v>
      </c>
      <c r="H3" s="19">
        <v>2.76</v>
      </c>
      <c r="I3" s="19">
        <v>0.78</v>
      </c>
      <c r="J3" s="20">
        <v>45565</v>
      </c>
      <c r="K3" s="17" t="s">
        <v>23</v>
      </c>
      <c r="L3" s="17" t="s">
        <v>44</v>
      </c>
      <c r="M3" s="17" t="s">
        <v>17</v>
      </c>
      <c r="N3" s="17" t="s">
        <v>23</v>
      </c>
      <c r="O3" s="17" t="s">
        <v>45</v>
      </c>
    </row>
    <row r="4" spans="1:15" x14ac:dyDescent="0.35">
      <c r="A4" s="13">
        <v>68166</v>
      </c>
      <c r="B4" s="13">
        <v>1673</v>
      </c>
      <c r="C4" s="13" t="s">
        <v>46</v>
      </c>
      <c r="D4" s="13">
        <v>2016</v>
      </c>
      <c r="E4" s="13" t="s">
        <v>20</v>
      </c>
      <c r="F4" s="14">
        <v>261.68</v>
      </c>
      <c r="G4" s="15">
        <v>0.8</v>
      </c>
      <c r="H4" s="15">
        <v>1</v>
      </c>
      <c r="I4" s="15">
        <v>0</v>
      </c>
      <c r="J4" s="16">
        <v>45291</v>
      </c>
      <c r="K4" s="13" t="s">
        <v>25</v>
      </c>
      <c r="L4" s="13" t="s">
        <v>47</v>
      </c>
      <c r="M4" s="13" t="s">
        <v>17</v>
      </c>
      <c r="N4" s="13" t="s">
        <v>23</v>
      </c>
      <c r="O4" s="13" t="s">
        <v>25</v>
      </c>
    </row>
    <row r="5" spans="1:15" x14ac:dyDescent="0.35">
      <c r="A5" s="17">
        <v>58479</v>
      </c>
      <c r="B5" s="17">
        <v>11708</v>
      </c>
      <c r="C5" s="17" t="s">
        <v>63</v>
      </c>
      <c r="D5" s="17">
        <v>2016</v>
      </c>
      <c r="E5" s="17" t="s">
        <v>20</v>
      </c>
      <c r="F5" s="18">
        <v>102.29</v>
      </c>
      <c r="G5" s="19" t="s">
        <v>28</v>
      </c>
      <c r="H5" s="19">
        <v>0.96099999999999997</v>
      </c>
      <c r="I5" s="19">
        <v>0</v>
      </c>
      <c r="J5" s="20">
        <v>45382</v>
      </c>
      <c r="K5" s="17" t="s">
        <v>23</v>
      </c>
      <c r="L5" s="17" t="s">
        <v>64</v>
      </c>
      <c r="M5" s="17" t="s">
        <v>33</v>
      </c>
      <c r="N5" s="17" t="s">
        <v>23</v>
      </c>
      <c r="O5" s="17" t="s">
        <v>65</v>
      </c>
    </row>
    <row r="6" spans="1:15" x14ac:dyDescent="0.35">
      <c r="A6" s="13">
        <v>62343</v>
      </c>
      <c r="B6" s="13">
        <v>196290</v>
      </c>
      <c r="C6" s="13" t="s">
        <v>72</v>
      </c>
      <c r="D6" s="13">
        <v>2016</v>
      </c>
      <c r="E6" s="13" t="s">
        <v>20</v>
      </c>
      <c r="F6" s="14">
        <v>21.36</v>
      </c>
      <c r="G6" s="15">
        <v>25</v>
      </c>
      <c r="H6" s="15">
        <v>3.6</v>
      </c>
      <c r="I6" s="15">
        <v>0.1</v>
      </c>
      <c r="J6" s="16">
        <v>45382</v>
      </c>
      <c r="K6" s="13" t="s">
        <v>23</v>
      </c>
      <c r="L6" s="13" t="s">
        <v>73</v>
      </c>
      <c r="M6" s="13" t="s">
        <v>39</v>
      </c>
      <c r="N6" s="13" t="s">
        <v>23</v>
      </c>
      <c r="O6" s="13" t="s">
        <v>74</v>
      </c>
    </row>
    <row r="7" spans="1:15" x14ac:dyDescent="0.35">
      <c r="A7" s="17">
        <v>55170</v>
      </c>
      <c r="B7" s="17">
        <v>264</v>
      </c>
      <c r="C7" s="17" t="s">
        <v>99</v>
      </c>
      <c r="D7" s="17">
        <v>2016</v>
      </c>
      <c r="E7" s="17" t="s">
        <v>13</v>
      </c>
      <c r="F7" s="18">
        <v>634.6</v>
      </c>
      <c r="G7" s="19">
        <v>31</v>
      </c>
      <c r="H7" s="19">
        <v>2.2999999999999998</v>
      </c>
      <c r="I7" s="19">
        <v>1.3</v>
      </c>
      <c r="J7" s="20">
        <v>45291</v>
      </c>
      <c r="K7" s="17" t="s">
        <v>23</v>
      </c>
      <c r="L7" s="17" t="s">
        <v>100</v>
      </c>
      <c r="M7" s="17" t="s">
        <v>17</v>
      </c>
      <c r="N7" s="17" t="s">
        <v>23</v>
      </c>
      <c r="O7" s="17" t="s">
        <v>101</v>
      </c>
    </row>
    <row r="8" spans="1:15" x14ac:dyDescent="0.35">
      <c r="A8" s="13">
        <v>57887</v>
      </c>
      <c r="B8" s="13">
        <v>93859</v>
      </c>
      <c r="C8" s="13" t="s">
        <v>113</v>
      </c>
      <c r="D8" s="13">
        <v>2016</v>
      </c>
      <c r="E8" s="13" t="s">
        <v>27</v>
      </c>
      <c r="F8" s="14">
        <v>79.2</v>
      </c>
      <c r="G8" s="15">
        <v>16</v>
      </c>
      <c r="H8" s="15">
        <v>1.84</v>
      </c>
      <c r="I8" s="15">
        <v>0.44</v>
      </c>
      <c r="J8" s="16">
        <v>45473</v>
      </c>
      <c r="K8" s="13" t="s">
        <v>23</v>
      </c>
      <c r="L8" s="13" t="s">
        <v>114</v>
      </c>
      <c r="M8" s="13" t="s">
        <v>60</v>
      </c>
      <c r="N8" s="13" t="s">
        <v>23</v>
      </c>
      <c r="O8" s="13" t="s">
        <v>115</v>
      </c>
    </row>
    <row r="9" spans="1:15" x14ac:dyDescent="0.35">
      <c r="A9" s="17">
        <v>34493</v>
      </c>
      <c r="B9" s="17">
        <v>11706</v>
      </c>
      <c r="C9" s="17" t="s">
        <v>116</v>
      </c>
      <c r="D9" s="17">
        <v>2015</v>
      </c>
      <c r="E9" s="17" t="s">
        <v>13</v>
      </c>
      <c r="F9" s="18">
        <v>208.5</v>
      </c>
      <c r="G9" s="19">
        <v>20.51</v>
      </c>
      <c r="H9" s="19">
        <v>1.8098000000000001</v>
      </c>
      <c r="I9" s="19">
        <v>0.83019999999999994</v>
      </c>
      <c r="J9" s="20">
        <v>45382</v>
      </c>
      <c r="K9" s="17" t="s">
        <v>23</v>
      </c>
      <c r="L9" s="17" t="s">
        <v>117</v>
      </c>
      <c r="M9" s="17" t="s">
        <v>33</v>
      </c>
      <c r="N9" s="17" t="s">
        <v>23</v>
      </c>
      <c r="O9" s="17" t="s">
        <v>65</v>
      </c>
    </row>
    <row r="10" spans="1:15" x14ac:dyDescent="0.35">
      <c r="A10" s="13">
        <v>105778</v>
      </c>
      <c r="B10" s="13">
        <v>1085</v>
      </c>
      <c r="C10" s="13" t="s">
        <v>127</v>
      </c>
      <c r="D10" s="13">
        <v>2015</v>
      </c>
      <c r="E10" s="13" t="s">
        <v>13</v>
      </c>
      <c r="F10" s="14">
        <v>17.149999999999999</v>
      </c>
      <c r="G10" s="15">
        <v>21</v>
      </c>
      <c r="H10" s="15">
        <v>2.76</v>
      </c>
      <c r="I10" s="15">
        <v>0.89</v>
      </c>
      <c r="J10" s="16">
        <v>45382</v>
      </c>
      <c r="K10" s="13" t="s">
        <v>65</v>
      </c>
      <c r="L10" s="13" t="s">
        <v>128</v>
      </c>
      <c r="M10" s="13" t="s">
        <v>17</v>
      </c>
      <c r="N10" s="13" t="s">
        <v>23</v>
      </c>
      <c r="O10" s="13" t="s">
        <v>65</v>
      </c>
    </row>
    <row r="11" spans="1:15" x14ac:dyDescent="0.35">
      <c r="A11" s="17">
        <v>52289</v>
      </c>
      <c r="B11" s="17">
        <v>15307</v>
      </c>
      <c r="C11" s="17" t="s">
        <v>129</v>
      </c>
      <c r="D11" s="17">
        <v>2015</v>
      </c>
      <c r="E11" s="17" t="s">
        <v>13</v>
      </c>
      <c r="F11" s="18">
        <v>335.73</v>
      </c>
      <c r="G11" s="19">
        <v>4.5999999999999996</v>
      </c>
      <c r="H11" s="19">
        <v>1.304</v>
      </c>
      <c r="I11" s="19">
        <v>5.0999999999999997E-2</v>
      </c>
      <c r="J11" s="20">
        <v>45382</v>
      </c>
      <c r="K11" s="17" t="s">
        <v>23</v>
      </c>
      <c r="L11" s="17" t="s">
        <v>130</v>
      </c>
      <c r="M11" s="17" t="s">
        <v>60</v>
      </c>
      <c r="N11" s="17" t="s">
        <v>23</v>
      </c>
      <c r="O11" s="17" t="s">
        <v>74</v>
      </c>
    </row>
    <row r="12" spans="1:15" x14ac:dyDescent="0.35">
      <c r="A12" s="13">
        <v>144374</v>
      </c>
      <c r="B12" s="13">
        <v>33856</v>
      </c>
      <c r="C12" s="13" t="s">
        <v>131</v>
      </c>
      <c r="D12" s="13">
        <v>2015</v>
      </c>
      <c r="E12" s="13" t="s">
        <v>22</v>
      </c>
      <c r="F12" s="14">
        <v>8.73</v>
      </c>
      <c r="G12" s="15" t="s">
        <v>28</v>
      </c>
      <c r="H12" s="15">
        <v>3.61</v>
      </c>
      <c r="I12" s="15">
        <v>3.59</v>
      </c>
      <c r="J12" s="16">
        <v>45199</v>
      </c>
      <c r="K12" s="13" t="s">
        <v>132</v>
      </c>
      <c r="L12" s="13" t="s">
        <v>133</v>
      </c>
      <c r="M12" s="13" t="s">
        <v>17</v>
      </c>
      <c r="N12" s="13" t="s">
        <v>23</v>
      </c>
      <c r="O12" s="13" t="s">
        <v>134</v>
      </c>
    </row>
    <row r="13" spans="1:15" x14ac:dyDescent="0.35">
      <c r="A13" s="17">
        <v>53716</v>
      </c>
      <c r="B13" s="17">
        <v>51192</v>
      </c>
      <c r="C13" s="17" t="s">
        <v>135</v>
      </c>
      <c r="D13" s="17">
        <v>2015</v>
      </c>
      <c r="E13" s="17" t="s">
        <v>20</v>
      </c>
      <c r="F13" s="18">
        <v>83.04</v>
      </c>
      <c r="G13" s="19">
        <v>21</v>
      </c>
      <c r="H13" s="19">
        <v>2.7504827999999999</v>
      </c>
      <c r="I13" s="19">
        <v>0.65517241400000004</v>
      </c>
      <c r="J13" s="20">
        <v>45473</v>
      </c>
      <c r="K13" s="17" t="s">
        <v>25</v>
      </c>
      <c r="L13" s="17" t="s">
        <v>136</v>
      </c>
      <c r="M13" s="17" t="s">
        <v>17</v>
      </c>
      <c r="N13" s="17" t="s">
        <v>23</v>
      </c>
      <c r="O13" s="17" t="s">
        <v>25</v>
      </c>
    </row>
    <row r="14" spans="1:15" x14ac:dyDescent="0.35">
      <c r="A14" s="13">
        <v>79763</v>
      </c>
      <c r="B14" s="13">
        <v>188207</v>
      </c>
      <c r="C14" s="13" t="s">
        <v>137</v>
      </c>
      <c r="D14" s="13">
        <v>2016</v>
      </c>
      <c r="E14" s="13" t="s">
        <v>13</v>
      </c>
      <c r="F14" s="14">
        <v>1.67</v>
      </c>
      <c r="G14" s="15" t="s">
        <v>28</v>
      </c>
      <c r="H14" s="15">
        <v>1.1399999999999999</v>
      </c>
      <c r="I14" s="15">
        <v>7.0000000000000007E-2</v>
      </c>
      <c r="J14" s="16">
        <v>45565</v>
      </c>
      <c r="K14" s="13" t="s">
        <v>45</v>
      </c>
      <c r="L14" s="13" t="s">
        <v>138</v>
      </c>
      <c r="M14" s="13" t="s">
        <v>39</v>
      </c>
      <c r="N14" s="13" t="s">
        <v>23</v>
      </c>
      <c r="O14" s="13" t="s">
        <v>45</v>
      </c>
    </row>
    <row r="15" spans="1:15" x14ac:dyDescent="0.35">
      <c r="A15" s="17">
        <v>55755</v>
      </c>
      <c r="B15" s="17">
        <v>381</v>
      </c>
      <c r="C15" s="17" t="s">
        <v>139</v>
      </c>
      <c r="D15" s="17">
        <v>2015</v>
      </c>
      <c r="E15" s="17" t="s">
        <v>13</v>
      </c>
      <c r="F15" s="18">
        <v>118.28</v>
      </c>
      <c r="G15" s="19">
        <v>21.2</v>
      </c>
      <c r="H15" s="19" t="s">
        <v>28</v>
      </c>
      <c r="I15" s="19" t="s">
        <v>273</v>
      </c>
      <c r="J15" s="20">
        <v>45291</v>
      </c>
      <c r="K15" s="17" t="s">
        <v>18</v>
      </c>
      <c r="L15" s="17" t="s">
        <v>140</v>
      </c>
      <c r="M15" s="17" t="s">
        <v>33</v>
      </c>
      <c r="N15" s="17" t="s">
        <v>23</v>
      </c>
      <c r="O15" s="17" t="s">
        <v>115</v>
      </c>
    </row>
    <row r="16" spans="1:15" x14ac:dyDescent="0.35">
      <c r="A16" s="13">
        <v>58219</v>
      </c>
      <c r="B16" s="13">
        <v>381</v>
      </c>
      <c r="C16" s="13" t="s">
        <v>141</v>
      </c>
      <c r="D16" s="13">
        <v>2016</v>
      </c>
      <c r="E16" s="13" t="s">
        <v>20</v>
      </c>
      <c r="F16" s="14">
        <v>550</v>
      </c>
      <c r="G16" s="15">
        <v>23.4</v>
      </c>
      <c r="H16" s="15" t="s">
        <v>28</v>
      </c>
      <c r="I16" s="15" t="s">
        <v>273</v>
      </c>
      <c r="J16" s="16">
        <v>45291</v>
      </c>
      <c r="K16" s="13" t="s">
        <v>23</v>
      </c>
      <c r="L16" s="13" t="s">
        <v>140</v>
      </c>
      <c r="M16" s="13" t="s">
        <v>17</v>
      </c>
      <c r="N16" s="13" t="s">
        <v>23</v>
      </c>
      <c r="O16" s="13" t="s">
        <v>115</v>
      </c>
    </row>
    <row r="17" spans="1:15" x14ac:dyDescent="0.35">
      <c r="A17" s="17">
        <v>59438</v>
      </c>
      <c r="B17" s="17">
        <v>100179</v>
      </c>
      <c r="C17" s="17" t="s">
        <v>153</v>
      </c>
      <c r="D17" s="17">
        <v>2016</v>
      </c>
      <c r="E17" s="17" t="s">
        <v>20</v>
      </c>
      <c r="F17" s="18">
        <v>79.41</v>
      </c>
      <c r="G17" s="19">
        <v>21.1</v>
      </c>
      <c r="H17" s="19">
        <v>3.2827829999999998</v>
      </c>
      <c r="I17" s="19">
        <v>0.18783999999999998</v>
      </c>
      <c r="J17" s="20">
        <v>45199</v>
      </c>
      <c r="K17" s="17" t="s">
        <v>45</v>
      </c>
      <c r="L17" s="17" t="s">
        <v>154</v>
      </c>
      <c r="M17" s="17" t="s">
        <v>17</v>
      </c>
      <c r="N17" s="17" t="s">
        <v>23</v>
      </c>
      <c r="O17" s="17" t="s">
        <v>45</v>
      </c>
    </row>
    <row r="18" spans="1:15" x14ac:dyDescent="0.35">
      <c r="A18" s="13">
        <v>59709</v>
      </c>
      <c r="B18" s="13">
        <v>72145</v>
      </c>
      <c r="C18" s="13" t="s">
        <v>157</v>
      </c>
      <c r="D18" s="13">
        <v>2016</v>
      </c>
      <c r="E18" s="13" t="s">
        <v>20</v>
      </c>
      <c r="F18" s="14">
        <v>61.9</v>
      </c>
      <c r="G18" s="15">
        <v>44.9</v>
      </c>
      <c r="H18" s="15">
        <v>5.39</v>
      </c>
      <c r="I18" s="15">
        <v>1.3</v>
      </c>
      <c r="J18" s="16">
        <v>45199</v>
      </c>
      <c r="K18" s="13" t="s">
        <v>158</v>
      </c>
      <c r="L18" s="13" t="s">
        <v>159</v>
      </c>
      <c r="M18" s="13" t="s">
        <v>37</v>
      </c>
      <c r="N18" s="13" t="s">
        <v>23</v>
      </c>
      <c r="O18" s="13" t="s">
        <v>158</v>
      </c>
    </row>
    <row r="19" spans="1:15" x14ac:dyDescent="0.35">
      <c r="A19" s="17">
        <v>59346</v>
      </c>
      <c r="B19" s="17">
        <v>185112</v>
      </c>
      <c r="C19" s="17" t="s">
        <v>167</v>
      </c>
      <c r="D19" s="17">
        <v>2016</v>
      </c>
      <c r="E19" s="17" t="s">
        <v>20</v>
      </c>
      <c r="F19" s="18">
        <v>229.11</v>
      </c>
      <c r="G19" s="19">
        <v>196.8</v>
      </c>
      <c r="H19" s="19">
        <v>2.81</v>
      </c>
      <c r="I19" s="19">
        <v>2.29</v>
      </c>
      <c r="J19" s="20">
        <v>45473</v>
      </c>
      <c r="K19" s="17" t="s">
        <v>23</v>
      </c>
      <c r="L19" s="17" t="s">
        <v>168</v>
      </c>
      <c r="M19" s="17" t="s">
        <v>33</v>
      </c>
      <c r="N19" s="17" t="s">
        <v>23</v>
      </c>
      <c r="O19" s="17" t="s">
        <v>115</v>
      </c>
    </row>
    <row r="20" spans="1:15" x14ac:dyDescent="0.35">
      <c r="A20" s="13">
        <v>53581</v>
      </c>
      <c r="B20" s="13">
        <v>1489</v>
      </c>
      <c r="C20" s="13" t="s">
        <v>194</v>
      </c>
      <c r="D20" s="13">
        <v>2015</v>
      </c>
      <c r="E20" s="13" t="s">
        <v>20</v>
      </c>
      <c r="F20" s="14">
        <v>105.51</v>
      </c>
      <c r="G20" s="15">
        <v>14.6</v>
      </c>
      <c r="H20" s="15">
        <v>2.2599999999999998</v>
      </c>
      <c r="I20" s="15">
        <v>0.62</v>
      </c>
      <c r="J20" s="16">
        <v>45291</v>
      </c>
      <c r="K20" s="13" t="s">
        <v>23</v>
      </c>
      <c r="L20" s="13" t="s">
        <v>195</v>
      </c>
      <c r="M20" s="13" t="s">
        <v>39</v>
      </c>
      <c r="N20" s="13" t="s">
        <v>23</v>
      </c>
      <c r="O20" s="13" t="s">
        <v>25</v>
      </c>
    </row>
    <row r="21" spans="1:15" x14ac:dyDescent="0.35">
      <c r="A21" s="17">
        <v>148049</v>
      </c>
      <c r="B21" s="17">
        <v>1489</v>
      </c>
      <c r="C21" s="17" t="s">
        <v>196</v>
      </c>
      <c r="D21" s="17">
        <v>2015</v>
      </c>
      <c r="E21" s="17" t="s">
        <v>20</v>
      </c>
      <c r="F21" s="18">
        <v>65.540000000000006</v>
      </c>
      <c r="G21" s="19">
        <v>20.100000000000001</v>
      </c>
      <c r="H21" s="19">
        <v>2.61</v>
      </c>
      <c r="I21" s="19">
        <v>0.86</v>
      </c>
      <c r="J21" s="20">
        <v>45291</v>
      </c>
      <c r="K21" s="17" t="s">
        <v>23</v>
      </c>
      <c r="L21" s="17" t="s">
        <v>195</v>
      </c>
      <c r="M21" s="17" t="s">
        <v>39</v>
      </c>
      <c r="N21" s="17" t="s">
        <v>23</v>
      </c>
      <c r="O21" s="17" t="s">
        <v>25</v>
      </c>
    </row>
    <row r="22" spans="1:15" x14ac:dyDescent="0.35">
      <c r="A22" s="13">
        <v>64033</v>
      </c>
      <c r="B22" s="13">
        <v>1489</v>
      </c>
      <c r="C22" s="13" t="s">
        <v>197</v>
      </c>
      <c r="D22" s="13">
        <v>2016</v>
      </c>
      <c r="E22" s="13" t="s">
        <v>13</v>
      </c>
      <c r="F22" s="14">
        <v>456.62</v>
      </c>
      <c r="G22" s="15">
        <v>15</v>
      </c>
      <c r="H22" s="15">
        <v>1.81</v>
      </c>
      <c r="I22" s="15">
        <v>0.24</v>
      </c>
      <c r="J22" s="16">
        <v>45291</v>
      </c>
      <c r="K22" s="13" t="s">
        <v>23</v>
      </c>
      <c r="L22" s="13" t="s">
        <v>195</v>
      </c>
      <c r="M22" s="13" t="s">
        <v>30</v>
      </c>
      <c r="N22" s="13" t="s">
        <v>23</v>
      </c>
      <c r="O22" s="13" t="s">
        <v>25</v>
      </c>
    </row>
    <row r="23" spans="1:15" x14ac:dyDescent="0.35">
      <c r="A23" s="17">
        <v>54804</v>
      </c>
      <c r="B23" s="17">
        <v>6963</v>
      </c>
      <c r="C23" s="17" t="s">
        <v>214</v>
      </c>
      <c r="D23" s="17">
        <v>2015</v>
      </c>
      <c r="E23" s="17" t="s">
        <v>22</v>
      </c>
      <c r="F23" s="18">
        <v>125.41</v>
      </c>
      <c r="G23" s="19">
        <v>16.7</v>
      </c>
      <c r="H23" s="19">
        <v>2.0299999999999998</v>
      </c>
      <c r="I23" s="19">
        <v>0.09</v>
      </c>
      <c r="J23" s="20">
        <v>45291</v>
      </c>
      <c r="K23" s="17" t="s">
        <v>215</v>
      </c>
      <c r="L23" s="17" t="s">
        <v>216</v>
      </c>
      <c r="M23" s="17" t="s">
        <v>37</v>
      </c>
      <c r="N23" s="17" t="s">
        <v>23</v>
      </c>
      <c r="O23" s="17" t="s">
        <v>215</v>
      </c>
    </row>
    <row r="24" spans="1:15" x14ac:dyDescent="0.35">
      <c r="A24" s="13">
        <v>45275</v>
      </c>
      <c r="B24" s="13">
        <v>5937</v>
      </c>
      <c r="C24" s="13" t="s">
        <v>217</v>
      </c>
      <c r="D24" s="13">
        <v>2016</v>
      </c>
      <c r="E24" s="13" t="s">
        <v>13</v>
      </c>
      <c r="F24" s="14">
        <v>400</v>
      </c>
      <c r="G24" s="15">
        <v>16.27</v>
      </c>
      <c r="H24" s="15">
        <v>1.6920828999999999</v>
      </c>
      <c r="I24" s="15">
        <v>1.1452899940000001</v>
      </c>
      <c r="J24" s="16">
        <v>45291</v>
      </c>
      <c r="K24" s="13" t="s">
        <v>18</v>
      </c>
      <c r="L24" s="13" t="s">
        <v>218</v>
      </c>
      <c r="M24" s="13" t="s">
        <v>33</v>
      </c>
      <c r="N24" s="13" t="s">
        <v>23</v>
      </c>
      <c r="O24" s="13" t="s">
        <v>115</v>
      </c>
    </row>
    <row r="25" spans="1:15" x14ac:dyDescent="0.35">
      <c r="A25" s="17">
        <v>112074</v>
      </c>
      <c r="B25" s="17">
        <v>176053</v>
      </c>
      <c r="C25" s="17" t="s">
        <v>224</v>
      </c>
      <c r="D25" s="17">
        <v>2016</v>
      </c>
      <c r="E25" s="17" t="s">
        <v>20</v>
      </c>
      <c r="F25" s="18">
        <v>15.68</v>
      </c>
      <c r="G25" s="19">
        <v>47.4</v>
      </c>
      <c r="H25" s="19">
        <v>6.04</v>
      </c>
      <c r="I25" s="19">
        <v>1.2847999999999999</v>
      </c>
      <c r="J25" s="20">
        <v>45291</v>
      </c>
      <c r="K25" s="17" t="s">
        <v>23</v>
      </c>
      <c r="L25" s="17" t="s">
        <v>225</v>
      </c>
      <c r="M25" s="17" t="s">
        <v>30</v>
      </c>
      <c r="N25" s="17" t="s">
        <v>23</v>
      </c>
      <c r="O25" s="17" t="s">
        <v>226</v>
      </c>
    </row>
    <row r="26" spans="1:15" x14ac:dyDescent="0.35">
      <c r="A26" s="21">
        <v>60970</v>
      </c>
      <c r="B26" s="21">
        <v>191087</v>
      </c>
      <c r="C26" s="21" t="s">
        <v>233</v>
      </c>
      <c r="D26" s="21">
        <v>2016</v>
      </c>
      <c r="E26" s="21" t="s">
        <v>35</v>
      </c>
      <c r="F26" s="22">
        <v>166.22</v>
      </c>
      <c r="G26" s="23" t="s">
        <v>28</v>
      </c>
      <c r="H26" s="23">
        <v>1.466161</v>
      </c>
      <c r="I26" s="23">
        <v>0.34732282499999995</v>
      </c>
      <c r="J26" s="24">
        <v>45473</v>
      </c>
      <c r="K26" s="21" t="s">
        <v>23</v>
      </c>
      <c r="L26" s="21" t="s">
        <v>234</v>
      </c>
      <c r="M26" s="21" t="s">
        <v>202</v>
      </c>
      <c r="N26" s="21" t="s">
        <v>23</v>
      </c>
      <c r="O26" s="21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C959-CC5A-413D-8EDC-1AD609930C1D}">
  <dimension ref="A1:O96"/>
  <sheetViews>
    <sheetView workbookViewId="0">
      <selection sqref="A1:O96"/>
    </sheetView>
  </sheetViews>
  <sheetFormatPr defaultRowHeight="14.5" x14ac:dyDescent="0.35"/>
  <cols>
    <col min="1" max="1" width="8" bestFit="1" customWidth="1"/>
    <col min="2" max="2" width="7.453125" bestFit="1" customWidth="1"/>
    <col min="3" max="3" width="42.26953125" bestFit="1" customWidth="1"/>
    <col min="4" max="4" width="8.54296875" bestFit="1" customWidth="1"/>
    <col min="5" max="5" width="20" bestFit="1" customWidth="1"/>
    <col min="6" max="6" width="18.81640625" bestFit="1" customWidth="1"/>
    <col min="7" max="7" width="10.6328125" bestFit="1" customWidth="1"/>
    <col min="8" max="8" width="11.26953125" bestFit="1" customWidth="1"/>
    <col min="9" max="9" width="6.6328125" bestFit="1" customWidth="1"/>
    <col min="10" max="10" width="14.7265625" bestFit="1" customWidth="1"/>
    <col min="11" max="11" width="18.6328125" bestFit="1" customWidth="1"/>
    <col min="12" max="12" width="28.90625" bestFit="1" customWidth="1"/>
    <col min="13" max="13" width="43.36328125" bestFit="1" customWidth="1"/>
    <col min="14" max="14" width="13.36328125" bestFit="1" customWidth="1"/>
    <col min="15" max="15" width="9.26953125" bestFit="1" customWidth="1"/>
  </cols>
  <sheetData>
    <row r="1" spans="1:15" x14ac:dyDescent="0.35">
      <c r="A1" s="12" t="s">
        <v>0</v>
      </c>
      <c r="B1" s="12" t="s">
        <v>1</v>
      </c>
      <c r="C1" s="12" t="s">
        <v>2</v>
      </c>
      <c r="D1" s="12" t="s">
        <v>271</v>
      </c>
      <c r="E1" s="12" t="s">
        <v>3</v>
      </c>
      <c r="F1" s="12" t="s">
        <v>10</v>
      </c>
      <c r="G1" s="12" t="s">
        <v>4</v>
      </c>
      <c r="H1" s="12" t="s">
        <v>272</v>
      </c>
      <c r="I1" s="12" t="s">
        <v>274</v>
      </c>
      <c r="J1" s="12" t="s">
        <v>5</v>
      </c>
      <c r="K1" s="12" t="s">
        <v>6</v>
      </c>
      <c r="L1" s="12" t="s">
        <v>7</v>
      </c>
      <c r="M1" s="12" t="s">
        <v>9</v>
      </c>
      <c r="N1" s="12" t="s">
        <v>11</v>
      </c>
      <c r="O1" s="12" t="s">
        <v>8</v>
      </c>
    </row>
    <row r="2" spans="1:15" x14ac:dyDescent="0.35">
      <c r="A2" s="13">
        <v>61306</v>
      </c>
      <c r="B2" s="13">
        <v>10775</v>
      </c>
      <c r="C2" s="13" t="s">
        <v>12</v>
      </c>
      <c r="D2" s="13">
        <v>2016</v>
      </c>
      <c r="E2" s="13" t="s">
        <v>13</v>
      </c>
      <c r="F2" s="14"/>
      <c r="G2" s="15">
        <v>16.48</v>
      </c>
      <c r="H2" s="15">
        <v>1.8127532</v>
      </c>
      <c r="I2" s="15">
        <v>1.1112216130000001</v>
      </c>
      <c r="J2" s="16">
        <v>45382</v>
      </c>
      <c r="K2" s="13" t="s">
        <v>14</v>
      </c>
      <c r="L2" s="13" t="s">
        <v>15</v>
      </c>
      <c r="M2" s="13" t="s">
        <v>17</v>
      </c>
      <c r="N2" s="13" t="s">
        <v>18</v>
      </c>
      <c r="O2" s="13" t="s">
        <v>16</v>
      </c>
    </row>
    <row r="3" spans="1:15" x14ac:dyDescent="0.35">
      <c r="A3" s="17">
        <v>53791</v>
      </c>
      <c r="B3" s="17">
        <v>10775</v>
      </c>
      <c r="C3" s="17" t="s">
        <v>19</v>
      </c>
      <c r="D3" s="17">
        <v>2015</v>
      </c>
      <c r="E3" s="17" t="s">
        <v>20</v>
      </c>
      <c r="F3" s="18">
        <v>217</v>
      </c>
      <c r="G3" s="19">
        <v>15.24</v>
      </c>
      <c r="H3" s="19">
        <v>2.0371077999999998</v>
      </c>
      <c r="I3" s="19">
        <v>0.43346643299999998</v>
      </c>
      <c r="J3" s="20">
        <v>45382</v>
      </c>
      <c r="K3" s="17" t="s">
        <v>14</v>
      </c>
      <c r="L3" s="17" t="s">
        <v>15</v>
      </c>
      <c r="M3" s="17" t="s">
        <v>17</v>
      </c>
      <c r="N3" s="17" t="s">
        <v>18</v>
      </c>
      <c r="O3" s="17" t="s">
        <v>16</v>
      </c>
    </row>
    <row r="4" spans="1:15" x14ac:dyDescent="0.35">
      <c r="A4" s="13">
        <v>56525</v>
      </c>
      <c r="B4" s="13">
        <v>61978</v>
      </c>
      <c r="C4" s="13" t="s">
        <v>26</v>
      </c>
      <c r="D4" s="13">
        <v>2016</v>
      </c>
      <c r="E4" s="13" t="s">
        <v>27</v>
      </c>
      <c r="F4" s="14">
        <v>62.2</v>
      </c>
      <c r="G4" s="15">
        <v>14.2</v>
      </c>
      <c r="H4" s="15" t="s">
        <v>28</v>
      </c>
      <c r="I4" s="15" t="s">
        <v>273</v>
      </c>
      <c r="J4" s="16">
        <v>45382</v>
      </c>
      <c r="K4" s="13" t="s">
        <v>18</v>
      </c>
      <c r="L4" s="13" t="s">
        <v>29</v>
      </c>
      <c r="M4" s="13" t="s">
        <v>30</v>
      </c>
      <c r="N4" s="13" t="s">
        <v>18</v>
      </c>
      <c r="O4" s="13" t="s">
        <v>16</v>
      </c>
    </row>
    <row r="5" spans="1:15" x14ac:dyDescent="0.35">
      <c r="A5" s="17">
        <v>62155</v>
      </c>
      <c r="B5" s="17">
        <v>6479</v>
      </c>
      <c r="C5" s="17" t="s">
        <v>31</v>
      </c>
      <c r="D5" s="17">
        <v>2016</v>
      </c>
      <c r="E5" s="17" t="s">
        <v>22</v>
      </c>
      <c r="F5" s="18">
        <v>285</v>
      </c>
      <c r="G5" s="19">
        <v>-8.5299999999999994</v>
      </c>
      <c r="H5" s="19">
        <v>0.63143939999999998</v>
      </c>
      <c r="I5" s="19">
        <v>0.32807012499999999</v>
      </c>
      <c r="J5" s="20">
        <v>45473</v>
      </c>
      <c r="K5" s="17" t="s">
        <v>16</v>
      </c>
      <c r="L5" s="17" t="s">
        <v>32</v>
      </c>
      <c r="M5" s="17" t="s">
        <v>33</v>
      </c>
      <c r="N5" s="17" t="s">
        <v>18</v>
      </c>
      <c r="O5" s="17" t="s">
        <v>16</v>
      </c>
    </row>
    <row r="6" spans="1:15" x14ac:dyDescent="0.35">
      <c r="A6" s="13">
        <v>59257</v>
      </c>
      <c r="B6" s="13">
        <v>18</v>
      </c>
      <c r="C6" s="13" t="s">
        <v>34</v>
      </c>
      <c r="D6" s="13">
        <v>2015</v>
      </c>
      <c r="E6" s="13" t="s">
        <v>35</v>
      </c>
      <c r="F6" s="14">
        <v>68.900000000000006</v>
      </c>
      <c r="G6" s="15">
        <v>0.7</v>
      </c>
      <c r="H6" s="15">
        <v>1.0555068999999999</v>
      </c>
      <c r="I6" s="15">
        <v>0.25096384999999999</v>
      </c>
      <c r="J6" s="16">
        <v>45473</v>
      </c>
      <c r="K6" s="13" t="s">
        <v>16</v>
      </c>
      <c r="L6" s="13" t="s">
        <v>36</v>
      </c>
      <c r="M6" s="13" t="s">
        <v>37</v>
      </c>
      <c r="N6" s="13" t="s">
        <v>18</v>
      </c>
      <c r="O6" s="13" t="s">
        <v>16</v>
      </c>
    </row>
    <row r="7" spans="1:15" x14ac:dyDescent="0.35">
      <c r="A7" s="17">
        <v>74708</v>
      </c>
      <c r="B7" s="17">
        <v>18</v>
      </c>
      <c r="C7" s="17" t="s">
        <v>38</v>
      </c>
      <c r="D7" s="17">
        <v>2016</v>
      </c>
      <c r="E7" s="17" t="s">
        <v>35</v>
      </c>
      <c r="F7" s="18">
        <v>66.8</v>
      </c>
      <c r="G7" s="19">
        <v>9</v>
      </c>
      <c r="H7" s="19">
        <v>1.7010681999999999</v>
      </c>
      <c r="I7" s="19">
        <v>0.559488282</v>
      </c>
      <c r="J7" s="20">
        <v>45473</v>
      </c>
      <c r="K7" s="17" t="s">
        <v>18</v>
      </c>
      <c r="L7" s="17" t="s">
        <v>36</v>
      </c>
      <c r="M7" s="17" t="s">
        <v>39</v>
      </c>
      <c r="N7" s="17" t="s">
        <v>18</v>
      </c>
      <c r="O7" s="17" t="s">
        <v>16</v>
      </c>
    </row>
    <row r="8" spans="1:15" x14ac:dyDescent="0.35">
      <c r="A8" s="13">
        <v>185424</v>
      </c>
      <c r="B8" s="13">
        <v>18</v>
      </c>
      <c r="C8" s="13" t="s">
        <v>40</v>
      </c>
      <c r="D8" s="13">
        <v>2015</v>
      </c>
      <c r="E8" s="13" t="s">
        <v>35</v>
      </c>
      <c r="F8" s="14">
        <v>233</v>
      </c>
      <c r="G8" s="15">
        <v>5.2</v>
      </c>
      <c r="H8" s="15">
        <v>1.4058851999999999</v>
      </c>
      <c r="I8" s="15">
        <v>0.50526492099999998</v>
      </c>
      <c r="J8" s="16">
        <v>45382</v>
      </c>
      <c r="K8" s="13" t="s">
        <v>18</v>
      </c>
      <c r="L8" s="13" t="s">
        <v>36</v>
      </c>
      <c r="M8" s="13" t="s">
        <v>33</v>
      </c>
      <c r="N8" s="13" t="s">
        <v>18</v>
      </c>
      <c r="O8" s="13" t="s">
        <v>16</v>
      </c>
    </row>
    <row r="9" spans="1:15" x14ac:dyDescent="0.35">
      <c r="A9" s="17">
        <v>56181</v>
      </c>
      <c r="B9" s="17">
        <v>8649</v>
      </c>
      <c r="C9" s="17" t="s">
        <v>41</v>
      </c>
      <c r="D9" s="17">
        <v>2015</v>
      </c>
      <c r="E9" s="17" t="s">
        <v>13</v>
      </c>
      <c r="F9" s="18">
        <v>280.8</v>
      </c>
      <c r="G9" s="19">
        <v>6.9</v>
      </c>
      <c r="H9" s="19">
        <v>1.2984836</v>
      </c>
      <c r="I9" s="19">
        <v>0.54908220299999999</v>
      </c>
      <c r="J9" s="20">
        <v>45382</v>
      </c>
      <c r="K9" s="17" t="s">
        <v>18</v>
      </c>
      <c r="L9" s="17" t="s">
        <v>42</v>
      </c>
      <c r="M9" s="17" t="s">
        <v>33</v>
      </c>
      <c r="N9" s="17" t="s">
        <v>18</v>
      </c>
      <c r="O9" s="17" t="s">
        <v>16</v>
      </c>
    </row>
    <row r="10" spans="1:15" x14ac:dyDescent="0.35">
      <c r="A10" s="13">
        <v>49769</v>
      </c>
      <c r="B10" s="13">
        <v>106632</v>
      </c>
      <c r="C10" s="13" t="s">
        <v>48</v>
      </c>
      <c r="D10" s="13">
        <v>2015</v>
      </c>
      <c r="E10" s="13" t="s">
        <v>20</v>
      </c>
      <c r="F10" s="14">
        <v>125</v>
      </c>
      <c r="G10" s="15">
        <v>14.2</v>
      </c>
      <c r="H10" s="15">
        <v>2.0100199999999999</v>
      </c>
      <c r="I10" s="15">
        <v>0.85538461499999996</v>
      </c>
      <c r="J10" s="16">
        <v>45291</v>
      </c>
      <c r="K10" s="13" t="s">
        <v>16</v>
      </c>
      <c r="L10" s="13" t="s">
        <v>49</v>
      </c>
      <c r="M10" s="13" t="s">
        <v>17</v>
      </c>
      <c r="N10" s="13" t="s">
        <v>18</v>
      </c>
      <c r="O10" s="13" t="s">
        <v>16</v>
      </c>
    </row>
    <row r="11" spans="1:15" x14ac:dyDescent="0.35">
      <c r="A11" s="17">
        <v>50150</v>
      </c>
      <c r="B11" s="17">
        <v>9048</v>
      </c>
      <c r="C11" s="17" t="s">
        <v>50</v>
      </c>
      <c r="D11" s="17">
        <v>2015</v>
      </c>
      <c r="E11" s="17" t="s">
        <v>20</v>
      </c>
      <c r="F11" s="18">
        <v>218.3</v>
      </c>
      <c r="G11" s="19">
        <v>15.4</v>
      </c>
      <c r="H11" s="19">
        <v>1.6967253</v>
      </c>
      <c r="I11" s="19">
        <v>1.120080569</v>
      </c>
      <c r="J11" s="20">
        <v>45199</v>
      </c>
      <c r="K11" s="17" t="s">
        <v>16</v>
      </c>
      <c r="L11" s="17" t="s">
        <v>51</v>
      </c>
      <c r="M11" s="17" t="s">
        <v>33</v>
      </c>
      <c r="N11" s="17" t="s">
        <v>18</v>
      </c>
      <c r="O11" s="17" t="s">
        <v>16</v>
      </c>
    </row>
    <row r="12" spans="1:15" x14ac:dyDescent="0.35">
      <c r="A12" s="13">
        <v>67962</v>
      </c>
      <c r="B12" s="13">
        <v>2225</v>
      </c>
      <c r="C12" s="13" t="s">
        <v>52</v>
      </c>
      <c r="D12" s="13">
        <v>2016</v>
      </c>
      <c r="E12" s="13" t="s">
        <v>20</v>
      </c>
      <c r="F12" s="14">
        <v>15</v>
      </c>
      <c r="G12" s="15">
        <v>14.1</v>
      </c>
      <c r="H12" s="15">
        <v>2.0219999999999998</v>
      </c>
      <c r="I12" s="15">
        <v>0</v>
      </c>
      <c r="J12" s="16">
        <v>45382</v>
      </c>
      <c r="K12" s="13" t="s">
        <v>16</v>
      </c>
      <c r="L12" s="13" t="s">
        <v>53</v>
      </c>
      <c r="M12" s="13" t="s">
        <v>33</v>
      </c>
      <c r="N12" s="13" t="s">
        <v>18</v>
      </c>
      <c r="O12" s="13" t="s">
        <v>16</v>
      </c>
    </row>
    <row r="13" spans="1:15" x14ac:dyDescent="0.35">
      <c r="A13" s="17">
        <v>43843</v>
      </c>
      <c r="B13" s="17">
        <v>1189</v>
      </c>
      <c r="C13" s="17" t="s">
        <v>54</v>
      </c>
      <c r="D13" s="17">
        <v>2015</v>
      </c>
      <c r="E13" s="17" t="s">
        <v>20</v>
      </c>
      <c r="F13" s="18">
        <v>71</v>
      </c>
      <c r="G13" s="19" t="s">
        <v>28</v>
      </c>
      <c r="H13" s="19">
        <v>1</v>
      </c>
      <c r="I13" s="19">
        <v>0</v>
      </c>
      <c r="J13" s="20">
        <v>45473</v>
      </c>
      <c r="K13" s="17" t="s">
        <v>16</v>
      </c>
      <c r="L13" s="17" t="s">
        <v>55</v>
      </c>
      <c r="M13" s="17" t="s">
        <v>17</v>
      </c>
      <c r="N13" s="17" t="s">
        <v>18</v>
      </c>
      <c r="O13" s="17" t="s">
        <v>16</v>
      </c>
    </row>
    <row r="14" spans="1:15" x14ac:dyDescent="0.35">
      <c r="A14" s="13">
        <v>51887</v>
      </c>
      <c r="B14" s="13">
        <v>2078</v>
      </c>
      <c r="C14" s="13" t="s">
        <v>56</v>
      </c>
      <c r="D14" s="13">
        <v>2015</v>
      </c>
      <c r="E14" s="13" t="s">
        <v>22</v>
      </c>
      <c r="F14" s="14"/>
      <c r="G14" s="15">
        <v>3.7</v>
      </c>
      <c r="H14" s="15">
        <v>1.1822558000000001</v>
      </c>
      <c r="I14" s="15">
        <v>0.13972063400000001</v>
      </c>
      <c r="J14" s="16">
        <v>45291</v>
      </c>
      <c r="K14" s="13" t="s">
        <v>16</v>
      </c>
      <c r="L14" s="13" t="s">
        <v>57</v>
      </c>
      <c r="M14" s="13" t="s">
        <v>37</v>
      </c>
      <c r="N14" s="13" t="s">
        <v>18</v>
      </c>
      <c r="O14" s="13" t="s">
        <v>16</v>
      </c>
    </row>
    <row r="15" spans="1:15" x14ac:dyDescent="0.35">
      <c r="A15" s="17">
        <v>58217</v>
      </c>
      <c r="B15" s="17">
        <v>93</v>
      </c>
      <c r="C15" s="17" t="s">
        <v>58</v>
      </c>
      <c r="D15" s="17">
        <v>2016</v>
      </c>
      <c r="E15" s="17" t="s">
        <v>13</v>
      </c>
      <c r="F15" s="18">
        <v>650</v>
      </c>
      <c r="G15" s="19">
        <v>29.78</v>
      </c>
      <c r="H15" s="19">
        <v>4.1546427000000001</v>
      </c>
      <c r="I15" s="19">
        <v>1.323419627</v>
      </c>
      <c r="J15" s="20">
        <v>45382</v>
      </c>
      <c r="K15" s="17" t="s">
        <v>18</v>
      </c>
      <c r="L15" s="17" t="s">
        <v>59</v>
      </c>
      <c r="M15" s="17" t="s">
        <v>60</v>
      </c>
      <c r="N15" s="17" t="s">
        <v>18</v>
      </c>
      <c r="O15" s="17" t="s">
        <v>16</v>
      </c>
    </row>
    <row r="16" spans="1:15" x14ac:dyDescent="0.35">
      <c r="A16" s="13">
        <v>61254</v>
      </c>
      <c r="B16" s="13">
        <v>62552</v>
      </c>
      <c r="C16" s="13" t="s">
        <v>61</v>
      </c>
      <c r="D16" s="13">
        <v>2016</v>
      </c>
      <c r="E16" s="13" t="s">
        <v>20</v>
      </c>
      <c r="F16" s="14">
        <v>175</v>
      </c>
      <c r="G16" s="15">
        <v>8.18</v>
      </c>
      <c r="H16" s="15">
        <v>1.3340000000000001</v>
      </c>
      <c r="I16" s="15">
        <v>1.2605</v>
      </c>
      <c r="J16" s="16">
        <v>45291</v>
      </c>
      <c r="K16" s="13" t="s">
        <v>16</v>
      </c>
      <c r="L16" s="13" t="s">
        <v>62</v>
      </c>
      <c r="M16" s="13" t="s">
        <v>17</v>
      </c>
      <c r="N16" s="13" t="s">
        <v>18</v>
      </c>
      <c r="O16" s="13" t="s">
        <v>16</v>
      </c>
    </row>
    <row r="17" spans="1:15" x14ac:dyDescent="0.35">
      <c r="A17" s="17">
        <v>156246</v>
      </c>
      <c r="B17" s="17">
        <v>114935</v>
      </c>
      <c r="C17" s="17" t="s">
        <v>66</v>
      </c>
      <c r="D17" s="17">
        <v>2015</v>
      </c>
      <c r="E17" s="17" t="s">
        <v>13</v>
      </c>
      <c r="F17" s="18">
        <v>1.1000000000000001</v>
      </c>
      <c r="G17" s="19">
        <v>-0.76</v>
      </c>
      <c r="H17" s="19">
        <v>0.95603559999999999</v>
      </c>
      <c r="I17" s="19">
        <v>0.382469538</v>
      </c>
      <c r="J17" s="20">
        <v>45382</v>
      </c>
      <c r="K17" s="17" t="s">
        <v>16</v>
      </c>
      <c r="L17" s="17" t="s">
        <v>67</v>
      </c>
      <c r="M17" s="17" t="s">
        <v>33</v>
      </c>
      <c r="N17" s="17" t="s">
        <v>18</v>
      </c>
      <c r="O17" s="17" t="s">
        <v>16</v>
      </c>
    </row>
    <row r="18" spans="1:15" x14ac:dyDescent="0.35">
      <c r="A18" s="13">
        <v>105786</v>
      </c>
      <c r="B18" s="13">
        <v>145994</v>
      </c>
      <c r="C18" s="13" t="s">
        <v>68</v>
      </c>
      <c r="D18" s="13">
        <v>2015</v>
      </c>
      <c r="E18" s="13" t="s">
        <v>22</v>
      </c>
      <c r="F18" s="14">
        <v>0.7</v>
      </c>
      <c r="G18" s="15">
        <v>20.85</v>
      </c>
      <c r="H18" s="15">
        <v>5.1015527000000001</v>
      </c>
      <c r="I18" s="15">
        <v>0.117625333</v>
      </c>
      <c r="J18" s="16">
        <v>45382</v>
      </c>
      <c r="K18" s="13" t="s">
        <v>16</v>
      </c>
      <c r="L18" s="13" t="s">
        <v>69</v>
      </c>
      <c r="M18" s="13" t="s">
        <v>70</v>
      </c>
      <c r="N18" s="13" t="s">
        <v>18</v>
      </c>
      <c r="O18" s="13" t="s">
        <v>16</v>
      </c>
    </row>
    <row r="19" spans="1:15" x14ac:dyDescent="0.35">
      <c r="A19" s="17">
        <v>105785</v>
      </c>
      <c r="B19" s="17">
        <v>145994</v>
      </c>
      <c r="C19" s="17" t="s">
        <v>71</v>
      </c>
      <c r="D19" s="17">
        <v>2016</v>
      </c>
      <c r="E19" s="17" t="s">
        <v>22</v>
      </c>
      <c r="F19" s="18"/>
      <c r="G19" s="19">
        <v>25.58</v>
      </c>
      <c r="H19" s="19">
        <v>4.5758000000000001</v>
      </c>
      <c r="I19" s="19">
        <v>1.0397000000000001</v>
      </c>
      <c r="J19" s="20">
        <v>45199</v>
      </c>
      <c r="K19" s="17" t="s">
        <v>16</v>
      </c>
      <c r="L19" s="17" t="s">
        <v>69</v>
      </c>
      <c r="M19" s="17" t="s">
        <v>70</v>
      </c>
      <c r="N19" s="17" t="s">
        <v>18</v>
      </c>
      <c r="O19" s="17" t="s">
        <v>16</v>
      </c>
    </row>
    <row r="20" spans="1:15" x14ac:dyDescent="0.35">
      <c r="A20" s="13">
        <v>72525</v>
      </c>
      <c r="B20" s="13">
        <v>58200</v>
      </c>
      <c r="C20" s="13" t="s">
        <v>75</v>
      </c>
      <c r="D20" s="13">
        <v>2016</v>
      </c>
      <c r="E20" s="13" t="s">
        <v>20</v>
      </c>
      <c r="F20" s="14">
        <v>13.8</v>
      </c>
      <c r="G20" s="15">
        <v>41.5</v>
      </c>
      <c r="H20" s="15">
        <v>5.5636999999999999</v>
      </c>
      <c r="I20" s="15">
        <v>3.25</v>
      </c>
      <c r="J20" s="16">
        <v>45565</v>
      </c>
      <c r="K20" s="13" t="s">
        <v>16</v>
      </c>
      <c r="L20" s="13" t="s">
        <v>76</v>
      </c>
      <c r="M20" s="13" t="s">
        <v>17</v>
      </c>
      <c r="N20" s="13" t="s">
        <v>18</v>
      </c>
      <c r="O20" s="13" t="s">
        <v>16</v>
      </c>
    </row>
    <row r="21" spans="1:15" x14ac:dyDescent="0.35">
      <c r="A21" s="17">
        <v>73533</v>
      </c>
      <c r="B21" s="17">
        <v>180</v>
      </c>
      <c r="C21" s="17" t="s">
        <v>77</v>
      </c>
      <c r="D21" s="17">
        <v>2016</v>
      </c>
      <c r="E21" s="17" t="s">
        <v>20</v>
      </c>
      <c r="F21" s="18">
        <v>201</v>
      </c>
      <c r="G21" s="19">
        <v>4.2</v>
      </c>
      <c r="H21" s="19">
        <v>1.2902998000000001</v>
      </c>
      <c r="I21" s="19">
        <v>1.2902998370000001</v>
      </c>
      <c r="J21" s="20">
        <v>45565</v>
      </c>
      <c r="K21" s="17" t="s">
        <v>16</v>
      </c>
      <c r="L21" s="17" t="s">
        <v>78</v>
      </c>
      <c r="M21" s="17" t="s">
        <v>39</v>
      </c>
      <c r="N21" s="17" t="s">
        <v>18</v>
      </c>
      <c r="O21" s="17" t="s">
        <v>16</v>
      </c>
    </row>
    <row r="22" spans="1:15" x14ac:dyDescent="0.35">
      <c r="A22" s="13">
        <v>57072</v>
      </c>
      <c r="B22" s="13">
        <v>8699</v>
      </c>
      <c r="C22" s="13" t="s">
        <v>79</v>
      </c>
      <c r="D22" s="13">
        <v>2015</v>
      </c>
      <c r="E22" s="13" t="s">
        <v>13</v>
      </c>
      <c r="F22" s="14">
        <v>10</v>
      </c>
      <c r="G22" s="15" t="s">
        <v>28</v>
      </c>
      <c r="H22" s="15">
        <v>1</v>
      </c>
      <c r="I22" s="15">
        <v>0.35797896000000001</v>
      </c>
      <c r="J22" s="16">
        <v>45473</v>
      </c>
      <c r="K22" s="13" t="s">
        <v>18</v>
      </c>
      <c r="L22" s="13" t="s">
        <v>80</v>
      </c>
      <c r="M22" s="13" t="s">
        <v>39</v>
      </c>
      <c r="N22" s="13" t="s">
        <v>18</v>
      </c>
      <c r="O22" s="13" t="s">
        <v>16</v>
      </c>
    </row>
    <row r="23" spans="1:15" x14ac:dyDescent="0.35">
      <c r="A23" s="17">
        <v>59867</v>
      </c>
      <c r="B23" s="17">
        <v>8710</v>
      </c>
      <c r="C23" s="17" t="s">
        <v>81</v>
      </c>
      <c r="D23" s="17">
        <v>2016</v>
      </c>
      <c r="E23" s="17" t="s">
        <v>20</v>
      </c>
      <c r="F23" s="18">
        <v>535</v>
      </c>
      <c r="G23" s="19">
        <v>11.9</v>
      </c>
      <c r="H23" s="19">
        <v>1.3929134999999999</v>
      </c>
      <c r="I23" s="19">
        <v>0.86393459100000003</v>
      </c>
      <c r="J23" s="20">
        <v>45473</v>
      </c>
      <c r="K23" s="17" t="s">
        <v>16</v>
      </c>
      <c r="L23" s="17" t="s">
        <v>82</v>
      </c>
      <c r="M23" s="17" t="s">
        <v>33</v>
      </c>
      <c r="N23" s="17" t="s">
        <v>18</v>
      </c>
      <c r="O23" s="17" t="s">
        <v>16</v>
      </c>
    </row>
    <row r="24" spans="1:15" x14ac:dyDescent="0.35">
      <c r="A24" s="13">
        <v>52893</v>
      </c>
      <c r="B24" s="13">
        <v>10301</v>
      </c>
      <c r="C24" s="13" t="s">
        <v>83</v>
      </c>
      <c r="D24" s="13">
        <v>2015</v>
      </c>
      <c r="E24" s="13" t="s">
        <v>35</v>
      </c>
      <c r="F24" s="14">
        <v>25.6</v>
      </c>
      <c r="G24" s="15" t="s">
        <v>28</v>
      </c>
      <c r="H24" s="15">
        <v>5.5870875</v>
      </c>
      <c r="I24" s="15">
        <v>3.2565000800000004</v>
      </c>
      <c r="J24" s="16">
        <v>45382</v>
      </c>
      <c r="K24" s="13" t="s">
        <v>16</v>
      </c>
      <c r="L24" s="13" t="s">
        <v>84</v>
      </c>
      <c r="M24" s="13" t="s">
        <v>17</v>
      </c>
      <c r="N24" s="13" t="s">
        <v>18</v>
      </c>
      <c r="O24" s="13" t="s">
        <v>16</v>
      </c>
    </row>
    <row r="25" spans="1:15" x14ac:dyDescent="0.35">
      <c r="A25" s="17">
        <v>50249</v>
      </c>
      <c r="B25" s="17">
        <v>74375</v>
      </c>
      <c r="C25" s="17" t="s">
        <v>85</v>
      </c>
      <c r="D25" s="17">
        <v>2015</v>
      </c>
      <c r="E25" s="17" t="s">
        <v>22</v>
      </c>
      <c r="F25" s="18">
        <v>10.45</v>
      </c>
      <c r="G25" s="19" t="s">
        <v>28</v>
      </c>
      <c r="H25" s="19">
        <v>1.3</v>
      </c>
      <c r="I25" s="19">
        <v>0</v>
      </c>
      <c r="J25" s="20">
        <v>45291</v>
      </c>
      <c r="K25" s="17" t="s">
        <v>23</v>
      </c>
      <c r="L25" s="17" t="s">
        <v>86</v>
      </c>
      <c r="M25" s="17" t="s">
        <v>39</v>
      </c>
      <c r="N25" s="17" t="s">
        <v>18</v>
      </c>
      <c r="O25" s="17" t="s">
        <v>16</v>
      </c>
    </row>
    <row r="26" spans="1:15" x14ac:dyDescent="0.35">
      <c r="A26" s="13">
        <v>59058</v>
      </c>
      <c r="B26" s="13">
        <v>139051</v>
      </c>
      <c r="C26" s="13" t="s">
        <v>87</v>
      </c>
      <c r="D26" s="13">
        <v>2015</v>
      </c>
      <c r="E26" s="13" t="s">
        <v>13</v>
      </c>
      <c r="F26" s="14">
        <v>2.1</v>
      </c>
      <c r="G26" s="15" t="s">
        <v>28</v>
      </c>
      <c r="H26" s="15">
        <v>0.52</v>
      </c>
      <c r="I26" s="15">
        <v>0.52</v>
      </c>
      <c r="J26" s="16">
        <v>45565</v>
      </c>
      <c r="K26" s="13" t="s">
        <v>18</v>
      </c>
      <c r="L26" s="13" t="s">
        <v>88</v>
      </c>
      <c r="M26" s="13" t="s">
        <v>39</v>
      </c>
      <c r="N26" s="13" t="s">
        <v>18</v>
      </c>
      <c r="O26" s="13" t="s">
        <v>16</v>
      </c>
    </row>
    <row r="27" spans="1:15" x14ac:dyDescent="0.35">
      <c r="A27" s="17">
        <v>59059</v>
      </c>
      <c r="B27" s="17">
        <v>139051</v>
      </c>
      <c r="C27" s="17" t="s">
        <v>89</v>
      </c>
      <c r="D27" s="17">
        <v>2016</v>
      </c>
      <c r="E27" s="17" t="s">
        <v>13</v>
      </c>
      <c r="F27" s="18">
        <v>2.5</v>
      </c>
      <c r="G27" s="19" t="s">
        <v>28</v>
      </c>
      <c r="H27" s="19">
        <v>1.22</v>
      </c>
      <c r="I27" s="19">
        <v>0.72</v>
      </c>
      <c r="J27" s="20">
        <v>45565</v>
      </c>
      <c r="K27" s="17" t="s">
        <v>18</v>
      </c>
      <c r="L27" s="17" t="s">
        <v>88</v>
      </c>
      <c r="M27" s="17" t="s">
        <v>39</v>
      </c>
      <c r="N27" s="17" t="s">
        <v>18</v>
      </c>
      <c r="O27" s="17" t="s">
        <v>16</v>
      </c>
    </row>
    <row r="28" spans="1:15" x14ac:dyDescent="0.35">
      <c r="A28" s="13">
        <v>62804</v>
      </c>
      <c r="B28" s="13">
        <v>145015</v>
      </c>
      <c r="C28" s="13" t="s">
        <v>90</v>
      </c>
      <c r="D28" s="13">
        <v>2016</v>
      </c>
      <c r="E28" s="13" t="s">
        <v>35</v>
      </c>
      <c r="F28" s="14">
        <v>535</v>
      </c>
      <c r="G28" s="15">
        <v>20.72</v>
      </c>
      <c r="H28" s="15">
        <v>2.1251828000000001</v>
      </c>
      <c r="I28" s="15">
        <v>0.55023191299999996</v>
      </c>
      <c r="J28" s="16">
        <v>45291</v>
      </c>
      <c r="K28" s="13" t="s">
        <v>18</v>
      </c>
      <c r="L28" s="13" t="s">
        <v>91</v>
      </c>
      <c r="M28" s="13" t="s">
        <v>17</v>
      </c>
      <c r="N28" s="13" t="s">
        <v>18</v>
      </c>
      <c r="O28" s="13" t="s">
        <v>16</v>
      </c>
    </row>
    <row r="29" spans="1:15" x14ac:dyDescent="0.35">
      <c r="A29" s="17">
        <v>52130</v>
      </c>
      <c r="B29" s="17">
        <v>17808</v>
      </c>
      <c r="C29" s="17" t="s">
        <v>92</v>
      </c>
      <c r="D29" s="17">
        <v>2015</v>
      </c>
      <c r="E29" s="17" t="s">
        <v>22</v>
      </c>
      <c r="F29" s="18">
        <v>11.1</v>
      </c>
      <c r="G29" s="19">
        <v>9.1</v>
      </c>
      <c r="H29" s="19">
        <v>2.4700000000000002</v>
      </c>
      <c r="I29" s="19">
        <v>0.27</v>
      </c>
      <c r="J29" s="20">
        <v>45291</v>
      </c>
      <c r="K29" s="17" t="s">
        <v>16</v>
      </c>
      <c r="L29" s="17" t="s">
        <v>93</v>
      </c>
      <c r="M29" s="17" t="s">
        <v>60</v>
      </c>
      <c r="N29" s="17" t="s">
        <v>18</v>
      </c>
      <c r="O29" s="17" t="s">
        <v>16</v>
      </c>
    </row>
    <row r="30" spans="1:15" x14ac:dyDescent="0.35">
      <c r="A30" s="13">
        <v>59898</v>
      </c>
      <c r="B30" s="13">
        <v>112924</v>
      </c>
      <c r="C30" s="13" t="s">
        <v>94</v>
      </c>
      <c r="D30" s="13">
        <v>2016</v>
      </c>
      <c r="E30" s="13" t="s">
        <v>13</v>
      </c>
      <c r="F30" s="14">
        <v>300</v>
      </c>
      <c r="G30" s="15">
        <v>7.27</v>
      </c>
      <c r="H30" s="15">
        <v>1.4037516999999999</v>
      </c>
      <c r="I30" s="15">
        <v>0.33768580900000006</v>
      </c>
      <c r="J30" s="16">
        <v>45382</v>
      </c>
      <c r="K30" s="13" t="s">
        <v>95</v>
      </c>
      <c r="L30" s="13" t="s">
        <v>96</v>
      </c>
      <c r="M30" s="13" t="s">
        <v>17</v>
      </c>
      <c r="N30" s="13" t="s">
        <v>18</v>
      </c>
      <c r="O30" s="13" t="s">
        <v>16</v>
      </c>
    </row>
    <row r="31" spans="1:15" x14ac:dyDescent="0.35">
      <c r="A31" s="17">
        <v>70619</v>
      </c>
      <c r="B31" s="17">
        <v>70786</v>
      </c>
      <c r="C31" s="17" t="s">
        <v>97</v>
      </c>
      <c r="D31" s="17">
        <v>2016</v>
      </c>
      <c r="E31" s="17" t="s">
        <v>22</v>
      </c>
      <c r="F31" s="18">
        <v>100</v>
      </c>
      <c r="G31" s="19">
        <v>7.21</v>
      </c>
      <c r="H31" s="19">
        <v>1.4</v>
      </c>
      <c r="I31" s="19">
        <v>0.01</v>
      </c>
      <c r="J31" s="20">
        <v>45473</v>
      </c>
      <c r="K31" s="17" t="s">
        <v>16</v>
      </c>
      <c r="L31" s="17" t="s">
        <v>98</v>
      </c>
      <c r="M31" s="17" t="s">
        <v>17</v>
      </c>
      <c r="N31" s="17" t="s">
        <v>18</v>
      </c>
      <c r="O31" s="17" t="s">
        <v>16</v>
      </c>
    </row>
    <row r="32" spans="1:15" x14ac:dyDescent="0.35">
      <c r="A32" s="13">
        <v>52754</v>
      </c>
      <c r="B32" s="13">
        <v>2616</v>
      </c>
      <c r="C32" s="13" t="s">
        <v>102</v>
      </c>
      <c r="D32" s="13">
        <v>2015</v>
      </c>
      <c r="E32" s="13" t="s">
        <v>20</v>
      </c>
      <c r="F32" s="14">
        <v>335</v>
      </c>
      <c r="G32" s="15">
        <v>3.22</v>
      </c>
      <c r="H32" s="15">
        <v>1.1825005</v>
      </c>
      <c r="I32" s="15">
        <v>0.20665471599999999</v>
      </c>
      <c r="J32" s="16">
        <v>45291</v>
      </c>
      <c r="K32" s="13" t="s">
        <v>16</v>
      </c>
      <c r="L32" s="13" t="s">
        <v>103</v>
      </c>
      <c r="M32" s="13" t="s">
        <v>17</v>
      </c>
      <c r="N32" s="13" t="s">
        <v>18</v>
      </c>
      <c r="O32" s="13" t="s">
        <v>16</v>
      </c>
    </row>
    <row r="33" spans="1:15" x14ac:dyDescent="0.35">
      <c r="A33" s="17">
        <v>48559</v>
      </c>
      <c r="B33" s="17">
        <v>796</v>
      </c>
      <c r="C33" s="17" t="s">
        <v>104</v>
      </c>
      <c r="D33" s="17">
        <v>2016</v>
      </c>
      <c r="E33" s="17" t="s">
        <v>20</v>
      </c>
      <c r="F33" s="18"/>
      <c r="G33" s="19">
        <v>15.75</v>
      </c>
      <c r="H33" s="19">
        <v>1.7082851999999999</v>
      </c>
      <c r="I33" s="19">
        <v>1.0532060730000001</v>
      </c>
      <c r="J33" s="20">
        <v>45473</v>
      </c>
      <c r="K33" s="17" t="s">
        <v>16</v>
      </c>
      <c r="L33" s="17" t="s">
        <v>105</v>
      </c>
      <c r="M33" s="17" t="s">
        <v>17</v>
      </c>
      <c r="N33" s="17" t="s">
        <v>18</v>
      </c>
      <c r="O33" s="17" t="s">
        <v>16</v>
      </c>
    </row>
    <row r="34" spans="1:15" x14ac:dyDescent="0.35">
      <c r="A34" s="13">
        <v>62572</v>
      </c>
      <c r="B34" s="13">
        <v>22035</v>
      </c>
      <c r="C34" s="13" t="s">
        <v>106</v>
      </c>
      <c r="D34" s="13">
        <v>2016</v>
      </c>
      <c r="E34" s="13" t="s">
        <v>20</v>
      </c>
      <c r="F34" s="14">
        <v>275</v>
      </c>
      <c r="G34" s="15" t="s">
        <v>28</v>
      </c>
      <c r="H34" s="15">
        <v>1.87348</v>
      </c>
      <c r="I34" s="15">
        <v>0.113</v>
      </c>
      <c r="J34" s="16">
        <v>45382</v>
      </c>
      <c r="K34" s="13" t="s">
        <v>16</v>
      </c>
      <c r="L34" s="13" t="s">
        <v>107</v>
      </c>
      <c r="M34" s="13" t="s">
        <v>17</v>
      </c>
      <c r="N34" s="13" t="s">
        <v>18</v>
      </c>
      <c r="O34" s="13" t="s">
        <v>16</v>
      </c>
    </row>
    <row r="35" spans="1:15" x14ac:dyDescent="0.35">
      <c r="A35" s="17">
        <v>51762</v>
      </c>
      <c r="B35" s="17">
        <v>157389</v>
      </c>
      <c r="C35" s="17" t="s">
        <v>108</v>
      </c>
      <c r="D35" s="17">
        <v>2015</v>
      </c>
      <c r="E35" s="17" t="s">
        <v>22</v>
      </c>
      <c r="F35" s="18">
        <v>6.1</v>
      </c>
      <c r="G35" s="19">
        <v>21.17</v>
      </c>
      <c r="H35" s="19">
        <v>3.3806528999999998</v>
      </c>
      <c r="I35" s="19">
        <v>1.6311740510000001</v>
      </c>
      <c r="J35" s="20">
        <v>45291</v>
      </c>
      <c r="K35" s="17" t="s">
        <v>16</v>
      </c>
      <c r="L35" s="17" t="s">
        <v>109</v>
      </c>
      <c r="M35" s="17" t="s">
        <v>17</v>
      </c>
      <c r="N35" s="17" t="s">
        <v>18</v>
      </c>
      <c r="O35" s="17" t="s">
        <v>16</v>
      </c>
    </row>
    <row r="36" spans="1:15" x14ac:dyDescent="0.35">
      <c r="A36" s="13">
        <v>51871</v>
      </c>
      <c r="B36" s="13">
        <v>291</v>
      </c>
      <c r="C36" s="13" t="s">
        <v>110</v>
      </c>
      <c r="D36" s="13">
        <v>2015</v>
      </c>
      <c r="E36" s="13" t="s">
        <v>13</v>
      </c>
      <c r="F36" s="14">
        <v>537</v>
      </c>
      <c r="G36" s="15">
        <v>18.399999999999999</v>
      </c>
      <c r="H36" s="15">
        <v>2.6310053</v>
      </c>
      <c r="I36" s="15">
        <v>1.05765222</v>
      </c>
      <c r="J36" s="16">
        <v>45291</v>
      </c>
      <c r="K36" s="13" t="s">
        <v>16</v>
      </c>
      <c r="L36" s="13" t="s">
        <v>111</v>
      </c>
      <c r="M36" s="13" t="s">
        <v>33</v>
      </c>
      <c r="N36" s="13" t="s">
        <v>18</v>
      </c>
      <c r="O36" s="13" t="s">
        <v>16</v>
      </c>
    </row>
    <row r="37" spans="1:15" x14ac:dyDescent="0.35">
      <c r="A37" s="17">
        <v>63991</v>
      </c>
      <c r="B37" s="17">
        <v>291</v>
      </c>
      <c r="C37" s="17" t="s">
        <v>112</v>
      </c>
      <c r="D37" s="17">
        <v>2016</v>
      </c>
      <c r="E37" s="17" t="s">
        <v>13</v>
      </c>
      <c r="F37" s="18">
        <v>285</v>
      </c>
      <c r="G37" s="19">
        <v>-10.1</v>
      </c>
      <c r="H37" s="19">
        <v>0.5892328</v>
      </c>
      <c r="I37" s="19">
        <v>0</v>
      </c>
      <c r="J37" s="20">
        <v>45291</v>
      </c>
      <c r="K37" s="17" t="s">
        <v>16</v>
      </c>
      <c r="L37" s="17" t="s">
        <v>111</v>
      </c>
      <c r="M37" s="17" t="s">
        <v>39</v>
      </c>
      <c r="N37" s="17" t="s">
        <v>18</v>
      </c>
      <c r="O37" s="17" t="s">
        <v>16</v>
      </c>
    </row>
    <row r="38" spans="1:15" x14ac:dyDescent="0.35">
      <c r="A38" s="13">
        <v>60810</v>
      </c>
      <c r="B38" s="13">
        <v>14497</v>
      </c>
      <c r="C38" s="13" t="s">
        <v>118</v>
      </c>
      <c r="D38" s="13">
        <v>2016</v>
      </c>
      <c r="E38" s="13" t="s">
        <v>35</v>
      </c>
      <c r="F38" s="14">
        <v>500</v>
      </c>
      <c r="G38" s="15">
        <v>8.01</v>
      </c>
      <c r="H38" s="15">
        <v>1.5482053</v>
      </c>
      <c r="I38" s="15">
        <v>0.12234508200000001</v>
      </c>
      <c r="J38" s="16">
        <v>45382</v>
      </c>
      <c r="K38" s="13" t="s">
        <v>16</v>
      </c>
      <c r="L38" s="13" t="s">
        <v>119</v>
      </c>
      <c r="M38" s="13" t="s">
        <v>17</v>
      </c>
      <c r="N38" s="13" t="s">
        <v>18</v>
      </c>
      <c r="O38" s="13" t="s">
        <v>16</v>
      </c>
    </row>
    <row r="39" spans="1:15" x14ac:dyDescent="0.35">
      <c r="A39" s="17">
        <v>57413</v>
      </c>
      <c r="B39" s="17">
        <v>303</v>
      </c>
      <c r="C39" s="17" t="s">
        <v>120</v>
      </c>
      <c r="D39" s="17">
        <v>2015</v>
      </c>
      <c r="E39" s="17" t="s">
        <v>13</v>
      </c>
      <c r="F39" s="18">
        <v>262</v>
      </c>
      <c r="G39" s="19">
        <v>17.46</v>
      </c>
      <c r="H39" s="19">
        <v>1.888978</v>
      </c>
      <c r="I39" s="19">
        <v>1.6192473789999999</v>
      </c>
      <c r="J39" s="20">
        <v>45473</v>
      </c>
      <c r="K39" s="17" t="s">
        <v>16</v>
      </c>
      <c r="L39" s="17" t="s">
        <v>121</v>
      </c>
      <c r="M39" s="17" t="s">
        <v>33</v>
      </c>
      <c r="N39" s="17" t="s">
        <v>18</v>
      </c>
      <c r="O39" s="17" t="s">
        <v>16</v>
      </c>
    </row>
    <row r="40" spans="1:15" x14ac:dyDescent="0.35">
      <c r="A40" s="13">
        <v>211009</v>
      </c>
      <c r="B40" s="13">
        <v>196056</v>
      </c>
      <c r="C40" s="13" t="s">
        <v>122</v>
      </c>
      <c r="D40" s="13">
        <v>2016</v>
      </c>
      <c r="E40" s="13" t="s">
        <v>13</v>
      </c>
      <c r="F40" s="14">
        <v>12.2</v>
      </c>
      <c r="G40" s="15">
        <v>51.1</v>
      </c>
      <c r="H40" s="15">
        <v>9.2889999999999997</v>
      </c>
      <c r="I40" s="15">
        <v>1.4780000000000002</v>
      </c>
      <c r="J40" s="16">
        <v>45473</v>
      </c>
      <c r="K40" s="13" t="s">
        <v>16</v>
      </c>
      <c r="L40" s="13" t="s">
        <v>123</v>
      </c>
      <c r="M40" s="13" t="s">
        <v>39</v>
      </c>
      <c r="N40" s="13" t="s">
        <v>18</v>
      </c>
      <c r="O40" s="13" t="s">
        <v>16</v>
      </c>
    </row>
    <row r="41" spans="1:15" x14ac:dyDescent="0.35">
      <c r="A41" s="17">
        <v>59413</v>
      </c>
      <c r="B41" s="17">
        <v>906</v>
      </c>
      <c r="C41" s="17" t="s">
        <v>124</v>
      </c>
      <c r="D41" s="17">
        <v>2016</v>
      </c>
      <c r="E41" s="17" t="s">
        <v>13</v>
      </c>
      <c r="F41" s="18">
        <v>660</v>
      </c>
      <c r="G41" s="19">
        <v>17.996882100000001</v>
      </c>
      <c r="H41" s="19">
        <v>2.7573699</v>
      </c>
      <c r="I41" s="19">
        <v>0.29707857099999996</v>
      </c>
      <c r="J41" s="20">
        <v>45382</v>
      </c>
      <c r="K41" s="17" t="s">
        <v>18</v>
      </c>
      <c r="L41" s="17" t="s">
        <v>125</v>
      </c>
      <c r="M41" s="17" t="s">
        <v>17</v>
      </c>
      <c r="N41" s="17" t="s">
        <v>18</v>
      </c>
      <c r="O41" s="17" t="s">
        <v>16</v>
      </c>
    </row>
    <row r="42" spans="1:15" x14ac:dyDescent="0.35">
      <c r="A42" s="13">
        <v>59414</v>
      </c>
      <c r="B42" s="13">
        <v>906</v>
      </c>
      <c r="C42" s="13" t="s">
        <v>126</v>
      </c>
      <c r="D42" s="13">
        <v>2016</v>
      </c>
      <c r="E42" s="13" t="s">
        <v>13</v>
      </c>
      <c r="F42" s="14">
        <v>165</v>
      </c>
      <c r="G42" s="15">
        <v>35.778705700000003</v>
      </c>
      <c r="H42" s="15">
        <v>4.3849007999999996</v>
      </c>
      <c r="I42" s="15">
        <v>3.372778168</v>
      </c>
      <c r="J42" s="16">
        <v>45382</v>
      </c>
      <c r="K42" s="13" t="s">
        <v>18</v>
      </c>
      <c r="L42" s="13" t="s">
        <v>125</v>
      </c>
      <c r="M42" s="13" t="s">
        <v>17</v>
      </c>
      <c r="N42" s="13" t="s">
        <v>18</v>
      </c>
      <c r="O42" s="13" t="s">
        <v>16</v>
      </c>
    </row>
    <row r="43" spans="1:15" x14ac:dyDescent="0.35">
      <c r="A43" s="17">
        <v>62316</v>
      </c>
      <c r="B43" s="17">
        <v>92634</v>
      </c>
      <c r="C43" s="17" t="s">
        <v>142</v>
      </c>
      <c r="D43" s="17">
        <v>2016</v>
      </c>
      <c r="E43" s="17" t="s">
        <v>20</v>
      </c>
      <c r="F43" s="18">
        <v>125</v>
      </c>
      <c r="G43" s="19">
        <v>4.0199999999999996</v>
      </c>
      <c r="H43" s="19">
        <v>1.3171999999999999</v>
      </c>
      <c r="I43" s="19">
        <v>1.3171999999999999</v>
      </c>
      <c r="J43" s="20">
        <v>45382</v>
      </c>
      <c r="K43" s="17" t="s">
        <v>16</v>
      </c>
      <c r="L43" s="17" t="s">
        <v>143</v>
      </c>
      <c r="M43" s="17" t="s">
        <v>17</v>
      </c>
      <c r="N43" s="17" t="s">
        <v>18</v>
      </c>
      <c r="O43" s="17" t="s">
        <v>16</v>
      </c>
    </row>
    <row r="44" spans="1:15" x14ac:dyDescent="0.35">
      <c r="A44" s="13">
        <v>52994</v>
      </c>
      <c r="B44" s="13">
        <v>395</v>
      </c>
      <c r="C44" s="13" t="s">
        <v>144</v>
      </c>
      <c r="D44" s="13">
        <v>2015</v>
      </c>
      <c r="E44" s="13" t="s">
        <v>35</v>
      </c>
      <c r="F44" s="14">
        <v>1400</v>
      </c>
      <c r="G44" s="15">
        <v>24.83</v>
      </c>
      <c r="H44" s="15">
        <v>2.9616326000000002</v>
      </c>
      <c r="I44" s="15">
        <v>1.8511187580000001</v>
      </c>
      <c r="J44" s="16">
        <v>45382</v>
      </c>
      <c r="K44" s="13" t="s">
        <v>16</v>
      </c>
      <c r="L44" s="13" t="s">
        <v>145</v>
      </c>
      <c r="M44" s="13" t="s">
        <v>17</v>
      </c>
      <c r="N44" s="13" t="s">
        <v>18</v>
      </c>
      <c r="O44" s="13" t="s">
        <v>16</v>
      </c>
    </row>
    <row r="45" spans="1:15" x14ac:dyDescent="0.35">
      <c r="A45" s="17">
        <v>58592</v>
      </c>
      <c r="B45" s="17">
        <v>119792</v>
      </c>
      <c r="C45" s="17" t="s">
        <v>146</v>
      </c>
      <c r="D45" s="17">
        <v>2016</v>
      </c>
      <c r="E45" s="17" t="s">
        <v>20</v>
      </c>
      <c r="F45" s="18">
        <v>105.9</v>
      </c>
      <c r="G45" s="19">
        <v>19.600000000000001</v>
      </c>
      <c r="H45" s="19">
        <v>1.7072658999999999</v>
      </c>
      <c r="I45" s="19">
        <v>0.316959928</v>
      </c>
      <c r="J45" s="20">
        <v>45199</v>
      </c>
      <c r="K45" s="17" t="s">
        <v>16</v>
      </c>
      <c r="L45" s="17" t="s">
        <v>147</v>
      </c>
      <c r="M45" s="17" t="s">
        <v>17</v>
      </c>
      <c r="N45" s="17" t="s">
        <v>18</v>
      </c>
      <c r="O45" s="17" t="s">
        <v>16</v>
      </c>
    </row>
    <row r="46" spans="1:15" x14ac:dyDescent="0.35">
      <c r="A46" s="13">
        <v>109912</v>
      </c>
      <c r="B46" s="13">
        <v>210934</v>
      </c>
      <c r="C46" s="13" t="s">
        <v>148</v>
      </c>
      <c r="D46" s="13">
        <v>2016</v>
      </c>
      <c r="E46" s="13" t="s">
        <v>35</v>
      </c>
      <c r="F46" s="14"/>
      <c r="G46" s="15">
        <v>160</v>
      </c>
      <c r="H46" s="15">
        <v>5.0599999999999996</v>
      </c>
      <c r="I46" s="15">
        <v>5.0599999999999996</v>
      </c>
      <c r="J46" s="16">
        <v>45565</v>
      </c>
      <c r="K46" s="13" t="s">
        <v>16</v>
      </c>
      <c r="L46" s="13" t="s">
        <v>149</v>
      </c>
      <c r="M46" s="13" t="s">
        <v>17</v>
      </c>
      <c r="N46" s="13" t="s">
        <v>18</v>
      </c>
      <c r="O46" s="13" t="s">
        <v>16</v>
      </c>
    </row>
    <row r="47" spans="1:15" x14ac:dyDescent="0.35">
      <c r="A47" s="17">
        <v>51851</v>
      </c>
      <c r="B47" s="17">
        <v>9004</v>
      </c>
      <c r="C47" s="17" t="s">
        <v>150</v>
      </c>
      <c r="D47" s="17">
        <v>2016</v>
      </c>
      <c r="E47" s="17" t="s">
        <v>22</v>
      </c>
      <c r="F47" s="18"/>
      <c r="G47" s="19">
        <v>22.643515699999998</v>
      </c>
      <c r="H47" s="19">
        <v>3.9880412000000001</v>
      </c>
      <c r="I47" s="19">
        <v>1.389226804</v>
      </c>
      <c r="J47" s="20">
        <v>45382</v>
      </c>
      <c r="K47" s="17" t="s">
        <v>16</v>
      </c>
      <c r="L47" s="17" t="s">
        <v>151</v>
      </c>
      <c r="M47" s="17" t="s">
        <v>39</v>
      </c>
      <c r="N47" s="17" t="s">
        <v>18</v>
      </c>
      <c r="O47" s="17" t="s">
        <v>16</v>
      </c>
    </row>
    <row r="48" spans="1:15" x14ac:dyDescent="0.35">
      <c r="A48" s="13">
        <v>48586</v>
      </c>
      <c r="B48" s="13">
        <v>9004</v>
      </c>
      <c r="C48" s="13" t="s">
        <v>152</v>
      </c>
      <c r="D48" s="13">
        <v>2016</v>
      </c>
      <c r="E48" s="13" t="s">
        <v>20</v>
      </c>
      <c r="F48" s="14"/>
      <c r="G48" s="15">
        <v>20.6545661</v>
      </c>
      <c r="H48" s="15">
        <v>2.9111915000000002</v>
      </c>
      <c r="I48" s="15">
        <v>1.4246997719999999</v>
      </c>
      <c r="J48" s="16">
        <v>45473</v>
      </c>
      <c r="K48" s="13" t="s">
        <v>16</v>
      </c>
      <c r="L48" s="13" t="s">
        <v>151</v>
      </c>
      <c r="M48" s="13" t="s">
        <v>39</v>
      </c>
      <c r="N48" s="13" t="s">
        <v>18</v>
      </c>
      <c r="O48" s="13" t="s">
        <v>16</v>
      </c>
    </row>
    <row r="49" spans="1:15" x14ac:dyDescent="0.35">
      <c r="A49" s="17">
        <v>113643</v>
      </c>
      <c r="B49" s="17">
        <v>365295</v>
      </c>
      <c r="C49" s="17" t="s">
        <v>155</v>
      </c>
      <c r="D49" s="17">
        <v>2015</v>
      </c>
      <c r="E49" s="17" t="s">
        <v>22</v>
      </c>
      <c r="F49" s="18">
        <v>3.7</v>
      </c>
      <c r="G49" s="19">
        <v>17</v>
      </c>
      <c r="H49" s="19">
        <v>4.79</v>
      </c>
      <c r="I49" s="19">
        <v>7.0000000000000007E-2</v>
      </c>
      <c r="J49" s="20">
        <v>45565</v>
      </c>
      <c r="K49" s="17" t="s">
        <v>18</v>
      </c>
      <c r="L49" s="17" t="s">
        <v>156</v>
      </c>
      <c r="M49" s="17" t="s">
        <v>17</v>
      </c>
      <c r="N49" s="17" t="s">
        <v>18</v>
      </c>
      <c r="O49" s="17" t="s">
        <v>16</v>
      </c>
    </row>
    <row r="50" spans="1:15" x14ac:dyDescent="0.35">
      <c r="A50" s="13">
        <v>59764</v>
      </c>
      <c r="B50" s="13">
        <v>461</v>
      </c>
      <c r="C50" s="13" t="s">
        <v>160</v>
      </c>
      <c r="D50" s="13">
        <v>2016</v>
      </c>
      <c r="E50" s="13" t="s">
        <v>35</v>
      </c>
      <c r="F50" s="14">
        <v>500</v>
      </c>
      <c r="G50" s="15">
        <v>15.6</v>
      </c>
      <c r="H50" s="15">
        <v>2.1370277999999998</v>
      </c>
      <c r="I50" s="15">
        <v>0.658359425</v>
      </c>
      <c r="J50" s="16">
        <v>45382</v>
      </c>
      <c r="K50" s="13" t="s">
        <v>18</v>
      </c>
      <c r="L50" s="13" t="s">
        <v>161</v>
      </c>
      <c r="M50" s="13" t="s">
        <v>39</v>
      </c>
      <c r="N50" s="13" t="s">
        <v>18</v>
      </c>
      <c r="O50" s="13" t="s">
        <v>16</v>
      </c>
    </row>
    <row r="51" spans="1:15" x14ac:dyDescent="0.35">
      <c r="A51" s="17">
        <v>59763</v>
      </c>
      <c r="B51" s="17">
        <v>461</v>
      </c>
      <c r="C51" s="17" t="s">
        <v>162</v>
      </c>
      <c r="D51" s="17">
        <v>2016</v>
      </c>
      <c r="E51" s="17" t="s">
        <v>20</v>
      </c>
      <c r="F51" s="18">
        <v>715</v>
      </c>
      <c r="G51" s="19">
        <v>19.190000000000001</v>
      </c>
      <c r="H51" s="19">
        <v>2.5183151000000001</v>
      </c>
      <c r="I51" s="19">
        <v>0.49289540300000001</v>
      </c>
      <c r="J51" s="20">
        <v>45382</v>
      </c>
      <c r="K51" s="17" t="s">
        <v>18</v>
      </c>
      <c r="L51" s="17" t="s">
        <v>161</v>
      </c>
      <c r="M51" s="17" t="s">
        <v>39</v>
      </c>
      <c r="N51" s="17" t="s">
        <v>18</v>
      </c>
      <c r="O51" s="17" t="s">
        <v>16</v>
      </c>
    </row>
    <row r="52" spans="1:15" x14ac:dyDescent="0.35">
      <c r="A52" s="13">
        <v>56592</v>
      </c>
      <c r="B52" s="13">
        <v>12475</v>
      </c>
      <c r="C52" s="13" t="s">
        <v>163</v>
      </c>
      <c r="D52" s="13">
        <v>2016</v>
      </c>
      <c r="E52" s="13" t="s">
        <v>13</v>
      </c>
      <c r="F52" s="14">
        <v>525</v>
      </c>
      <c r="G52" s="15">
        <v>18.61</v>
      </c>
      <c r="H52" s="15">
        <v>1.6805762</v>
      </c>
      <c r="I52" s="15">
        <v>1.007025893</v>
      </c>
      <c r="J52" s="16">
        <v>45382</v>
      </c>
      <c r="K52" s="13" t="s">
        <v>18</v>
      </c>
      <c r="L52" s="13" t="s">
        <v>164</v>
      </c>
      <c r="M52" s="13" t="s">
        <v>33</v>
      </c>
      <c r="N52" s="13" t="s">
        <v>18</v>
      </c>
      <c r="O52" s="13" t="s">
        <v>16</v>
      </c>
    </row>
    <row r="53" spans="1:15" x14ac:dyDescent="0.35">
      <c r="A53" s="17">
        <v>136653</v>
      </c>
      <c r="B53" s="17">
        <v>195704</v>
      </c>
      <c r="C53" s="17" t="s">
        <v>165</v>
      </c>
      <c r="D53" s="17">
        <v>2015</v>
      </c>
      <c r="E53" s="17" t="s">
        <v>20</v>
      </c>
      <c r="F53" s="18">
        <v>92</v>
      </c>
      <c r="G53" s="19">
        <v>42</v>
      </c>
      <c r="H53" s="19">
        <v>4.6826087000000003</v>
      </c>
      <c r="I53" s="19">
        <v>2.9</v>
      </c>
      <c r="J53" s="20">
        <v>45382</v>
      </c>
      <c r="K53" s="17" t="s">
        <v>16</v>
      </c>
      <c r="L53" s="17" t="s">
        <v>166</v>
      </c>
      <c r="M53" s="17" t="s">
        <v>39</v>
      </c>
      <c r="N53" s="17" t="s">
        <v>18</v>
      </c>
      <c r="O53" s="17" t="s">
        <v>16</v>
      </c>
    </row>
    <row r="54" spans="1:15" x14ac:dyDescent="0.35">
      <c r="A54" s="13">
        <v>47411</v>
      </c>
      <c r="B54" s="13">
        <v>496</v>
      </c>
      <c r="C54" s="13" t="s">
        <v>169</v>
      </c>
      <c r="D54" s="13">
        <v>2015</v>
      </c>
      <c r="E54" s="13" t="s">
        <v>13</v>
      </c>
      <c r="F54" s="14">
        <v>400</v>
      </c>
      <c r="G54" s="15">
        <v>9.5</v>
      </c>
      <c r="H54" s="15">
        <v>1.6728437</v>
      </c>
      <c r="I54" s="15">
        <v>0.49821657399999997</v>
      </c>
      <c r="J54" s="16">
        <v>45382</v>
      </c>
      <c r="K54" s="13" t="s">
        <v>16</v>
      </c>
      <c r="L54" s="13" t="s">
        <v>170</v>
      </c>
      <c r="M54" s="13" t="s">
        <v>17</v>
      </c>
      <c r="N54" s="13" t="s">
        <v>18</v>
      </c>
      <c r="O54" s="13" t="s">
        <v>16</v>
      </c>
    </row>
    <row r="55" spans="1:15" x14ac:dyDescent="0.35">
      <c r="A55" s="17">
        <v>54151</v>
      </c>
      <c r="B55" s="17">
        <v>30179</v>
      </c>
      <c r="C55" s="17" t="s">
        <v>171</v>
      </c>
      <c r="D55" s="17">
        <v>2015</v>
      </c>
      <c r="E55" s="17" t="s">
        <v>22</v>
      </c>
      <c r="F55" s="18">
        <v>25</v>
      </c>
      <c r="G55" s="19">
        <v>15.8</v>
      </c>
      <c r="H55" s="19">
        <v>2.3225514999999999</v>
      </c>
      <c r="I55" s="19">
        <v>0.98199999999999998</v>
      </c>
      <c r="J55" s="20">
        <v>45473</v>
      </c>
      <c r="K55" s="17" t="s">
        <v>16</v>
      </c>
      <c r="L55" s="17" t="s">
        <v>172</v>
      </c>
      <c r="M55" s="17" t="s">
        <v>33</v>
      </c>
      <c r="N55" s="17" t="s">
        <v>18</v>
      </c>
      <c r="O55" s="17" t="s">
        <v>16</v>
      </c>
    </row>
    <row r="56" spans="1:15" x14ac:dyDescent="0.35">
      <c r="A56" s="13">
        <v>56899</v>
      </c>
      <c r="B56" s="13">
        <v>176603</v>
      </c>
      <c r="C56" s="13" t="s">
        <v>173</v>
      </c>
      <c r="D56" s="13">
        <v>2015</v>
      </c>
      <c r="E56" s="13" t="s">
        <v>20</v>
      </c>
      <c r="F56" s="14">
        <v>43</v>
      </c>
      <c r="G56" s="15">
        <v>26</v>
      </c>
      <c r="H56" s="15" t="s">
        <v>28</v>
      </c>
      <c r="I56" s="15" t="s">
        <v>273</v>
      </c>
      <c r="J56" s="16">
        <v>45199</v>
      </c>
      <c r="K56" s="13" t="s">
        <v>18</v>
      </c>
      <c r="L56" s="13" t="s">
        <v>174</v>
      </c>
      <c r="M56" s="13" t="s">
        <v>17</v>
      </c>
      <c r="N56" s="13" t="s">
        <v>18</v>
      </c>
      <c r="O56" s="13" t="s">
        <v>16</v>
      </c>
    </row>
    <row r="57" spans="1:15" x14ac:dyDescent="0.35">
      <c r="A57" s="17">
        <v>53785</v>
      </c>
      <c r="B57" s="17">
        <v>537</v>
      </c>
      <c r="C57" s="17" t="s">
        <v>175</v>
      </c>
      <c r="D57" s="17">
        <v>2015</v>
      </c>
      <c r="E57" s="17" t="s">
        <v>13</v>
      </c>
      <c r="F57" s="18">
        <v>355.3</v>
      </c>
      <c r="G57" s="19">
        <v>25.3</v>
      </c>
      <c r="H57" s="19">
        <v>3.022494</v>
      </c>
      <c r="I57" s="19">
        <v>0.74670575900000002</v>
      </c>
      <c r="J57" s="20">
        <v>45382</v>
      </c>
      <c r="K57" s="17" t="s">
        <v>16</v>
      </c>
      <c r="L57" s="17" t="s">
        <v>176</v>
      </c>
      <c r="M57" s="17" t="s">
        <v>37</v>
      </c>
      <c r="N57" s="17" t="s">
        <v>18</v>
      </c>
      <c r="O57" s="17" t="s">
        <v>16</v>
      </c>
    </row>
    <row r="58" spans="1:15" x14ac:dyDescent="0.35">
      <c r="A58" s="13">
        <v>48357</v>
      </c>
      <c r="B58" s="13">
        <v>537</v>
      </c>
      <c r="C58" s="13" t="s">
        <v>177</v>
      </c>
      <c r="D58" s="13">
        <v>2015</v>
      </c>
      <c r="E58" s="13" t="s">
        <v>13</v>
      </c>
      <c r="F58" s="14">
        <v>2791.9</v>
      </c>
      <c r="G58" s="15">
        <v>11.5</v>
      </c>
      <c r="H58" s="15">
        <v>1.8319231</v>
      </c>
      <c r="I58" s="15">
        <v>1.026523471</v>
      </c>
      <c r="J58" s="16">
        <v>45382</v>
      </c>
      <c r="K58" s="13" t="s">
        <v>16</v>
      </c>
      <c r="L58" s="13" t="s">
        <v>176</v>
      </c>
      <c r="M58" s="13" t="s">
        <v>37</v>
      </c>
      <c r="N58" s="13" t="s">
        <v>18</v>
      </c>
      <c r="O58" s="13" t="s">
        <v>16</v>
      </c>
    </row>
    <row r="59" spans="1:15" x14ac:dyDescent="0.35">
      <c r="A59" s="17">
        <v>51633</v>
      </c>
      <c r="B59" s="17">
        <v>9559</v>
      </c>
      <c r="C59" s="17" t="s">
        <v>178</v>
      </c>
      <c r="D59" s="17">
        <v>2015</v>
      </c>
      <c r="E59" s="17" t="s">
        <v>13</v>
      </c>
      <c r="F59" s="18">
        <v>208.9</v>
      </c>
      <c r="G59" s="19">
        <v>2</v>
      </c>
      <c r="H59" s="19">
        <v>1.1182000000000001</v>
      </c>
      <c r="I59" s="19">
        <v>0.41299999999999998</v>
      </c>
      <c r="J59" s="20">
        <v>45473</v>
      </c>
      <c r="K59" s="17" t="s">
        <v>18</v>
      </c>
      <c r="L59" s="17" t="s">
        <v>179</v>
      </c>
      <c r="M59" s="17" t="s">
        <v>33</v>
      </c>
      <c r="N59" s="17" t="s">
        <v>18</v>
      </c>
      <c r="O59" s="17" t="s">
        <v>16</v>
      </c>
    </row>
    <row r="60" spans="1:15" x14ac:dyDescent="0.35">
      <c r="A60" s="13">
        <v>51152</v>
      </c>
      <c r="B60" s="13">
        <v>53913</v>
      </c>
      <c r="C60" s="13" t="s">
        <v>180</v>
      </c>
      <c r="D60" s="13">
        <v>2015</v>
      </c>
      <c r="E60" s="13" t="s">
        <v>13</v>
      </c>
      <c r="F60" s="14">
        <v>865</v>
      </c>
      <c r="G60" s="15">
        <v>-12.3</v>
      </c>
      <c r="H60" s="15">
        <v>0.50617730000000005</v>
      </c>
      <c r="I60" s="15">
        <v>0.22490653999999999</v>
      </c>
      <c r="J60" s="16">
        <v>45382</v>
      </c>
      <c r="K60" s="13" t="s">
        <v>16</v>
      </c>
      <c r="L60" s="13" t="s">
        <v>181</v>
      </c>
      <c r="M60" s="13" t="s">
        <v>33</v>
      </c>
      <c r="N60" s="13" t="s">
        <v>18</v>
      </c>
      <c r="O60" s="13" t="s">
        <v>16</v>
      </c>
    </row>
    <row r="61" spans="1:15" x14ac:dyDescent="0.35">
      <c r="A61" s="17">
        <v>46865</v>
      </c>
      <c r="B61" s="17">
        <v>168964</v>
      </c>
      <c r="C61" s="17" t="s">
        <v>182</v>
      </c>
      <c r="D61" s="17">
        <v>2015</v>
      </c>
      <c r="E61" s="17" t="s">
        <v>13</v>
      </c>
      <c r="F61" s="18">
        <v>500</v>
      </c>
      <c r="G61" s="19">
        <v>24.61</v>
      </c>
      <c r="H61" s="19">
        <v>3.0095109999999998</v>
      </c>
      <c r="I61" s="19">
        <v>2.0306565380000001</v>
      </c>
      <c r="J61" s="20">
        <v>45291</v>
      </c>
      <c r="K61" s="17" t="s">
        <v>16</v>
      </c>
      <c r="L61" s="17" t="s">
        <v>183</v>
      </c>
      <c r="M61" s="17" t="s">
        <v>39</v>
      </c>
      <c r="N61" s="17" t="s">
        <v>18</v>
      </c>
      <c r="O61" s="17" t="s">
        <v>16</v>
      </c>
    </row>
    <row r="62" spans="1:15" x14ac:dyDescent="0.35">
      <c r="A62" s="13">
        <v>55356</v>
      </c>
      <c r="B62" s="13">
        <v>558</v>
      </c>
      <c r="C62" s="13" t="s">
        <v>184</v>
      </c>
      <c r="D62" s="13">
        <v>2015</v>
      </c>
      <c r="E62" s="13" t="s">
        <v>13</v>
      </c>
      <c r="F62" s="14">
        <v>950</v>
      </c>
      <c r="G62" s="15">
        <v>14</v>
      </c>
      <c r="H62" s="15">
        <v>1.6424384999999999</v>
      </c>
      <c r="I62" s="15">
        <v>1.0633059789999999</v>
      </c>
      <c r="J62" s="16">
        <v>45473</v>
      </c>
      <c r="K62" s="13" t="s">
        <v>18</v>
      </c>
      <c r="L62" s="13" t="s">
        <v>185</v>
      </c>
      <c r="M62" s="13" t="s">
        <v>33</v>
      </c>
      <c r="N62" s="13" t="s">
        <v>18</v>
      </c>
      <c r="O62" s="13" t="s">
        <v>16</v>
      </c>
    </row>
    <row r="63" spans="1:15" x14ac:dyDescent="0.35">
      <c r="A63" s="17">
        <v>59157</v>
      </c>
      <c r="B63" s="17">
        <v>62076</v>
      </c>
      <c r="C63" s="17" t="s">
        <v>186</v>
      </c>
      <c r="D63" s="17">
        <v>2016</v>
      </c>
      <c r="E63" s="17" t="s">
        <v>20</v>
      </c>
      <c r="F63" s="18">
        <v>80.5</v>
      </c>
      <c r="G63" s="19">
        <v>14.5</v>
      </c>
      <c r="H63" s="19">
        <v>1.5962977</v>
      </c>
      <c r="I63" s="19">
        <v>0.74629773099999996</v>
      </c>
      <c r="J63" s="20">
        <v>45473</v>
      </c>
      <c r="K63" s="17" t="s">
        <v>16</v>
      </c>
      <c r="L63" s="17" t="s">
        <v>187</v>
      </c>
      <c r="M63" s="17" t="s">
        <v>17</v>
      </c>
      <c r="N63" s="17" t="s">
        <v>18</v>
      </c>
      <c r="O63" s="17" t="s">
        <v>16</v>
      </c>
    </row>
    <row r="64" spans="1:15" x14ac:dyDescent="0.35">
      <c r="A64" s="13">
        <v>60564</v>
      </c>
      <c r="B64" s="13">
        <v>431315</v>
      </c>
      <c r="C64" s="13" t="s">
        <v>188</v>
      </c>
      <c r="D64" s="13">
        <v>2015</v>
      </c>
      <c r="E64" s="13" t="s">
        <v>22</v>
      </c>
      <c r="F64" s="14">
        <v>28.6</v>
      </c>
      <c r="G64" s="15">
        <v>38.83</v>
      </c>
      <c r="H64" s="15">
        <v>9.09</v>
      </c>
      <c r="I64" s="15">
        <v>1.95</v>
      </c>
      <c r="J64" s="16">
        <v>45291</v>
      </c>
      <c r="K64" s="13" t="s">
        <v>16</v>
      </c>
      <c r="L64" s="13" t="s">
        <v>189</v>
      </c>
      <c r="M64" s="13" t="s">
        <v>17</v>
      </c>
      <c r="N64" s="13" t="s">
        <v>18</v>
      </c>
      <c r="O64" s="13" t="s">
        <v>16</v>
      </c>
    </row>
    <row r="65" spans="1:15" x14ac:dyDescent="0.35">
      <c r="A65" s="17">
        <v>65727</v>
      </c>
      <c r="B65" s="17">
        <v>250068</v>
      </c>
      <c r="C65" s="17" t="s">
        <v>190</v>
      </c>
      <c r="D65" s="17">
        <v>2016</v>
      </c>
      <c r="E65" s="17" t="s">
        <v>35</v>
      </c>
      <c r="F65" s="18">
        <v>36</v>
      </c>
      <c r="G65" s="19">
        <v>25</v>
      </c>
      <c r="H65" s="19">
        <v>2.31</v>
      </c>
      <c r="I65" s="19">
        <v>1.1100000000000001</v>
      </c>
      <c r="J65" s="20">
        <v>45473</v>
      </c>
      <c r="K65" s="17" t="s">
        <v>16</v>
      </c>
      <c r="L65" s="17" t="s">
        <v>191</v>
      </c>
      <c r="M65" s="17" t="s">
        <v>17</v>
      </c>
      <c r="N65" s="17" t="s">
        <v>18</v>
      </c>
      <c r="O65" s="17" t="s">
        <v>16</v>
      </c>
    </row>
    <row r="66" spans="1:15" x14ac:dyDescent="0.35">
      <c r="A66" s="13">
        <v>51841</v>
      </c>
      <c r="B66" s="13">
        <v>2515</v>
      </c>
      <c r="C66" s="13" t="s">
        <v>192</v>
      </c>
      <c r="D66" s="13">
        <v>2015</v>
      </c>
      <c r="E66" s="13" t="s">
        <v>20</v>
      </c>
      <c r="F66" s="14">
        <v>61.4</v>
      </c>
      <c r="G66" s="15" t="s">
        <v>28</v>
      </c>
      <c r="H66" s="15">
        <v>5.0814082999999997</v>
      </c>
      <c r="I66" s="15">
        <v>2.1713937539999999</v>
      </c>
      <c r="J66" s="16">
        <v>45382</v>
      </c>
      <c r="K66" s="13" t="s">
        <v>16</v>
      </c>
      <c r="L66" s="13" t="s">
        <v>193</v>
      </c>
      <c r="M66" s="13" t="s">
        <v>17</v>
      </c>
      <c r="N66" s="13" t="s">
        <v>18</v>
      </c>
      <c r="O66" s="13" t="s">
        <v>16</v>
      </c>
    </row>
    <row r="67" spans="1:15" x14ac:dyDescent="0.35">
      <c r="A67" s="17">
        <v>53740</v>
      </c>
      <c r="B67" s="17">
        <v>2214</v>
      </c>
      <c r="C67" s="17" t="s">
        <v>198</v>
      </c>
      <c r="D67" s="17">
        <v>2015</v>
      </c>
      <c r="E67" s="17" t="s">
        <v>20</v>
      </c>
      <c r="F67" s="18">
        <v>239</v>
      </c>
      <c r="G67" s="19">
        <v>11.99</v>
      </c>
      <c r="H67" s="19">
        <v>1.99</v>
      </c>
      <c r="I67" s="19">
        <v>0.22</v>
      </c>
      <c r="J67" s="20">
        <v>45291</v>
      </c>
      <c r="K67" s="17" t="s">
        <v>16</v>
      </c>
      <c r="L67" s="17" t="s">
        <v>199</v>
      </c>
      <c r="M67" s="17" t="s">
        <v>17</v>
      </c>
      <c r="N67" s="17" t="s">
        <v>18</v>
      </c>
      <c r="O67" s="17" t="s">
        <v>16</v>
      </c>
    </row>
    <row r="68" spans="1:15" x14ac:dyDescent="0.35">
      <c r="A68" s="13">
        <v>55665</v>
      </c>
      <c r="B68" s="13">
        <v>52715</v>
      </c>
      <c r="C68" s="13" t="s">
        <v>200</v>
      </c>
      <c r="D68" s="13">
        <v>2016</v>
      </c>
      <c r="E68" s="13" t="s">
        <v>13</v>
      </c>
      <c r="F68" s="14"/>
      <c r="G68" s="15">
        <v>5.74</v>
      </c>
      <c r="H68" s="15">
        <v>1.3359334</v>
      </c>
      <c r="I68" s="15">
        <v>0.11165382900000001</v>
      </c>
      <c r="J68" s="16">
        <v>45473</v>
      </c>
      <c r="K68" s="13" t="s">
        <v>16</v>
      </c>
      <c r="L68" s="13" t="s">
        <v>201</v>
      </c>
      <c r="M68" s="13" t="s">
        <v>202</v>
      </c>
      <c r="N68" s="13" t="s">
        <v>18</v>
      </c>
      <c r="O68" s="13" t="s">
        <v>16</v>
      </c>
    </row>
    <row r="69" spans="1:15" x14ac:dyDescent="0.35">
      <c r="A69" s="17">
        <v>64020</v>
      </c>
      <c r="B69" s="17">
        <v>1597</v>
      </c>
      <c r="C69" s="17" t="s">
        <v>203</v>
      </c>
      <c r="D69" s="17">
        <v>2016</v>
      </c>
      <c r="E69" s="17" t="s">
        <v>13</v>
      </c>
      <c r="F69" s="18">
        <v>435</v>
      </c>
      <c r="G69" s="19">
        <v>19.3</v>
      </c>
      <c r="H69" s="19">
        <v>2.2027999999999999</v>
      </c>
      <c r="I69" s="19">
        <v>0.80579999999999996</v>
      </c>
      <c r="J69" s="20">
        <v>45473</v>
      </c>
      <c r="K69" s="17" t="s">
        <v>18</v>
      </c>
      <c r="L69" s="17" t="s">
        <v>204</v>
      </c>
      <c r="M69" s="17" t="s">
        <v>39</v>
      </c>
      <c r="N69" s="17" t="s">
        <v>18</v>
      </c>
      <c r="O69" s="17" t="s">
        <v>16</v>
      </c>
    </row>
    <row r="70" spans="1:15" x14ac:dyDescent="0.35">
      <c r="A70" s="13">
        <v>50498</v>
      </c>
      <c r="B70" s="13">
        <v>94243</v>
      </c>
      <c r="C70" s="13" t="s">
        <v>205</v>
      </c>
      <c r="D70" s="13">
        <v>2015</v>
      </c>
      <c r="E70" s="13" t="s">
        <v>27</v>
      </c>
      <c r="F70" s="14">
        <v>17</v>
      </c>
      <c r="G70" s="15">
        <v>16.2</v>
      </c>
      <c r="H70" s="15">
        <v>3.06</v>
      </c>
      <c r="I70" s="15">
        <v>0.42</v>
      </c>
      <c r="J70" s="16">
        <v>45473</v>
      </c>
      <c r="K70" s="13" t="s">
        <v>16</v>
      </c>
      <c r="L70" s="13" t="s">
        <v>206</v>
      </c>
      <c r="M70" s="13" t="s">
        <v>17</v>
      </c>
      <c r="N70" s="13" t="s">
        <v>18</v>
      </c>
      <c r="O70" s="13" t="s">
        <v>16</v>
      </c>
    </row>
    <row r="71" spans="1:15" x14ac:dyDescent="0.35">
      <c r="A71" s="17">
        <v>56419</v>
      </c>
      <c r="B71" s="17">
        <v>87628</v>
      </c>
      <c r="C71" s="17" t="s">
        <v>207</v>
      </c>
      <c r="D71" s="17">
        <v>2016</v>
      </c>
      <c r="E71" s="17" t="s">
        <v>20</v>
      </c>
      <c r="F71" s="18">
        <v>97</v>
      </c>
      <c r="G71" s="19">
        <v>23.3</v>
      </c>
      <c r="H71" s="19">
        <v>2.6372</v>
      </c>
      <c r="I71" s="19">
        <v>0.61819999999999997</v>
      </c>
      <c r="J71" s="20">
        <v>45382</v>
      </c>
      <c r="K71" s="17" t="s">
        <v>16</v>
      </c>
      <c r="L71" s="17" t="s">
        <v>208</v>
      </c>
      <c r="M71" s="17" t="s">
        <v>17</v>
      </c>
      <c r="N71" s="17" t="s">
        <v>18</v>
      </c>
      <c r="O71" s="17" t="s">
        <v>16</v>
      </c>
    </row>
    <row r="72" spans="1:15" x14ac:dyDescent="0.35">
      <c r="A72" s="13">
        <v>55509</v>
      </c>
      <c r="B72" s="13">
        <v>178284</v>
      </c>
      <c r="C72" s="13" t="s">
        <v>209</v>
      </c>
      <c r="D72" s="13">
        <v>2015</v>
      </c>
      <c r="E72" s="13" t="s">
        <v>20</v>
      </c>
      <c r="F72" s="14">
        <v>53</v>
      </c>
      <c r="G72" s="15">
        <v>19.29</v>
      </c>
      <c r="H72" s="15">
        <v>2.5124</v>
      </c>
      <c r="I72" s="15">
        <v>1.4053</v>
      </c>
      <c r="J72" s="16">
        <v>45473</v>
      </c>
      <c r="K72" s="13" t="s">
        <v>16</v>
      </c>
      <c r="L72" s="13" t="s">
        <v>210</v>
      </c>
      <c r="M72" s="13" t="s">
        <v>211</v>
      </c>
      <c r="N72" s="13" t="s">
        <v>18</v>
      </c>
      <c r="O72" s="13" t="s">
        <v>16</v>
      </c>
    </row>
    <row r="73" spans="1:15" x14ac:dyDescent="0.35">
      <c r="A73" s="17">
        <v>54737</v>
      </c>
      <c r="B73" s="17">
        <v>12288</v>
      </c>
      <c r="C73" s="17" t="s">
        <v>212</v>
      </c>
      <c r="D73" s="17">
        <v>2015</v>
      </c>
      <c r="E73" s="17" t="s">
        <v>20</v>
      </c>
      <c r="F73" s="18">
        <v>18</v>
      </c>
      <c r="G73" s="19">
        <v>13</v>
      </c>
      <c r="H73" s="19">
        <v>1.87</v>
      </c>
      <c r="I73" s="19">
        <v>1.01</v>
      </c>
      <c r="J73" s="20">
        <v>45291</v>
      </c>
      <c r="K73" s="17" t="s">
        <v>16</v>
      </c>
      <c r="L73" s="17" t="s">
        <v>213</v>
      </c>
      <c r="M73" s="17" t="s">
        <v>17</v>
      </c>
      <c r="N73" s="17" t="s">
        <v>18</v>
      </c>
      <c r="O73" s="17" t="s">
        <v>16</v>
      </c>
    </row>
    <row r="74" spans="1:15" x14ac:dyDescent="0.35">
      <c r="A74" s="13">
        <v>144247</v>
      </c>
      <c r="B74" s="13">
        <v>164017</v>
      </c>
      <c r="C74" s="13" t="s">
        <v>219</v>
      </c>
      <c r="D74" s="13">
        <v>2016</v>
      </c>
      <c r="E74" s="13" t="s">
        <v>13</v>
      </c>
      <c r="F74" s="14">
        <v>124.2</v>
      </c>
      <c r="G74" s="15">
        <v>18.3</v>
      </c>
      <c r="H74" s="15">
        <v>2</v>
      </c>
      <c r="I74" s="15">
        <v>1.1000000000000001</v>
      </c>
      <c r="J74" s="16">
        <v>45473</v>
      </c>
      <c r="K74" s="13" t="s">
        <v>16</v>
      </c>
      <c r="L74" s="13" t="s">
        <v>220</v>
      </c>
      <c r="M74" s="13" t="s">
        <v>17</v>
      </c>
      <c r="N74" s="13" t="s">
        <v>18</v>
      </c>
      <c r="O74" s="13" t="s">
        <v>16</v>
      </c>
    </row>
    <row r="75" spans="1:15" x14ac:dyDescent="0.35">
      <c r="A75" s="17">
        <v>53315</v>
      </c>
      <c r="B75" s="17">
        <v>164017</v>
      </c>
      <c r="C75" s="17" t="s">
        <v>221</v>
      </c>
      <c r="D75" s="17">
        <v>2015</v>
      </c>
      <c r="E75" s="17" t="s">
        <v>13</v>
      </c>
      <c r="F75" s="18">
        <v>77.400000000000006</v>
      </c>
      <c r="G75" s="19">
        <v>21.1</v>
      </c>
      <c r="H75" s="19">
        <v>2.1</v>
      </c>
      <c r="I75" s="19">
        <v>1.6</v>
      </c>
      <c r="J75" s="20">
        <v>45473</v>
      </c>
      <c r="K75" s="17" t="s">
        <v>16</v>
      </c>
      <c r="L75" s="17" t="s">
        <v>220</v>
      </c>
      <c r="M75" s="17" t="s">
        <v>37</v>
      </c>
      <c r="N75" s="17" t="s">
        <v>18</v>
      </c>
      <c r="O75" s="17" t="s">
        <v>16</v>
      </c>
    </row>
    <row r="76" spans="1:15" x14ac:dyDescent="0.35">
      <c r="A76" s="13">
        <v>57854</v>
      </c>
      <c r="B76" s="13">
        <v>6691</v>
      </c>
      <c r="C76" s="13" t="s">
        <v>222</v>
      </c>
      <c r="D76" s="13">
        <v>2016</v>
      </c>
      <c r="E76" s="13" t="s">
        <v>13</v>
      </c>
      <c r="F76" s="14">
        <v>335</v>
      </c>
      <c r="G76" s="15">
        <v>20.170000000000002</v>
      </c>
      <c r="H76" s="15">
        <v>3.1538149999999998</v>
      </c>
      <c r="I76" s="15">
        <v>0.171837984</v>
      </c>
      <c r="J76" s="16">
        <v>45382</v>
      </c>
      <c r="K76" s="13" t="s">
        <v>16</v>
      </c>
      <c r="L76" s="13" t="s">
        <v>223</v>
      </c>
      <c r="M76" s="13" t="s">
        <v>17</v>
      </c>
      <c r="N76" s="13" t="s">
        <v>18</v>
      </c>
      <c r="O76" s="13" t="s">
        <v>16</v>
      </c>
    </row>
    <row r="77" spans="1:15" x14ac:dyDescent="0.35">
      <c r="A77" s="17">
        <v>59067</v>
      </c>
      <c r="B77" s="17">
        <v>62264</v>
      </c>
      <c r="C77" s="17" t="s">
        <v>227</v>
      </c>
      <c r="D77" s="17">
        <v>2016</v>
      </c>
      <c r="E77" s="17" t="s">
        <v>35</v>
      </c>
      <c r="F77" s="18">
        <v>50</v>
      </c>
      <c r="G77" s="19">
        <v>26.3</v>
      </c>
      <c r="H77" s="19">
        <v>2.4535081000000001</v>
      </c>
      <c r="I77" s="19">
        <v>1.5596057329999999</v>
      </c>
      <c r="J77" s="20">
        <v>45291</v>
      </c>
      <c r="K77" s="17" t="s">
        <v>18</v>
      </c>
      <c r="L77" s="17" t="s">
        <v>228</v>
      </c>
      <c r="M77" s="17" t="s">
        <v>17</v>
      </c>
      <c r="N77" s="17" t="s">
        <v>18</v>
      </c>
      <c r="O77" s="17" t="s">
        <v>16</v>
      </c>
    </row>
    <row r="78" spans="1:15" x14ac:dyDescent="0.35">
      <c r="A78" s="13">
        <v>60017</v>
      </c>
      <c r="B78" s="13">
        <v>8072</v>
      </c>
      <c r="C78" s="13" t="s">
        <v>229</v>
      </c>
      <c r="D78" s="13">
        <v>2016</v>
      </c>
      <c r="E78" s="13" t="s">
        <v>27</v>
      </c>
      <c r="F78" s="14">
        <v>400</v>
      </c>
      <c r="G78" s="15" t="s">
        <v>28</v>
      </c>
      <c r="H78" s="15">
        <v>1.82</v>
      </c>
      <c r="I78" s="15">
        <v>0.16847999999999999</v>
      </c>
      <c r="J78" s="16">
        <v>45382</v>
      </c>
      <c r="K78" s="13" t="s">
        <v>16</v>
      </c>
      <c r="L78" s="13" t="s">
        <v>230</v>
      </c>
      <c r="M78" s="13" t="s">
        <v>211</v>
      </c>
      <c r="N78" s="13" t="s">
        <v>18</v>
      </c>
      <c r="O78" s="13" t="s">
        <v>16</v>
      </c>
    </row>
    <row r="79" spans="1:15" x14ac:dyDescent="0.35">
      <c r="A79" s="17">
        <v>51010</v>
      </c>
      <c r="B79" s="17">
        <v>1517</v>
      </c>
      <c r="C79" s="17" t="s">
        <v>231</v>
      </c>
      <c r="D79" s="17">
        <v>2015</v>
      </c>
      <c r="E79" s="17" t="s">
        <v>22</v>
      </c>
      <c r="F79" s="18">
        <v>180</v>
      </c>
      <c r="G79" s="19">
        <v>24.6</v>
      </c>
      <c r="H79" s="19">
        <v>4.5</v>
      </c>
      <c r="I79" s="19">
        <v>0.8</v>
      </c>
      <c r="J79" s="20">
        <v>45473</v>
      </c>
      <c r="K79" s="17" t="s">
        <v>16</v>
      </c>
      <c r="L79" s="17" t="s">
        <v>232</v>
      </c>
      <c r="M79" s="17" t="s">
        <v>17</v>
      </c>
      <c r="N79" s="17" t="s">
        <v>18</v>
      </c>
      <c r="O79" s="17" t="s">
        <v>16</v>
      </c>
    </row>
    <row r="80" spans="1:15" x14ac:dyDescent="0.35">
      <c r="A80" s="13">
        <v>49520</v>
      </c>
      <c r="B80" s="13">
        <v>22872</v>
      </c>
      <c r="C80" s="13" t="s">
        <v>236</v>
      </c>
      <c r="D80" s="13">
        <v>2015</v>
      </c>
      <c r="E80" s="13" t="s">
        <v>13</v>
      </c>
      <c r="F80" s="14">
        <v>450</v>
      </c>
      <c r="G80" s="15">
        <v>21.1</v>
      </c>
      <c r="H80" s="15">
        <v>2.8027842000000001</v>
      </c>
      <c r="I80" s="15">
        <v>0.464037123</v>
      </c>
      <c r="J80" s="16">
        <v>45382</v>
      </c>
      <c r="K80" s="13" t="s">
        <v>18</v>
      </c>
      <c r="L80" s="13" t="s">
        <v>237</v>
      </c>
      <c r="M80" s="13" t="s">
        <v>17</v>
      </c>
      <c r="N80" s="13" t="s">
        <v>18</v>
      </c>
      <c r="O80" s="13" t="s">
        <v>16</v>
      </c>
    </row>
    <row r="81" spans="1:15" x14ac:dyDescent="0.35">
      <c r="A81" s="17">
        <v>60894</v>
      </c>
      <c r="B81" s="17">
        <v>190867</v>
      </c>
      <c r="C81" s="17" t="s">
        <v>238</v>
      </c>
      <c r="D81" s="17">
        <v>2016</v>
      </c>
      <c r="E81" s="17" t="s">
        <v>22</v>
      </c>
      <c r="F81" s="18">
        <v>6</v>
      </c>
      <c r="G81" s="19">
        <v>19.399999999999999</v>
      </c>
      <c r="H81" s="19">
        <v>3.593801</v>
      </c>
      <c r="I81" s="19">
        <v>0</v>
      </c>
      <c r="J81" s="20">
        <v>45473</v>
      </c>
      <c r="K81" s="17" t="s">
        <v>16</v>
      </c>
      <c r="L81" s="17" t="s">
        <v>238</v>
      </c>
      <c r="M81" s="17" t="s">
        <v>17</v>
      </c>
      <c r="N81" s="17" t="s">
        <v>18</v>
      </c>
      <c r="O81" s="17" t="s">
        <v>16</v>
      </c>
    </row>
    <row r="82" spans="1:15" x14ac:dyDescent="0.35">
      <c r="A82" s="13">
        <v>59341</v>
      </c>
      <c r="B82" s="13">
        <v>345712</v>
      </c>
      <c r="C82" s="13" t="s">
        <v>239</v>
      </c>
      <c r="D82" s="13">
        <v>2016</v>
      </c>
      <c r="E82" s="13" t="s">
        <v>20</v>
      </c>
      <c r="F82" s="14">
        <v>350</v>
      </c>
      <c r="G82" s="15" t="s">
        <v>28</v>
      </c>
      <c r="H82" s="15">
        <v>3.1062107000000001</v>
      </c>
      <c r="I82" s="15">
        <v>0.30828654100000003</v>
      </c>
      <c r="J82" s="16">
        <v>45382</v>
      </c>
      <c r="K82" s="13" t="s">
        <v>18</v>
      </c>
      <c r="L82" s="13" t="s">
        <v>240</v>
      </c>
      <c r="M82" s="13" t="s">
        <v>17</v>
      </c>
      <c r="N82" s="13" t="s">
        <v>18</v>
      </c>
      <c r="O82" s="13" t="s">
        <v>16</v>
      </c>
    </row>
    <row r="83" spans="1:15" x14ac:dyDescent="0.35">
      <c r="A83" s="17">
        <v>54676</v>
      </c>
      <c r="B83" s="17">
        <v>72304</v>
      </c>
      <c r="C83" s="17" t="s">
        <v>241</v>
      </c>
      <c r="D83" s="17">
        <v>2015</v>
      </c>
      <c r="E83" s="17" t="s">
        <v>20</v>
      </c>
      <c r="F83" s="18">
        <v>107</v>
      </c>
      <c r="G83" s="19" t="s">
        <v>28</v>
      </c>
      <c r="H83" s="19">
        <v>2.9090416000000001</v>
      </c>
      <c r="I83" s="19">
        <v>1.2541259330000001</v>
      </c>
      <c r="J83" s="20">
        <v>45382</v>
      </c>
      <c r="K83" s="17" t="s">
        <v>16</v>
      </c>
      <c r="L83" s="17" t="s">
        <v>242</v>
      </c>
      <c r="M83" s="17" t="s">
        <v>17</v>
      </c>
      <c r="N83" s="17" t="s">
        <v>18</v>
      </c>
      <c r="O83" s="17" t="s">
        <v>16</v>
      </c>
    </row>
    <row r="84" spans="1:15" x14ac:dyDescent="0.35">
      <c r="A84" s="13">
        <v>56903</v>
      </c>
      <c r="B84" s="13">
        <v>1642</v>
      </c>
      <c r="C84" s="13" t="s">
        <v>243</v>
      </c>
      <c r="D84" s="13">
        <v>2016</v>
      </c>
      <c r="E84" s="13" t="s">
        <v>20</v>
      </c>
      <c r="F84" s="14">
        <v>400</v>
      </c>
      <c r="G84" s="15">
        <v>20.59</v>
      </c>
      <c r="H84" s="15">
        <v>2.3510203999999999</v>
      </c>
      <c r="I84" s="15">
        <v>1.055199223</v>
      </c>
      <c r="J84" s="16">
        <v>45382</v>
      </c>
      <c r="K84" s="13" t="s">
        <v>16</v>
      </c>
      <c r="L84" s="13" t="s">
        <v>244</v>
      </c>
      <c r="M84" s="13" t="s">
        <v>30</v>
      </c>
      <c r="N84" s="13" t="s">
        <v>18</v>
      </c>
      <c r="O84" s="13" t="s">
        <v>16</v>
      </c>
    </row>
    <row r="85" spans="1:15" x14ac:dyDescent="0.35">
      <c r="A85" s="17">
        <v>69500</v>
      </c>
      <c r="B85" s="17">
        <v>13158</v>
      </c>
      <c r="C85" s="17" t="s">
        <v>245</v>
      </c>
      <c r="D85" s="17">
        <v>2015</v>
      </c>
      <c r="E85" s="17" t="s">
        <v>13</v>
      </c>
      <c r="F85" s="18">
        <v>125</v>
      </c>
      <c r="G85" s="19">
        <v>31.4</v>
      </c>
      <c r="H85" s="19">
        <v>2.88</v>
      </c>
      <c r="I85" s="19">
        <v>2.0499999999999998</v>
      </c>
      <c r="J85" s="20">
        <v>45291</v>
      </c>
      <c r="K85" s="17" t="s">
        <v>16</v>
      </c>
      <c r="L85" s="17" t="s">
        <v>246</v>
      </c>
      <c r="M85" s="17" t="s">
        <v>17</v>
      </c>
      <c r="N85" s="17" t="s">
        <v>18</v>
      </c>
      <c r="O85" s="17" t="s">
        <v>16</v>
      </c>
    </row>
    <row r="86" spans="1:15" x14ac:dyDescent="0.35">
      <c r="A86" s="13">
        <v>70399</v>
      </c>
      <c r="B86" s="13">
        <v>184613</v>
      </c>
      <c r="C86" s="13" t="s">
        <v>247</v>
      </c>
      <c r="D86" s="13">
        <v>2016</v>
      </c>
      <c r="E86" s="13" t="s">
        <v>27</v>
      </c>
      <c r="F86" s="14">
        <v>36</v>
      </c>
      <c r="G86" s="15">
        <v>33.299999999999997</v>
      </c>
      <c r="H86" s="15">
        <v>2.88</v>
      </c>
      <c r="I86" s="15">
        <v>1.77</v>
      </c>
      <c r="J86" s="16">
        <v>45473</v>
      </c>
      <c r="K86" s="13" t="s">
        <v>16</v>
      </c>
      <c r="L86" s="13" t="s">
        <v>248</v>
      </c>
      <c r="M86" s="13" t="s">
        <v>39</v>
      </c>
      <c r="N86" s="13" t="s">
        <v>18</v>
      </c>
      <c r="O86" s="13" t="s">
        <v>16</v>
      </c>
    </row>
    <row r="87" spans="1:15" x14ac:dyDescent="0.35">
      <c r="A87" s="17">
        <v>68217</v>
      </c>
      <c r="B87" s="17">
        <v>65555</v>
      </c>
      <c r="C87" s="17" t="s">
        <v>249</v>
      </c>
      <c r="D87" s="17">
        <v>2016</v>
      </c>
      <c r="E87" s="17" t="s">
        <v>13</v>
      </c>
      <c r="F87" s="18">
        <v>66</v>
      </c>
      <c r="G87" s="19">
        <v>16.73</v>
      </c>
      <c r="H87" s="19">
        <v>2.0994967</v>
      </c>
      <c r="I87" s="19">
        <v>6.3514081999999999E-2</v>
      </c>
      <c r="J87" s="20">
        <v>45291</v>
      </c>
      <c r="K87" s="17" t="s">
        <v>16</v>
      </c>
      <c r="L87" s="17" t="s">
        <v>250</v>
      </c>
      <c r="M87" s="17" t="s">
        <v>17</v>
      </c>
      <c r="N87" s="17" t="s">
        <v>18</v>
      </c>
      <c r="O87" s="17" t="s">
        <v>16</v>
      </c>
    </row>
    <row r="88" spans="1:15" x14ac:dyDescent="0.35">
      <c r="A88" s="13">
        <v>59380</v>
      </c>
      <c r="B88" s="13">
        <v>6715</v>
      </c>
      <c r="C88" s="13" t="s">
        <v>251</v>
      </c>
      <c r="D88" s="13">
        <v>2016</v>
      </c>
      <c r="E88" s="13" t="s">
        <v>20</v>
      </c>
      <c r="F88" s="14">
        <v>175</v>
      </c>
      <c r="G88" s="15">
        <v>49.4</v>
      </c>
      <c r="H88" s="15">
        <v>6.3896103999999996</v>
      </c>
      <c r="I88" s="15">
        <v>3.37012987</v>
      </c>
      <c r="J88" s="16">
        <v>45473</v>
      </c>
      <c r="K88" s="13" t="s">
        <v>16</v>
      </c>
      <c r="L88" s="13" t="s">
        <v>252</v>
      </c>
      <c r="M88" s="13" t="s">
        <v>39</v>
      </c>
      <c r="N88" s="13" t="s">
        <v>18</v>
      </c>
      <c r="O88" s="13" t="s">
        <v>16</v>
      </c>
    </row>
    <row r="89" spans="1:15" x14ac:dyDescent="0.35">
      <c r="A89" s="17">
        <v>47739</v>
      </c>
      <c r="B89" s="17">
        <v>1998</v>
      </c>
      <c r="C89" s="17" t="s">
        <v>253</v>
      </c>
      <c r="D89" s="17">
        <v>2015</v>
      </c>
      <c r="E89" s="17" t="s">
        <v>35</v>
      </c>
      <c r="F89" s="18">
        <v>280.60000000000002</v>
      </c>
      <c r="G89" s="19">
        <v>21.42</v>
      </c>
      <c r="H89" s="19">
        <v>2.4605850999999999</v>
      </c>
      <c r="I89" s="19">
        <v>1.379118056</v>
      </c>
      <c r="J89" s="20">
        <v>45382</v>
      </c>
      <c r="K89" s="17" t="s">
        <v>18</v>
      </c>
      <c r="L89" s="17" t="s">
        <v>254</v>
      </c>
      <c r="M89" s="17" t="s">
        <v>60</v>
      </c>
      <c r="N89" s="17" t="s">
        <v>18</v>
      </c>
      <c r="O89" s="17" t="s">
        <v>16</v>
      </c>
    </row>
    <row r="90" spans="1:15" x14ac:dyDescent="0.35">
      <c r="A90" s="13">
        <v>57696</v>
      </c>
      <c r="B90" s="13">
        <v>141268</v>
      </c>
      <c r="C90" s="13" t="s">
        <v>255</v>
      </c>
      <c r="D90" s="13">
        <v>2015</v>
      </c>
      <c r="E90" s="13" t="s">
        <v>13</v>
      </c>
      <c r="F90" s="14">
        <v>20</v>
      </c>
      <c r="G90" s="15">
        <v>13</v>
      </c>
      <c r="H90" s="15">
        <v>1.5129999999999999</v>
      </c>
      <c r="I90" s="15">
        <v>1.21</v>
      </c>
      <c r="J90" s="16">
        <v>45291</v>
      </c>
      <c r="K90" s="13" t="s">
        <v>16</v>
      </c>
      <c r="L90" s="13" t="s">
        <v>256</v>
      </c>
      <c r="M90" s="13" t="s">
        <v>39</v>
      </c>
      <c r="N90" s="13" t="s">
        <v>18</v>
      </c>
      <c r="O90" s="13" t="s">
        <v>16</v>
      </c>
    </row>
    <row r="91" spans="1:15" x14ac:dyDescent="0.35">
      <c r="A91" s="17">
        <v>53446</v>
      </c>
      <c r="B91" s="17">
        <v>673</v>
      </c>
      <c r="C91" s="17" t="s">
        <v>257</v>
      </c>
      <c r="D91" s="17">
        <v>2015</v>
      </c>
      <c r="E91" s="17" t="s">
        <v>13</v>
      </c>
      <c r="F91" s="18">
        <v>183</v>
      </c>
      <c r="G91" s="19">
        <v>18.5</v>
      </c>
      <c r="H91" s="19">
        <v>2.4754963999999999</v>
      </c>
      <c r="I91" s="19">
        <v>1.8960930629999999</v>
      </c>
      <c r="J91" s="20">
        <v>45291</v>
      </c>
      <c r="K91" s="17" t="s">
        <v>18</v>
      </c>
      <c r="L91" s="17" t="s">
        <v>258</v>
      </c>
      <c r="M91" s="17" t="s">
        <v>17</v>
      </c>
      <c r="N91" s="17" t="s">
        <v>18</v>
      </c>
      <c r="O91" s="17" t="s">
        <v>16</v>
      </c>
    </row>
    <row r="92" spans="1:15" x14ac:dyDescent="0.35">
      <c r="A92" s="13">
        <v>64701</v>
      </c>
      <c r="B92" s="13">
        <v>137475</v>
      </c>
      <c r="C92" s="13" t="s">
        <v>259</v>
      </c>
      <c r="D92" s="13">
        <v>2016</v>
      </c>
      <c r="E92" s="13" t="s">
        <v>20</v>
      </c>
      <c r="F92" s="14">
        <v>40.4</v>
      </c>
      <c r="G92" s="15">
        <v>18</v>
      </c>
      <c r="H92" s="15">
        <v>2.9</v>
      </c>
      <c r="I92" s="15">
        <v>0.39</v>
      </c>
      <c r="J92" s="16">
        <v>45382</v>
      </c>
      <c r="K92" s="13" t="s">
        <v>18</v>
      </c>
      <c r="L92" s="13" t="s">
        <v>260</v>
      </c>
      <c r="M92" s="13" t="s">
        <v>17</v>
      </c>
      <c r="N92" s="13" t="s">
        <v>18</v>
      </c>
      <c r="O92" s="13" t="s">
        <v>16</v>
      </c>
    </row>
    <row r="93" spans="1:15" x14ac:dyDescent="0.35">
      <c r="A93" s="17">
        <v>62165</v>
      </c>
      <c r="B93" s="17">
        <v>7292</v>
      </c>
      <c r="C93" s="17" t="s">
        <v>261</v>
      </c>
      <c r="D93" s="17">
        <v>2016</v>
      </c>
      <c r="E93" s="17" t="s">
        <v>13</v>
      </c>
      <c r="F93" s="18">
        <v>100.3</v>
      </c>
      <c r="G93" s="19">
        <v>3</v>
      </c>
      <c r="H93" s="19">
        <v>1.1000000000000001</v>
      </c>
      <c r="I93" s="19">
        <v>0.5</v>
      </c>
      <c r="J93" s="20">
        <v>45473</v>
      </c>
      <c r="K93" s="17" t="s">
        <v>262</v>
      </c>
      <c r="L93" s="17" t="s">
        <v>263</v>
      </c>
      <c r="M93" s="17" t="s">
        <v>33</v>
      </c>
      <c r="N93" s="17" t="s">
        <v>18</v>
      </c>
      <c r="O93" s="17" t="s">
        <v>16</v>
      </c>
    </row>
    <row r="94" spans="1:15" x14ac:dyDescent="0.35">
      <c r="A94" s="13">
        <v>51918</v>
      </c>
      <c r="B94" s="13">
        <v>18446</v>
      </c>
      <c r="C94" s="13" t="s">
        <v>264</v>
      </c>
      <c r="D94" s="13">
        <v>2016</v>
      </c>
      <c r="E94" s="13" t="s">
        <v>13</v>
      </c>
      <c r="F94" s="14">
        <v>119.1</v>
      </c>
      <c r="G94" s="15">
        <v>21.3</v>
      </c>
      <c r="H94" s="15">
        <v>1.8700977000000001</v>
      </c>
      <c r="I94" s="15">
        <v>1.061253</v>
      </c>
      <c r="J94" s="16">
        <v>45473</v>
      </c>
      <c r="K94" s="13" t="s">
        <v>16</v>
      </c>
      <c r="L94" s="13" t="s">
        <v>265</v>
      </c>
      <c r="M94" s="13" t="s">
        <v>266</v>
      </c>
      <c r="N94" s="13" t="s">
        <v>18</v>
      </c>
      <c r="O94" s="13" t="s">
        <v>16</v>
      </c>
    </row>
    <row r="95" spans="1:15" x14ac:dyDescent="0.35">
      <c r="A95" s="17">
        <v>50494</v>
      </c>
      <c r="B95" s="17">
        <v>61398</v>
      </c>
      <c r="C95" s="17" t="s">
        <v>267</v>
      </c>
      <c r="D95" s="17">
        <v>2015</v>
      </c>
      <c r="E95" s="17" t="s">
        <v>20</v>
      </c>
      <c r="F95" s="18">
        <v>54</v>
      </c>
      <c r="G95" s="19">
        <v>6.4006216</v>
      </c>
      <c r="H95" s="19">
        <v>1.415</v>
      </c>
      <c r="I95" s="19">
        <v>0.17600000000000002</v>
      </c>
      <c r="J95" s="20">
        <v>45199</v>
      </c>
      <c r="K95" s="17" t="s">
        <v>16</v>
      </c>
      <c r="L95" s="17" t="s">
        <v>268</v>
      </c>
      <c r="M95" s="17" t="s">
        <v>39</v>
      </c>
      <c r="N95" s="17" t="s">
        <v>18</v>
      </c>
      <c r="O95" s="17" t="s">
        <v>16</v>
      </c>
    </row>
    <row r="96" spans="1:15" x14ac:dyDescent="0.35">
      <c r="A96" s="21">
        <v>62069</v>
      </c>
      <c r="B96" s="21">
        <v>8702</v>
      </c>
      <c r="C96" s="21" t="s">
        <v>269</v>
      </c>
      <c r="D96" s="21">
        <v>2016</v>
      </c>
      <c r="E96" s="21" t="s">
        <v>13</v>
      </c>
      <c r="F96" s="22"/>
      <c r="G96" s="23">
        <v>7.07</v>
      </c>
      <c r="H96" s="23">
        <v>1.6534</v>
      </c>
      <c r="I96" s="23">
        <v>3.49E-2</v>
      </c>
      <c r="J96" s="24">
        <v>45473</v>
      </c>
      <c r="K96" s="21" t="s">
        <v>16</v>
      </c>
      <c r="L96" s="21" t="s">
        <v>270</v>
      </c>
      <c r="M96" s="21" t="s">
        <v>39</v>
      </c>
      <c r="N96" s="21" t="s">
        <v>18</v>
      </c>
      <c r="O96" s="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VC EU &amp; US Benchmark</vt:lpstr>
      <vt:lpstr>VC EU Benchmark</vt:lpstr>
      <vt:lpstr>VC US Benchmark</vt:lpstr>
      <vt:lpstr>EU &amp; US VC Funds</vt:lpstr>
      <vt:lpstr>EU VC Funds</vt:lpstr>
      <vt:lpstr>US VC 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Vladislav Manolov</cp:lastModifiedBy>
  <dcterms:modified xsi:type="dcterms:W3CDTF">2024-11-29T15:45:47Z</dcterms:modified>
</cp:coreProperties>
</file>