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120" yWindow="45" windowWidth="15180" windowHeight="88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15" i="1"/>
  <c r="O15"/>
  <c r="P15"/>
  <c r="Q15"/>
  <c r="R15"/>
  <c r="S15"/>
  <c r="M15"/>
  <c r="AC20"/>
  <c r="AB20"/>
  <c r="AA20"/>
  <c r="Z20"/>
  <c r="Y20"/>
  <c r="X20"/>
  <c r="W20"/>
  <c r="D7"/>
  <c r="E7"/>
  <c r="F7"/>
  <c r="G7"/>
  <c r="H7"/>
  <c r="I7"/>
  <c r="D8"/>
  <c r="E8"/>
  <c r="F8"/>
  <c r="G8"/>
  <c r="H8"/>
  <c r="I8"/>
  <c r="D9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D6"/>
  <c r="E6"/>
  <c r="F6"/>
  <c r="G6"/>
  <c r="H6"/>
  <c r="I6"/>
  <c r="C7"/>
  <c r="C8"/>
  <c r="C9"/>
  <c r="C10"/>
  <c r="C11"/>
  <c r="C12"/>
  <c r="C13"/>
  <c r="C14"/>
  <c r="C15"/>
  <c r="C16"/>
  <c r="C17"/>
  <c r="C6"/>
  <c r="C3"/>
  <c r="D21" l="1"/>
  <c r="D26" s="1"/>
  <c r="D35" s="1"/>
  <c r="D38" s="1"/>
  <c r="H21"/>
  <c r="H30" s="1"/>
  <c r="H35" s="1"/>
  <c r="H38" s="1"/>
  <c r="F21"/>
  <c r="F28" s="1"/>
  <c r="F35" s="1"/>
  <c r="F38" s="1"/>
  <c r="I21"/>
  <c r="I31" s="1"/>
  <c r="I35" s="1"/>
  <c r="I38" s="1"/>
  <c r="G21"/>
  <c r="G29" s="1"/>
  <c r="G35" s="1"/>
  <c r="G38" s="1"/>
  <c r="E21"/>
  <c r="F27" s="1"/>
  <c r="F26" l="1"/>
  <c r="F43" s="1"/>
  <c r="H28"/>
  <c r="H45" s="1"/>
  <c r="H26"/>
  <c r="H43" s="1"/>
  <c r="H29"/>
  <c r="H46" s="1"/>
  <c r="G26"/>
  <c r="G28"/>
  <c r="G45" s="1"/>
  <c r="G27"/>
  <c r="E26"/>
  <c r="E27"/>
  <c r="E35" s="1"/>
  <c r="E38" s="1"/>
  <c r="I29"/>
  <c r="I27"/>
  <c r="I44" s="1"/>
  <c r="G43"/>
  <c r="I28"/>
  <c r="I45" s="1"/>
  <c r="H27"/>
  <c r="I26"/>
  <c r="I43" s="1"/>
  <c r="I30"/>
  <c r="I47" s="1"/>
  <c r="G44" l="1"/>
  <c r="F44"/>
  <c r="H44"/>
  <c r="E43"/>
  <c r="I46"/>
  <c r="C25"/>
  <c r="C35" s="1"/>
  <c r="C21"/>
  <c r="G25" s="1"/>
  <c r="J21"/>
  <c r="H25"/>
  <c r="C38" l="1"/>
  <c r="J35"/>
  <c r="J38" s="1"/>
  <c r="H42"/>
  <c r="H51" s="1"/>
  <c r="G42"/>
  <c r="G51" s="1"/>
  <c r="D25"/>
  <c r="D42" s="1"/>
  <c r="D51" s="1"/>
  <c r="E25"/>
  <c r="E42" s="1"/>
  <c r="E51" s="1"/>
  <c r="I25"/>
  <c r="I42" s="1"/>
  <c r="I51" s="1"/>
  <c r="F25"/>
  <c r="F42" s="1"/>
  <c r="F51" s="1"/>
  <c r="Q12" l="1"/>
  <c r="O8"/>
  <c r="O13"/>
  <c r="O7"/>
  <c r="Q7"/>
  <c r="O10"/>
  <c r="Q8"/>
  <c r="O6"/>
  <c r="Q6"/>
  <c r="O9"/>
  <c r="Q9"/>
  <c r="O12"/>
  <c r="Q10"/>
  <c r="O11"/>
  <c r="Q11"/>
  <c r="Q13"/>
  <c r="N9" l="1"/>
  <c r="N11"/>
  <c r="N13"/>
  <c r="N10"/>
  <c r="N7"/>
  <c r="N12"/>
  <c r="N8"/>
  <c r="N6"/>
  <c r="R7"/>
  <c r="R12"/>
  <c r="R9"/>
  <c r="R13"/>
  <c r="R11"/>
  <c r="R8"/>
  <c r="R10"/>
  <c r="R6"/>
  <c r="S13" l="1"/>
  <c r="S12"/>
  <c r="S8"/>
  <c r="S11"/>
  <c r="S6"/>
  <c r="S7"/>
  <c r="S10"/>
  <c r="S9"/>
  <c r="M7"/>
  <c r="M6"/>
  <c r="M10"/>
  <c r="M8"/>
  <c r="M11"/>
  <c r="M12"/>
  <c r="M13"/>
  <c r="M9"/>
</calcChain>
</file>

<file path=xl/sharedStrings.xml><?xml version="1.0" encoding="utf-8"?>
<sst xmlns="http://schemas.openxmlformats.org/spreadsheetml/2006/main" count="19" uniqueCount="14">
  <si>
    <t>t</t>
  </si>
  <si>
    <t>m_x(t)</t>
  </si>
  <si>
    <t>D_x(t)</t>
  </si>
  <si>
    <t>ср. кв. откл</t>
  </si>
  <si>
    <t>о. о. н. к. ф.</t>
  </si>
  <si>
    <t>m_x</t>
  </si>
  <si>
    <t>D_x</t>
  </si>
  <si>
    <t>ср.кв.откл.</t>
  </si>
  <si>
    <t>№ студента</t>
  </si>
  <si>
    <t xml:space="preserve">             t №</t>
  </si>
  <si>
    <t>Коэф.</t>
  </si>
  <si>
    <t xml:space="preserve">             t  №</t>
  </si>
  <si>
    <t xml:space="preserve">             t    t'</t>
  </si>
  <si>
    <t xml:space="preserve">              t   t'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</si>
</sst>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70" formatCode="0.0"/>
    <numFmt numFmtId="171" formatCode="0.00000"/>
  </numFmts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3" xfId="0" applyNumberFormat="1" applyBorder="1" applyAlignment="1" applyProtection="1">
      <alignment wrapText="1"/>
    </xf>
    <xf numFmtId="0" fontId="0" fillId="0" borderId="1" xfId="0" applyBorder="1" applyAlignment="1" applyProtection="1">
      <alignment horizontal="center" vertical="center"/>
    </xf>
    <xf numFmtId="2" fontId="0" fillId="0" borderId="0" xfId="0" applyNumberFormat="1" applyProtection="1"/>
    <xf numFmtId="164" fontId="0" fillId="0" borderId="0" xfId="0" applyNumberFormat="1" applyProtection="1"/>
    <xf numFmtId="165" fontId="0" fillId="0" borderId="0" xfId="0" applyNumberFormat="1" applyProtection="1"/>
    <xf numFmtId="0" fontId="0" fillId="0" borderId="0" xfId="0" applyBorder="1" applyProtection="1"/>
    <xf numFmtId="0" fontId="0" fillId="0" borderId="2" xfId="0" applyBorder="1" applyProtection="1"/>
    <xf numFmtId="164" fontId="0" fillId="0" borderId="1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wrapText="1"/>
    </xf>
    <xf numFmtId="165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0" fontId="0" fillId="0" borderId="5" xfId="0" applyBorder="1" applyProtection="1"/>
    <xf numFmtId="165" fontId="0" fillId="0" borderId="1" xfId="0" applyNumberFormat="1" applyBorder="1" applyAlignment="1" applyProtection="1">
      <alignment horizontal="center"/>
    </xf>
    <xf numFmtId="0" fontId="0" fillId="0" borderId="0" xfId="0" applyFill="1" applyBorder="1" applyProtection="1"/>
    <xf numFmtId="2" fontId="0" fillId="0" borderId="1" xfId="0" applyNumberFormat="1" applyBorder="1" applyAlignment="1" applyProtection="1">
      <alignment horizontal="center"/>
    </xf>
    <xf numFmtId="170" fontId="0" fillId="0" borderId="0" xfId="0" applyNumberFormat="1" applyFill="1" applyBorder="1" applyAlignment="1" applyProtection="1">
      <alignment horizontal="center"/>
    </xf>
    <xf numFmtId="170" fontId="0" fillId="0" borderId="0" xfId="0" applyNumberFormat="1" applyAlignment="1" applyProtection="1">
      <alignment horizontal="center"/>
    </xf>
    <xf numFmtId="171" fontId="0" fillId="0" borderId="0" xfId="0" applyNumberFormat="1" applyProtection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6.4853556485355651E-2"/>
          <c:y val="4.9822064056939612E-2"/>
          <c:w val="0.89539748953974896"/>
          <c:h val="0.89323843416370163"/>
        </c:manualLayout>
      </c:layout>
      <c:scatterChart>
        <c:scatterStyle val="smoothMarker"/>
        <c:ser>
          <c:idx val="0"/>
          <c:order val="0"/>
          <c:tx>
            <c:strRef>
              <c:f>Лист1!$B$51</c:f>
              <c:strCache>
                <c:ptCount val="1"/>
                <c:pt idx="0">
                  <c:v>о. о. н. к. ф.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c:spPr>
          </c:marker>
          <c:xVal>
            <c:numRef>
              <c:f>Лист1!$C$50:$J$50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</c:numCache>
            </c:numRef>
          </c:xVal>
          <c:yVal>
            <c:numRef>
              <c:f>Лист1!$C$51:$J$51</c:f>
              <c:numCache>
                <c:formatCode>0.00</c:formatCode>
                <c:ptCount val="8"/>
                <c:pt idx="0">
                  <c:v>1</c:v>
                </c:pt>
                <c:pt idx="1">
                  <c:v>0.17812555560991647</c:v>
                </c:pt>
                <c:pt idx="2">
                  <c:v>-5.3758012528201393E-3</c:v>
                </c:pt>
                <c:pt idx="3">
                  <c:v>-9.6925797520040741E-2</c:v>
                </c:pt>
                <c:pt idx="4">
                  <c:v>-0.21363554199817225</c:v>
                </c:pt>
                <c:pt idx="5">
                  <c:v>-0.14734030944962079</c:v>
                </c:pt>
                <c:pt idx="6">
                  <c:v>7.3652672569825883E-2</c:v>
                </c:pt>
                <c:pt idx="7" formatCode="General">
                  <c:v>0</c:v>
                </c:pt>
              </c:numCache>
            </c:numRef>
          </c:yVal>
          <c:smooth val="1"/>
        </c:ser>
        <c:axId val="46275200"/>
        <c:axId val="46281472"/>
      </c:scatterChart>
      <c:valAx>
        <c:axId val="46275200"/>
        <c:scaling>
          <c:orientation val="minMax"/>
          <c:max val="3"/>
          <c:min val="0"/>
        </c:scaling>
        <c:axPos val="b"/>
        <c:numFmt formatCode="General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6281472"/>
        <c:crosses val="autoZero"/>
        <c:crossBetween val="midCat"/>
        <c:majorUnit val="1"/>
      </c:valAx>
      <c:valAx>
        <c:axId val="46281472"/>
        <c:scaling>
          <c:orientation val="minMax"/>
          <c:max val="1"/>
          <c:min val="-0.3000000000000001"/>
        </c:scaling>
        <c:axPos val="l"/>
        <c:numFmt formatCode="0.00" sourceLinked="1"/>
        <c:tickLblPos val="nextTo"/>
        <c:crossAx val="46275200"/>
        <c:crosses val="autoZero"/>
        <c:crossBetween val="midCat"/>
        <c:majorUnit val="0.1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Лист1!$C$6:$I$6</c:f>
              <c:numCache>
                <c:formatCode>0.00</c:formatCode>
                <c:ptCount val="7"/>
                <c:pt idx="0">
                  <c:v>0.38499999999999995</c:v>
                </c:pt>
                <c:pt idx="1">
                  <c:v>0.875</c:v>
                </c:pt>
                <c:pt idx="2">
                  <c:v>-0.93500000000000005</c:v>
                </c:pt>
                <c:pt idx="3">
                  <c:v>-0.85499999999999998</c:v>
                </c:pt>
                <c:pt idx="4">
                  <c:v>-0.495</c:v>
                </c:pt>
                <c:pt idx="5">
                  <c:v>-0.81499999999999995</c:v>
                </c:pt>
                <c:pt idx="6">
                  <c:v>3.4999999999999976E-2</c:v>
                </c:pt>
              </c:numCache>
            </c:numRef>
          </c:yVal>
          <c:smooth val="1"/>
        </c:ser>
        <c:ser>
          <c:idx val="1"/>
          <c:order val="1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Лист1!$C$7:$I$7</c:f>
              <c:numCache>
                <c:formatCode>0.00</c:formatCode>
                <c:ptCount val="7"/>
                <c:pt idx="0">
                  <c:v>-0.39500000000000002</c:v>
                </c:pt>
                <c:pt idx="1">
                  <c:v>0.48500000000000004</c:v>
                </c:pt>
                <c:pt idx="2">
                  <c:v>-0.57499999999999996</c:v>
                </c:pt>
                <c:pt idx="3">
                  <c:v>0.67500000000000004</c:v>
                </c:pt>
                <c:pt idx="4">
                  <c:v>0.28499999999999998</c:v>
                </c:pt>
                <c:pt idx="5">
                  <c:v>0.27499999999999997</c:v>
                </c:pt>
                <c:pt idx="6">
                  <c:v>0.93499999999999983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Лист1!$C$8:$I$8</c:f>
              <c:numCache>
                <c:formatCode>0.00</c:formatCode>
                <c:ptCount val="7"/>
                <c:pt idx="0">
                  <c:v>-0.48499999999999999</c:v>
                </c:pt>
                <c:pt idx="1">
                  <c:v>0.50499999999999989</c:v>
                </c:pt>
                <c:pt idx="2">
                  <c:v>-0.56499999999999995</c:v>
                </c:pt>
                <c:pt idx="3">
                  <c:v>-0.79499999999999993</c:v>
                </c:pt>
                <c:pt idx="4">
                  <c:v>-0.44500000000000001</c:v>
                </c:pt>
                <c:pt idx="5">
                  <c:v>-0.79499999999999993</c:v>
                </c:pt>
                <c:pt idx="6">
                  <c:v>0.28499999999999998</c:v>
                </c:pt>
              </c:numCache>
            </c:numRef>
          </c:yVal>
          <c:smooth val="1"/>
        </c:ser>
        <c:ser>
          <c:idx val="3"/>
          <c:order val="3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Лист1!$C$9:$I$9</c:f>
              <c:numCache>
                <c:formatCode>0.00</c:formatCode>
                <c:ptCount val="7"/>
                <c:pt idx="0">
                  <c:v>-0.72500000000000009</c:v>
                </c:pt>
                <c:pt idx="1">
                  <c:v>-0.19500000000000001</c:v>
                </c:pt>
                <c:pt idx="2">
                  <c:v>0.7649999999999999</c:v>
                </c:pt>
                <c:pt idx="3">
                  <c:v>-0.34499999999999997</c:v>
                </c:pt>
                <c:pt idx="4">
                  <c:v>-0.59499999999999997</c:v>
                </c:pt>
                <c:pt idx="5">
                  <c:v>-0.9850000000000001</c:v>
                </c:pt>
                <c:pt idx="6">
                  <c:v>0.99499999999999988</c:v>
                </c:pt>
              </c:numCache>
            </c:numRef>
          </c:yVal>
          <c:smooth val="1"/>
        </c:ser>
        <c:ser>
          <c:idx val="4"/>
          <c:order val="4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Лист1!$C$10:$I$10</c:f>
              <c:numCache>
                <c:formatCode>0.00</c:formatCode>
                <c:ptCount val="7"/>
                <c:pt idx="0">
                  <c:v>0.71499999999999986</c:v>
                </c:pt>
                <c:pt idx="1">
                  <c:v>-0.41500000000000004</c:v>
                </c:pt>
                <c:pt idx="2">
                  <c:v>0.47500000000000003</c:v>
                </c:pt>
                <c:pt idx="3">
                  <c:v>0.35500000000000004</c:v>
                </c:pt>
                <c:pt idx="4">
                  <c:v>-0.185</c:v>
                </c:pt>
                <c:pt idx="5">
                  <c:v>3.4999999999999976E-2</c:v>
                </c:pt>
                <c:pt idx="6">
                  <c:v>0.92500000000000004</c:v>
                </c:pt>
              </c:numCache>
            </c:numRef>
          </c:yVal>
          <c:smooth val="1"/>
        </c:ser>
        <c:ser>
          <c:idx val="5"/>
          <c:order val="5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Лист1!$C$11:$I$11</c:f>
              <c:numCache>
                <c:formatCode>0.00</c:formatCode>
                <c:ptCount val="7"/>
                <c:pt idx="0">
                  <c:v>0.29499999999999998</c:v>
                </c:pt>
                <c:pt idx="1">
                  <c:v>0.98499999999999988</c:v>
                </c:pt>
                <c:pt idx="2">
                  <c:v>7.5000000000000011E-2</c:v>
                </c:pt>
                <c:pt idx="3">
                  <c:v>-3.5000000000000031E-2</c:v>
                </c:pt>
                <c:pt idx="4">
                  <c:v>8.500000000000002E-2</c:v>
                </c:pt>
                <c:pt idx="5">
                  <c:v>-0.82499999999999996</c:v>
                </c:pt>
                <c:pt idx="6">
                  <c:v>-0.875</c:v>
                </c:pt>
              </c:numCache>
            </c:numRef>
          </c:yVal>
          <c:smooth val="1"/>
        </c:ser>
        <c:ser>
          <c:idx val="6"/>
          <c:order val="6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Лист1!$C$12:$I$12</c:f>
              <c:numCache>
                <c:formatCode>0.00</c:formatCode>
                <c:ptCount val="7"/>
                <c:pt idx="0">
                  <c:v>0.47500000000000003</c:v>
                </c:pt>
                <c:pt idx="1">
                  <c:v>0.315</c:v>
                </c:pt>
                <c:pt idx="2">
                  <c:v>8.500000000000002E-2</c:v>
                </c:pt>
                <c:pt idx="3">
                  <c:v>-0.71500000000000008</c:v>
                </c:pt>
                <c:pt idx="4">
                  <c:v>0.14499999999999996</c:v>
                </c:pt>
                <c:pt idx="5">
                  <c:v>-0.56499999999999995</c:v>
                </c:pt>
                <c:pt idx="6">
                  <c:v>0.41499999999999998</c:v>
                </c:pt>
              </c:numCache>
            </c:numRef>
          </c:yVal>
          <c:smooth val="1"/>
        </c:ser>
        <c:ser>
          <c:idx val="7"/>
          <c:order val="7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Лист1!$C$13:$I$13</c:f>
              <c:numCache>
                <c:formatCode>0.00</c:formatCode>
                <c:ptCount val="7"/>
                <c:pt idx="0">
                  <c:v>-0.56499999999999995</c:v>
                </c:pt>
                <c:pt idx="1">
                  <c:v>0.73499999999999988</c:v>
                </c:pt>
                <c:pt idx="2">
                  <c:v>0.73499999999999988</c:v>
                </c:pt>
                <c:pt idx="3">
                  <c:v>-0.36499999999999999</c:v>
                </c:pt>
                <c:pt idx="4">
                  <c:v>0.21500000000000002</c:v>
                </c:pt>
                <c:pt idx="5">
                  <c:v>-0.35499999999999998</c:v>
                </c:pt>
                <c:pt idx="6">
                  <c:v>0.94499999999999984</c:v>
                </c:pt>
              </c:numCache>
            </c:numRef>
          </c:yVal>
          <c:smooth val="1"/>
        </c:ser>
        <c:ser>
          <c:idx val="8"/>
          <c:order val="8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Лист1!$C$14:$I$14</c:f>
              <c:numCache>
                <c:formatCode>0.00</c:formatCode>
                <c:ptCount val="7"/>
                <c:pt idx="0">
                  <c:v>-0.68500000000000005</c:v>
                </c:pt>
                <c:pt idx="1">
                  <c:v>0.15499999999999997</c:v>
                </c:pt>
                <c:pt idx="2">
                  <c:v>0.25499999999999995</c:v>
                </c:pt>
                <c:pt idx="3">
                  <c:v>0.36500000000000005</c:v>
                </c:pt>
                <c:pt idx="4">
                  <c:v>-0.17499999999999999</c:v>
                </c:pt>
                <c:pt idx="5">
                  <c:v>-0.215</c:v>
                </c:pt>
                <c:pt idx="6">
                  <c:v>-0.67500000000000004</c:v>
                </c:pt>
              </c:numCache>
            </c:numRef>
          </c:yVal>
          <c:smooth val="1"/>
        </c:ser>
        <c:ser>
          <c:idx val="9"/>
          <c:order val="9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Лист1!$C$15:$I$15</c:f>
              <c:numCache>
                <c:formatCode>0.00</c:formatCode>
                <c:ptCount val="7"/>
                <c:pt idx="0">
                  <c:v>0.22500000000000003</c:v>
                </c:pt>
                <c:pt idx="1">
                  <c:v>-0.15500000000000003</c:v>
                </c:pt>
                <c:pt idx="2">
                  <c:v>0.25499999999999995</c:v>
                </c:pt>
                <c:pt idx="3">
                  <c:v>0.36500000000000005</c:v>
                </c:pt>
                <c:pt idx="4">
                  <c:v>-0.23500000000000001</c:v>
                </c:pt>
                <c:pt idx="5">
                  <c:v>-0.63500000000000001</c:v>
                </c:pt>
                <c:pt idx="6">
                  <c:v>0.80499999999999994</c:v>
                </c:pt>
              </c:numCache>
            </c:numRef>
          </c:yVal>
          <c:smooth val="1"/>
        </c:ser>
        <c:ser>
          <c:idx val="10"/>
          <c:order val="10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Лист1!$C$16:$I$16</c:f>
              <c:numCache>
                <c:formatCode>0.00</c:formatCode>
                <c:ptCount val="7"/>
                <c:pt idx="0">
                  <c:v>-0.53500000000000003</c:v>
                </c:pt>
                <c:pt idx="1">
                  <c:v>-0.83499999999999996</c:v>
                </c:pt>
                <c:pt idx="2">
                  <c:v>0.37499999999999994</c:v>
                </c:pt>
                <c:pt idx="3">
                  <c:v>0.85499999999999998</c:v>
                </c:pt>
                <c:pt idx="4">
                  <c:v>0.11500000000000005</c:v>
                </c:pt>
                <c:pt idx="5">
                  <c:v>0.42499999999999999</c:v>
                </c:pt>
                <c:pt idx="6">
                  <c:v>-0.76500000000000001</c:v>
                </c:pt>
              </c:numCache>
            </c:numRef>
          </c:yVal>
          <c:smooth val="1"/>
        </c:ser>
        <c:ser>
          <c:idx val="11"/>
          <c:order val="11"/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Лист1!$C$17:$I$17</c:f>
              <c:numCache>
                <c:formatCode>0.00</c:formatCode>
                <c:ptCount val="7"/>
                <c:pt idx="0">
                  <c:v>-0.57499999999999996</c:v>
                </c:pt>
                <c:pt idx="1">
                  <c:v>-0.76500000000000001</c:v>
                </c:pt>
                <c:pt idx="2">
                  <c:v>0.47500000000000003</c:v>
                </c:pt>
                <c:pt idx="3">
                  <c:v>0.15499999999999997</c:v>
                </c:pt>
                <c:pt idx="4">
                  <c:v>0.78499999999999992</c:v>
                </c:pt>
                <c:pt idx="5">
                  <c:v>0.84499999999999997</c:v>
                </c:pt>
                <c:pt idx="6">
                  <c:v>0.17499999999999999</c:v>
                </c:pt>
              </c:numCache>
            </c:numRef>
          </c:yVal>
          <c:smooth val="1"/>
        </c:ser>
        <c:ser>
          <c:idx val="12"/>
          <c:order val="12"/>
          <c:spPr>
            <a:ln w="317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</c:spPr>
          <c:marker>
            <c:symbol val="circle"/>
            <c:size val="5"/>
            <c:spPr>
              <a:solidFill>
                <a:schemeClr val="bg1"/>
              </a:solidFill>
              <a:ln w="22225" cap="flat">
                <a:solidFill>
                  <a:sysClr val="windowText" lastClr="000000">
                    <a:lumMod val="85000"/>
                    <a:lumOff val="15000"/>
                  </a:sysClr>
                </a:solidFill>
                <a:round/>
              </a:ln>
            </c:spPr>
          </c:marker>
          <c:x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Лист1!$C$21:$I$21</c:f>
              <c:numCache>
                <c:formatCode>0.000</c:formatCode>
                <c:ptCount val="7"/>
                <c:pt idx="0">
                  <c:v>-0.15583333333333335</c:v>
                </c:pt>
                <c:pt idx="1">
                  <c:v>0.14083333333333325</c:v>
                </c:pt>
                <c:pt idx="2">
                  <c:v>0.11833333333333329</c:v>
                </c:pt>
                <c:pt idx="3">
                  <c:v>-2.8333333333333346E-2</c:v>
                </c:pt>
                <c:pt idx="4">
                  <c:v>-4.1666666666666685E-2</c:v>
                </c:pt>
                <c:pt idx="5">
                  <c:v>-0.30083333333333334</c:v>
                </c:pt>
                <c:pt idx="6">
                  <c:v>0.26666666666666655</c:v>
                </c:pt>
              </c:numCache>
            </c:numRef>
          </c:yVal>
          <c:smooth val="1"/>
        </c:ser>
        <c:axId val="73088384"/>
        <c:axId val="73106944"/>
      </c:scatterChart>
      <c:valAx>
        <c:axId val="73088384"/>
        <c:scaling>
          <c:orientation val="minMax"/>
          <c:max val="2.4"/>
          <c:min val="0"/>
        </c:scaling>
        <c:axPos val="b"/>
        <c:majorGridlines/>
        <c:numFmt formatCode="General" sourceLinked="1"/>
        <c:majorTickMark val="none"/>
        <c:tickLblPos val="none"/>
        <c:spPr>
          <a:ln>
            <a:solidFill>
              <a:srgbClr val="4F81BD">
                <a:tint val="65000"/>
                <a:shade val="95000"/>
                <a:satMod val="105000"/>
              </a:srgbClr>
            </a:solidFill>
            <a:prstDash val="solid"/>
          </a:ln>
        </c:spPr>
        <c:crossAx val="73106944"/>
        <c:crosses val="autoZero"/>
        <c:crossBetween val="midCat"/>
        <c:majorUnit val="0.4"/>
      </c:valAx>
      <c:valAx>
        <c:axId val="73106944"/>
        <c:scaling>
          <c:orientation val="minMax"/>
          <c:max val="1"/>
          <c:min val="-1"/>
        </c:scaling>
        <c:axPos val="l"/>
        <c:majorGridlines/>
        <c:numFmt formatCode="0.00" sourceLinked="1"/>
        <c:tickLblPos val="nextTo"/>
        <c:crossAx val="73088384"/>
        <c:crosses val="autoZero"/>
        <c:crossBetween val="midCat"/>
        <c:majorUnit val="0.1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298588</xdr:colOff>
      <xdr:row>20</xdr:row>
      <xdr:rowOff>36028</xdr:rowOff>
    </xdr:from>
    <xdr:to>
      <xdr:col>15</xdr:col>
      <xdr:colOff>447261</xdr:colOff>
      <xdr:row>39</xdr:row>
      <xdr:rowOff>74543</xdr:rowOff>
    </xdr:to>
    <xdr:graphicFrame macro="">
      <xdr:nvGraphicFramePr>
        <xdr:cNvPr id="8817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521804</xdr:colOff>
      <xdr:row>78</xdr:row>
      <xdr:rowOff>5776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2:AC51"/>
  <sheetViews>
    <sheetView tabSelected="1" topLeftCell="A4" zoomScale="115" zoomScaleNormal="115" workbookViewId="0">
      <selection activeCell="A9" sqref="A9"/>
    </sheetView>
  </sheetViews>
  <sheetFormatPr defaultRowHeight="12.75"/>
  <cols>
    <col min="1" max="1" width="8.5703125" style="3" customWidth="1"/>
    <col min="2" max="2" width="10" style="3" customWidth="1"/>
    <col min="3" max="9" width="9.140625" style="3"/>
    <col min="10" max="10" width="10.85546875" style="3" customWidth="1"/>
    <col min="11" max="11" width="13.140625" style="3" bestFit="1" customWidth="1"/>
    <col min="12" max="16384" width="9.140625" style="3"/>
  </cols>
  <sheetData>
    <row r="2" spans="2:29" ht="26.25" customHeight="1">
      <c r="B2" s="2" t="s">
        <v>8</v>
      </c>
      <c r="C2" s="3" t="s">
        <v>10</v>
      </c>
    </row>
    <row r="3" spans="2:29">
      <c r="B3" s="4">
        <v>4</v>
      </c>
      <c r="C3" s="3">
        <f>(B3+0.5)/10</f>
        <v>0.45</v>
      </c>
    </row>
    <row r="4" spans="2:29">
      <c r="L4" s="8"/>
    </row>
    <row r="5" spans="2:29" ht="25.5" customHeight="1">
      <c r="B5" s="5" t="s">
        <v>11</v>
      </c>
      <c r="C5" s="6">
        <v>0</v>
      </c>
      <c r="D5" s="6">
        <v>0.4</v>
      </c>
      <c r="E5" s="6">
        <v>0.8</v>
      </c>
      <c r="F5" s="6">
        <v>1.2</v>
      </c>
      <c r="G5" s="6">
        <v>1.6</v>
      </c>
      <c r="H5" s="6">
        <v>2</v>
      </c>
      <c r="I5" s="6">
        <v>2.4</v>
      </c>
      <c r="L5" s="7"/>
      <c r="V5" s="5" t="s">
        <v>9</v>
      </c>
      <c r="W5" s="6">
        <v>0</v>
      </c>
      <c r="X5" s="6">
        <v>0.4</v>
      </c>
      <c r="Y5" s="6">
        <v>0.8</v>
      </c>
      <c r="Z5" s="6">
        <v>1.2</v>
      </c>
      <c r="AA5" s="6">
        <v>1.6</v>
      </c>
      <c r="AB5" s="6">
        <v>2</v>
      </c>
      <c r="AC5" s="6">
        <v>2.4</v>
      </c>
    </row>
    <row r="6" spans="2:29">
      <c r="B6" s="1">
        <v>1</v>
      </c>
      <c r="C6" s="22">
        <f>W6-$P$6</f>
        <v>0.38499999999999995</v>
      </c>
      <c r="D6" s="22">
        <f t="shared" ref="D6:I6" si="0">X6-$P$6</f>
        <v>0.875</v>
      </c>
      <c r="E6" s="22">
        <f t="shared" si="0"/>
        <v>-0.93500000000000005</v>
      </c>
      <c r="F6" s="22">
        <f t="shared" si="0"/>
        <v>-0.85499999999999998</v>
      </c>
      <c r="G6" s="22">
        <f t="shared" si="0"/>
        <v>-0.495</v>
      </c>
      <c r="H6" s="22">
        <f t="shared" si="0"/>
        <v>-0.81499999999999995</v>
      </c>
      <c r="I6" s="22">
        <f t="shared" si="0"/>
        <v>3.4999999999999976E-2</v>
      </c>
      <c r="L6" s="8"/>
      <c r="M6" s="8">
        <f>$N$6-0.01</f>
        <v>0.42399999999999999</v>
      </c>
      <c r="N6" s="8">
        <f>$O$6-0.01</f>
        <v>0.434</v>
      </c>
      <c r="O6" s="8">
        <f>$P$6-0.001</f>
        <v>0.44400000000000001</v>
      </c>
      <c r="P6" s="8">
        <v>0.44500000000000001</v>
      </c>
      <c r="Q6" s="8">
        <f>$P$6+0.001</f>
        <v>0.44600000000000001</v>
      </c>
      <c r="R6" s="8">
        <f>$Q$6+0.01</f>
        <v>0.45600000000000002</v>
      </c>
      <c r="S6" s="8">
        <f>$R$6+0.01</f>
        <v>0.46600000000000003</v>
      </c>
      <c r="V6" s="1">
        <v>1</v>
      </c>
      <c r="W6" s="22">
        <v>0.83</v>
      </c>
      <c r="X6" s="22">
        <v>1.32</v>
      </c>
      <c r="Y6" s="22">
        <v>-0.49</v>
      </c>
      <c r="Z6" s="22">
        <v>-0.41</v>
      </c>
      <c r="AA6" s="22">
        <v>-0.05</v>
      </c>
      <c r="AB6" s="22">
        <v>-0.37</v>
      </c>
      <c r="AC6" s="22">
        <v>0.48</v>
      </c>
    </row>
    <row r="7" spans="2:29">
      <c r="B7" s="1">
        <v>2</v>
      </c>
      <c r="C7" s="22">
        <f t="shared" ref="C7:C17" si="1">W7-$P$6</f>
        <v>-0.39500000000000002</v>
      </c>
      <c r="D7" s="22">
        <f t="shared" ref="D7:D17" si="2">X7-$P$6</f>
        <v>0.48500000000000004</v>
      </c>
      <c r="E7" s="22">
        <f t="shared" ref="E7:E17" si="3">Y7-$P$6</f>
        <v>-0.57499999999999996</v>
      </c>
      <c r="F7" s="22">
        <f t="shared" ref="F7:F17" si="4">Z7-$P$6</f>
        <v>0.67500000000000004</v>
      </c>
      <c r="G7" s="22">
        <f t="shared" ref="G7:G17" si="5">AA7-$P$6</f>
        <v>0.28499999999999998</v>
      </c>
      <c r="H7" s="22">
        <f t="shared" ref="H7:H17" si="6">AB7-$P$6</f>
        <v>0.27499999999999997</v>
      </c>
      <c r="I7" s="22">
        <f t="shared" ref="I7:I17" si="7">AC7-$P$6</f>
        <v>0.93499999999999983</v>
      </c>
      <c r="L7" s="24">
        <v>0</v>
      </c>
      <c r="M7" s="8">
        <f t="shared" ref="M7:M13" si="8">$N$6-0.01</f>
        <v>0.42399999999999999</v>
      </c>
      <c r="N7" s="8">
        <f t="shared" ref="N7:N13" si="9">$O$6-0.01</f>
        <v>0.434</v>
      </c>
      <c r="O7" s="8">
        <f t="shared" ref="O7:O13" si="10">$P$6-0.001</f>
        <v>0.44400000000000001</v>
      </c>
      <c r="P7" s="8">
        <v>0.44500000000000001</v>
      </c>
      <c r="Q7" s="8">
        <f t="shared" ref="Q7:Q13" si="11">$P$6+0.001</f>
        <v>0.44600000000000001</v>
      </c>
      <c r="R7" s="8">
        <f t="shared" ref="R7:R13" si="12">$Q$6+0.01</f>
        <v>0.45600000000000002</v>
      </c>
      <c r="S7" s="8">
        <f t="shared" ref="S7:S13" si="13">$R$6+0.01</f>
        <v>0.46600000000000003</v>
      </c>
      <c r="V7" s="1">
        <v>2</v>
      </c>
      <c r="W7" s="22">
        <v>0.05</v>
      </c>
      <c r="X7" s="22">
        <v>0.93</v>
      </c>
      <c r="Y7" s="22">
        <v>-0.13</v>
      </c>
      <c r="Z7" s="22">
        <v>1.1200000000000001</v>
      </c>
      <c r="AA7" s="22">
        <v>0.73</v>
      </c>
      <c r="AB7" s="22">
        <v>0.72</v>
      </c>
      <c r="AC7" s="22">
        <v>1.38</v>
      </c>
    </row>
    <row r="8" spans="2:29">
      <c r="B8" s="1">
        <v>3</v>
      </c>
      <c r="C8" s="22">
        <f t="shared" si="1"/>
        <v>-0.48499999999999999</v>
      </c>
      <c r="D8" s="22">
        <f t="shared" si="2"/>
        <v>0.50499999999999989</v>
      </c>
      <c r="E8" s="22">
        <f t="shared" si="3"/>
        <v>-0.56499999999999995</v>
      </c>
      <c r="F8" s="22">
        <f t="shared" si="4"/>
        <v>-0.79499999999999993</v>
      </c>
      <c r="G8" s="22">
        <f t="shared" si="5"/>
        <v>-0.44500000000000001</v>
      </c>
      <c r="H8" s="22">
        <f t="shared" si="6"/>
        <v>-0.79499999999999993</v>
      </c>
      <c r="I8" s="22">
        <f t="shared" si="7"/>
        <v>0.28499999999999998</v>
      </c>
      <c r="L8" s="23">
        <v>0.4</v>
      </c>
      <c r="M8" s="8">
        <f t="shared" si="8"/>
        <v>0.42399999999999999</v>
      </c>
      <c r="N8" s="8">
        <f t="shared" si="9"/>
        <v>0.434</v>
      </c>
      <c r="O8" s="8">
        <f t="shared" si="10"/>
        <v>0.44400000000000001</v>
      </c>
      <c r="P8" s="8">
        <v>0.44500000000000001</v>
      </c>
      <c r="Q8" s="8">
        <f t="shared" si="11"/>
        <v>0.44600000000000001</v>
      </c>
      <c r="R8" s="8">
        <f t="shared" si="12"/>
        <v>0.45600000000000002</v>
      </c>
      <c r="S8" s="8">
        <f t="shared" si="13"/>
        <v>0.46600000000000003</v>
      </c>
      <c r="V8" s="1">
        <v>3</v>
      </c>
      <c r="W8" s="22">
        <v>-0.04</v>
      </c>
      <c r="X8" s="22">
        <v>0.95</v>
      </c>
      <c r="Y8" s="22">
        <v>-0.12</v>
      </c>
      <c r="Z8" s="22">
        <v>-0.35</v>
      </c>
      <c r="AA8" s="22">
        <v>0</v>
      </c>
      <c r="AB8" s="22">
        <v>-0.35</v>
      </c>
      <c r="AC8" s="22">
        <v>0.73</v>
      </c>
    </row>
    <row r="9" spans="2:29">
      <c r="B9" s="1">
        <v>4</v>
      </c>
      <c r="C9" s="22">
        <f t="shared" si="1"/>
        <v>-0.72500000000000009</v>
      </c>
      <c r="D9" s="22">
        <f t="shared" si="2"/>
        <v>-0.19500000000000001</v>
      </c>
      <c r="E9" s="22">
        <f t="shared" si="3"/>
        <v>0.7649999999999999</v>
      </c>
      <c r="F9" s="22">
        <f t="shared" si="4"/>
        <v>-0.34499999999999997</v>
      </c>
      <c r="G9" s="22">
        <f t="shared" si="5"/>
        <v>-0.59499999999999997</v>
      </c>
      <c r="H9" s="22">
        <f t="shared" si="6"/>
        <v>-0.9850000000000001</v>
      </c>
      <c r="I9" s="22">
        <f t="shared" si="7"/>
        <v>0.99499999999999988</v>
      </c>
      <c r="L9" s="24">
        <v>0.8</v>
      </c>
      <c r="M9" s="8">
        <f t="shared" si="8"/>
        <v>0.42399999999999999</v>
      </c>
      <c r="N9" s="8">
        <f t="shared" si="9"/>
        <v>0.434</v>
      </c>
      <c r="O9" s="8">
        <f t="shared" si="10"/>
        <v>0.44400000000000001</v>
      </c>
      <c r="P9" s="8">
        <v>0.44500000000000001</v>
      </c>
      <c r="Q9" s="8">
        <f t="shared" si="11"/>
        <v>0.44600000000000001</v>
      </c>
      <c r="R9" s="8">
        <f t="shared" si="12"/>
        <v>0.45600000000000002</v>
      </c>
      <c r="S9" s="8">
        <f t="shared" si="13"/>
        <v>0.46600000000000003</v>
      </c>
      <c r="V9" s="1">
        <v>4</v>
      </c>
      <c r="W9" s="22">
        <v>-0.28000000000000003</v>
      </c>
      <c r="X9" s="22">
        <v>0.25</v>
      </c>
      <c r="Y9" s="22">
        <v>1.21</v>
      </c>
      <c r="Z9" s="22">
        <v>0.1</v>
      </c>
      <c r="AA9" s="22">
        <v>-0.15</v>
      </c>
      <c r="AB9" s="22">
        <v>-0.54</v>
      </c>
      <c r="AC9" s="22">
        <v>1.44</v>
      </c>
    </row>
    <row r="10" spans="2:29">
      <c r="B10" s="1">
        <v>5</v>
      </c>
      <c r="C10" s="22">
        <f t="shared" si="1"/>
        <v>0.71499999999999986</v>
      </c>
      <c r="D10" s="22">
        <f t="shared" si="2"/>
        <v>-0.41500000000000004</v>
      </c>
      <c r="E10" s="22">
        <f t="shared" si="3"/>
        <v>0.47500000000000003</v>
      </c>
      <c r="F10" s="22">
        <f t="shared" si="4"/>
        <v>0.35500000000000004</v>
      </c>
      <c r="G10" s="22">
        <f t="shared" si="5"/>
        <v>-0.185</v>
      </c>
      <c r="H10" s="22">
        <f t="shared" si="6"/>
        <v>3.4999999999999976E-2</v>
      </c>
      <c r="I10" s="22">
        <f t="shared" si="7"/>
        <v>0.92500000000000004</v>
      </c>
      <c r="L10" s="23">
        <v>1.2</v>
      </c>
      <c r="M10" s="8">
        <f t="shared" si="8"/>
        <v>0.42399999999999999</v>
      </c>
      <c r="N10" s="8">
        <f t="shared" si="9"/>
        <v>0.434</v>
      </c>
      <c r="O10" s="8">
        <f t="shared" si="10"/>
        <v>0.44400000000000001</v>
      </c>
      <c r="P10" s="8">
        <v>0.44500000000000001</v>
      </c>
      <c r="Q10" s="8">
        <f t="shared" si="11"/>
        <v>0.44600000000000001</v>
      </c>
      <c r="R10" s="8">
        <f t="shared" si="12"/>
        <v>0.45600000000000002</v>
      </c>
      <c r="S10" s="8">
        <f t="shared" si="13"/>
        <v>0.46600000000000003</v>
      </c>
      <c r="V10" s="1">
        <v>5</v>
      </c>
      <c r="W10" s="22">
        <v>1.1599999999999999</v>
      </c>
      <c r="X10" s="22">
        <v>0.03</v>
      </c>
      <c r="Y10" s="22">
        <v>0.92</v>
      </c>
      <c r="Z10" s="22">
        <v>0.8</v>
      </c>
      <c r="AA10" s="22">
        <v>0.26</v>
      </c>
      <c r="AB10" s="22">
        <v>0.48</v>
      </c>
      <c r="AC10" s="22">
        <v>1.37</v>
      </c>
    </row>
    <row r="11" spans="2:29">
      <c r="B11" s="1">
        <v>6</v>
      </c>
      <c r="C11" s="22">
        <f t="shared" si="1"/>
        <v>0.29499999999999998</v>
      </c>
      <c r="D11" s="22">
        <f t="shared" si="2"/>
        <v>0.98499999999999988</v>
      </c>
      <c r="E11" s="22">
        <f t="shared" si="3"/>
        <v>7.5000000000000011E-2</v>
      </c>
      <c r="F11" s="22">
        <f t="shared" si="4"/>
        <v>-3.5000000000000031E-2</v>
      </c>
      <c r="G11" s="22">
        <f t="shared" si="5"/>
        <v>8.500000000000002E-2</v>
      </c>
      <c r="H11" s="22">
        <f t="shared" si="6"/>
        <v>-0.82499999999999996</v>
      </c>
      <c r="I11" s="22">
        <f t="shared" si="7"/>
        <v>-0.875</v>
      </c>
      <c r="K11" s="9"/>
      <c r="L11" s="24">
        <v>1.6</v>
      </c>
      <c r="M11" s="8">
        <f t="shared" si="8"/>
        <v>0.42399999999999999</v>
      </c>
      <c r="N11" s="8">
        <f t="shared" si="9"/>
        <v>0.434</v>
      </c>
      <c r="O11" s="8">
        <f t="shared" si="10"/>
        <v>0.44400000000000001</v>
      </c>
      <c r="P11" s="8">
        <v>0.44500000000000001</v>
      </c>
      <c r="Q11" s="8">
        <f t="shared" si="11"/>
        <v>0.44600000000000001</v>
      </c>
      <c r="R11" s="8">
        <f t="shared" si="12"/>
        <v>0.45600000000000002</v>
      </c>
      <c r="S11" s="8">
        <f t="shared" si="13"/>
        <v>0.46600000000000003</v>
      </c>
      <c r="V11" s="1">
        <v>6</v>
      </c>
      <c r="W11" s="22">
        <v>0.74</v>
      </c>
      <c r="X11" s="22">
        <v>1.43</v>
      </c>
      <c r="Y11" s="22">
        <v>0.52</v>
      </c>
      <c r="Z11" s="22">
        <v>0.41</v>
      </c>
      <c r="AA11" s="22">
        <v>0.53</v>
      </c>
      <c r="AB11" s="22">
        <v>-0.38</v>
      </c>
      <c r="AC11" s="22">
        <v>-0.43</v>
      </c>
    </row>
    <row r="12" spans="2:29">
      <c r="B12" s="1">
        <v>7</v>
      </c>
      <c r="C12" s="22">
        <f t="shared" si="1"/>
        <v>0.47500000000000003</v>
      </c>
      <c r="D12" s="22">
        <f t="shared" si="2"/>
        <v>0.315</v>
      </c>
      <c r="E12" s="22">
        <f t="shared" si="3"/>
        <v>8.500000000000002E-2</v>
      </c>
      <c r="F12" s="22">
        <f t="shared" si="4"/>
        <v>-0.71500000000000008</v>
      </c>
      <c r="G12" s="22">
        <f t="shared" si="5"/>
        <v>0.14499999999999996</v>
      </c>
      <c r="H12" s="22">
        <f t="shared" si="6"/>
        <v>-0.56499999999999995</v>
      </c>
      <c r="I12" s="22">
        <f t="shared" si="7"/>
        <v>0.41499999999999998</v>
      </c>
      <c r="K12" s="9"/>
      <c r="L12" s="23">
        <v>2</v>
      </c>
      <c r="M12" s="8">
        <f t="shared" si="8"/>
        <v>0.42399999999999999</v>
      </c>
      <c r="N12" s="8">
        <f t="shared" si="9"/>
        <v>0.434</v>
      </c>
      <c r="O12" s="8">
        <f t="shared" si="10"/>
        <v>0.44400000000000001</v>
      </c>
      <c r="P12" s="8">
        <v>0.44500000000000001</v>
      </c>
      <c r="Q12" s="8">
        <f t="shared" si="11"/>
        <v>0.44600000000000001</v>
      </c>
      <c r="R12" s="8">
        <f t="shared" si="12"/>
        <v>0.45600000000000002</v>
      </c>
      <c r="S12" s="8">
        <f t="shared" si="13"/>
        <v>0.46600000000000003</v>
      </c>
      <c r="V12" s="1">
        <v>7</v>
      </c>
      <c r="W12" s="22">
        <v>0.92</v>
      </c>
      <c r="X12" s="22">
        <v>0.76</v>
      </c>
      <c r="Y12" s="22">
        <v>0.53</v>
      </c>
      <c r="Z12" s="22">
        <v>-0.27</v>
      </c>
      <c r="AA12" s="22">
        <v>0.59</v>
      </c>
      <c r="AB12" s="22">
        <v>-0.12</v>
      </c>
      <c r="AC12" s="22">
        <v>0.86</v>
      </c>
    </row>
    <row r="13" spans="2:29">
      <c r="B13" s="1">
        <v>8</v>
      </c>
      <c r="C13" s="22">
        <f t="shared" si="1"/>
        <v>-0.56499999999999995</v>
      </c>
      <c r="D13" s="22">
        <f t="shared" si="2"/>
        <v>0.73499999999999988</v>
      </c>
      <c r="E13" s="22">
        <f t="shared" si="3"/>
        <v>0.73499999999999988</v>
      </c>
      <c r="F13" s="22">
        <f t="shared" si="4"/>
        <v>-0.36499999999999999</v>
      </c>
      <c r="G13" s="22">
        <f t="shared" si="5"/>
        <v>0.21500000000000002</v>
      </c>
      <c r="H13" s="22">
        <f t="shared" si="6"/>
        <v>-0.35499999999999998</v>
      </c>
      <c r="I13" s="22">
        <f t="shared" si="7"/>
        <v>0.94499999999999984</v>
      </c>
      <c r="K13" s="9"/>
      <c r="L13" s="24">
        <v>2.4</v>
      </c>
      <c r="M13" s="8">
        <f t="shared" si="8"/>
        <v>0.42399999999999999</v>
      </c>
      <c r="N13" s="8">
        <f t="shared" si="9"/>
        <v>0.434</v>
      </c>
      <c r="O13" s="8">
        <f t="shared" si="10"/>
        <v>0.44400000000000001</v>
      </c>
      <c r="P13" s="8">
        <v>0.44500000000000001</v>
      </c>
      <c r="Q13" s="8">
        <f t="shared" si="11"/>
        <v>0.44600000000000001</v>
      </c>
      <c r="R13" s="8">
        <f t="shared" si="12"/>
        <v>0.45600000000000002</v>
      </c>
      <c r="S13" s="8">
        <f t="shared" si="13"/>
        <v>0.46600000000000003</v>
      </c>
      <c r="V13" s="1">
        <v>8</v>
      </c>
      <c r="W13" s="22">
        <v>-0.12</v>
      </c>
      <c r="X13" s="22">
        <v>1.18</v>
      </c>
      <c r="Y13" s="22">
        <v>1.18</v>
      </c>
      <c r="Z13" s="22">
        <v>0.08</v>
      </c>
      <c r="AA13" s="22">
        <v>0.66</v>
      </c>
      <c r="AB13" s="22">
        <v>0.09</v>
      </c>
      <c r="AC13" s="22">
        <v>1.39</v>
      </c>
    </row>
    <row r="14" spans="2:29">
      <c r="B14" s="1">
        <v>9</v>
      </c>
      <c r="C14" s="22">
        <f t="shared" si="1"/>
        <v>-0.68500000000000005</v>
      </c>
      <c r="D14" s="22">
        <f t="shared" si="2"/>
        <v>0.15499999999999997</v>
      </c>
      <c r="E14" s="22">
        <f t="shared" si="3"/>
        <v>0.25499999999999995</v>
      </c>
      <c r="F14" s="22">
        <f t="shared" si="4"/>
        <v>0.36500000000000005</v>
      </c>
      <c r="G14" s="22">
        <f t="shared" si="5"/>
        <v>-0.17499999999999999</v>
      </c>
      <c r="H14" s="22">
        <f t="shared" si="6"/>
        <v>-0.215</v>
      </c>
      <c r="I14" s="22">
        <f t="shared" si="7"/>
        <v>-0.67500000000000004</v>
      </c>
      <c r="N14" s="9"/>
      <c r="V14" s="1">
        <v>9</v>
      </c>
      <c r="W14" s="22">
        <v>-0.24</v>
      </c>
      <c r="X14" s="22">
        <v>0.6</v>
      </c>
      <c r="Y14" s="22">
        <v>0.7</v>
      </c>
      <c r="Z14" s="22">
        <v>0.81</v>
      </c>
      <c r="AA14" s="22">
        <v>0.27</v>
      </c>
      <c r="AB14" s="22">
        <v>0.23</v>
      </c>
      <c r="AC14" s="22">
        <v>-0.23</v>
      </c>
    </row>
    <row r="15" spans="2:29">
      <c r="B15" s="1">
        <v>10</v>
      </c>
      <c r="C15" s="22">
        <f t="shared" si="1"/>
        <v>0.22500000000000003</v>
      </c>
      <c r="D15" s="22">
        <f t="shared" si="2"/>
        <v>-0.15500000000000003</v>
      </c>
      <c r="E15" s="22">
        <f t="shared" si="3"/>
        <v>0.25499999999999995</v>
      </c>
      <c r="F15" s="22">
        <f t="shared" si="4"/>
        <v>0.36500000000000005</v>
      </c>
      <c r="G15" s="22">
        <f t="shared" si="5"/>
        <v>-0.23500000000000001</v>
      </c>
      <c r="H15" s="22">
        <f t="shared" si="6"/>
        <v>-0.63500000000000001</v>
      </c>
      <c r="I15" s="22">
        <f t="shared" si="7"/>
        <v>0.80499999999999994</v>
      </c>
      <c r="M15" s="25">
        <f>SUMXMY2(M7:M13,$W$20:$AC$20)</f>
        <v>0.22532352777777767</v>
      </c>
      <c r="N15" s="25">
        <f t="shared" ref="N15:S15" si="14">SUMXMY2(N7:N13,$W$20:$AC$20)</f>
        <v>0.22310019444444432</v>
      </c>
      <c r="O15" s="25">
        <f t="shared" si="14"/>
        <v>0.222276861111111</v>
      </c>
      <c r="P15" s="25">
        <f t="shared" si="14"/>
        <v>0.22227152777777767</v>
      </c>
      <c r="Q15" s="25">
        <f t="shared" si="14"/>
        <v>0.22228019444444433</v>
      </c>
      <c r="R15" s="25">
        <f t="shared" si="14"/>
        <v>0.22313686111111103</v>
      </c>
      <c r="S15" s="25">
        <f t="shared" si="14"/>
        <v>0.22539352777777771</v>
      </c>
      <c r="V15" s="1">
        <v>10</v>
      </c>
      <c r="W15" s="22">
        <v>0.67</v>
      </c>
      <c r="X15" s="22">
        <v>0.28999999999999998</v>
      </c>
      <c r="Y15" s="22">
        <v>0.7</v>
      </c>
      <c r="Z15" s="22">
        <v>0.81</v>
      </c>
      <c r="AA15" s="22">
        <v>0.21</v>
      </c>
      <c r="AB15" s="22">
        <v>-0.19</v>
      </c>
      <c r="AC15" s="22">
        <v>1.25</v>
      </c>
    </row>
    <row r="16" spans="2:29">
      <c r="B16" s="1">
        <v>11</v>
      </c>
      <c r="C16" s="22">
        <f t="shared" si="1"/>
        <v>-0.53500000000000003</v>
      </c>
      <c r="D16" s="22">
        <f t="shared" si="2"/>
        <v>-0.83499999999999996</v>
      </c>
      <c r="E16" s="22">
        <f t="shared" si="3"/>
        <v>0.37499999999999994</v>
      </c>
      <c r="F16" s="22">
        <f t="shared" si="4"/>
        <v>0.85499999999999998</v>
      </c>
      <c r="G16" s="22">
        <f t="shared" si="5"/>
        <v>0.11500000000000005</v>
      </c>
      <c r="H16" s="22">
        <f t="shared" si="6"/>
        <v>0.42499999999999999</v>
      </c>
      <c r="I16" s="22">
        <f t="shared" si="7"/>
        <v>-0.76500000000000001</v>
      </c>
      <c r="N16" s="9"/>
      <c r="V16" s="1">
        <v>11</v>
      </c>
      <c r="W16" s="22">
        <v>-0.09</v>
      </c>
      <c r="X16" s="22">
        <v>-0.39</v>
      </c>
      <c r="Y16" s="22">
        <v>0.82</v>
      </c>
      <c r="Z16" s="22">
        <v>1.3</v>
      </c>
      <c r="AA16" s="22">
        <v>0.56000000000000005</v>
      </c>
      <c r="AB16" s="22">
        <v>0.87</v>
      </c>
      <c r="AC16" s="22">
        <v>-0.32</v>
      </c>
    </row>
    <row r="17" spans="2:29">
      <c r="B17" s="1">
        <v>12</v>
      </c>
      <c r="C17" s="22">
        <f t="shared" si="1"/>
        <v>-0.57499999999999996</v>
      </c>
      <c r="D17" s="22">
        <f t="shared" si="2"/>
        <v>-0.76500000000000001</v>
      </c>
      <c r="E17" s="22">
        <f t="shared" si="3"/>
        <v>0.47500000000000003</v>
      </c>
      <c r="F17" s="22">
        <f t="shared" si="4"/>
        <v>0.15499999999999997</v>
      </c>
      <c r="G17" s="22">
        <f t="shared" si="5"/>
        <v>0.78499999999999992</v>
      </c>
      <c r="H17" s="22">
        <f t="shared" si="6"/>
        <v>0.84499999999999997</v>
      </c>
      <c r="I17" s="22">
        <f t="shared" si="7"/>
        <v>0.17499999999999999</v>
      </c>
      <c r="N17" s="9"/>
      <c r="V17" s="1">
        <v>12</v>
      </c>
      <c r="W17" s="22">
        <v>-0.13</v>
      </c>
      <c r="X17" s="22">
        <v>-0.32</v>
      </c>
      <c r="Y17" s="22">
        <v>0.92</v>
      </c>
      <c r="Z17" s="22">
        <v>0.6</v>
      </c>
      <c r="AA17" s="22">
        <v>1.23</v>
      </c>
      <c r="AB17" s="22">
        <v>1.29</v>
      </c>
      <c r="AC17" s="22">
        <v>0.62</v>
      </c>
    </row>
    <row r="18" spans="2:29">
      <c r="H18" s="10"/>
      <c r="N18" s="9"/>
    </row>
    <row r="19" spans="2:29">
      <c r="B19" s="11"/>
      <c r="C19" s="11"/>
      <c r="D19" s="11"/>
      <c r="E19" s="11"/>
      <c r="F19" s="11"/>
      <c r="G19" s="11"/>
      <c r="H19" s="11"/>
      <c r="I19" s="11"/>
      <c r="V19" s="1" t="s">
        <v>0</v>
      </c>
      <c r="W19" s="1">
        <v>0</v>
      </c>
      <c r="X19" s="1">
        <v>0.4</v>
      </c>
      <c r="Y19" s="1">
        <v>0.8</v>
      </c>
      <c r="Z19" s="1">
        <v>1.2</v>
      </c>
      <c r="AA19" s="1">
        <v>1.6</v>
      </c>
      <c r="AB19" s="1">
        <v>2</v>
      </c>
      <c r="AC19" s="1">
        <v>2.4</v>
      </c>
    </row>
    <row r="20" spans="2:29">
      <c r="B20" s="1" t="s">
        <v>0</v>
      </c>
      <c r="C20" s="1">
        <v>0</v>
      </c>
      <c r="D20" s="1">
        <v>0.4</v>
      </c>
      <c r="E20" s="1">
        <v>0.8</v>
      </c>
      <c r="F20" s="1">
        <v>1.2</v>
      </c>
      <c r="G20" s="1">
        <v>1.6</v>
      </c>
      <c r="H20" s="1">
        <v>2</v>
      </c>
      <c r="I20" s="1">
        <v>2.4</v>
      </c>
      <c r="J20" s="4" t="s">
        <v>5</v>
      </c>
      <c r="V20" s="1" t="s">
        <v>1</v>
      </c>
      <c r="W20" s="12">
        <f>SUM(W6:W17)/12</f>
        <v>0.28916666666666663</v>
      </c>
      <c r="X20" s="12">
        <f>SUM(X6:X17)/12</f>
        <v>0.58583333333333332</v>
      </c>
      <c r="Y20" s="12">
        <f>SUM(Y6:Y17)/12</f>
        <v>0.56333333333333335</v>
      </c>
      <c r="Z20" s="12">
        <f>SUM(Z6:Z17)/12</f>
        <v>0.41666666666666669</v>
      </c>
      <c r="AA20" s="12">
        <f>SUM(AA6:AA17)/12</f>
        <v>0.40333333333333332</v>
      </c>
      <c r="AB20" s="12">
        <f>SUM(AB6:AB17)/12</f>
        <v>0.14416666666666667</v>
      </c>
      <c r="AC20" s="12">
        <f>SUM(AC6:AC17)/12</f>
        <v>0.71166666666666645</v>
      </c>
    </row>
    <row r="21" spans="2:29">
      <c r="B21" s="1" t="s">
        <v>1</v>
      </c>
      <c r="C21" s="12">
        <f>SUM(C6:C17)/12</f>
        <v>-0.15583333333333335</v>
      </c>
      <c r="D21" s="12">
        <f t="shared" ref="D21:I21" si="15">SUM(D6:D17)/12</f>
        <v>0.14083333333333325</v>
      </c>
      <c r="E21" s="12">
        <f t="shared" si="15"/>
        <v>0.11833333333333329</v>
      </c>
      <c r="F21" s="12">
        <f t="shared" si="15"/>
        <v>-2.8333333333333346E-2</v>
      </c>
      <c r="G21" s="12">
        <f t="shared" si="15"/>
        <v>-4.1666666666666685E-2</v>
      </c>
      <c r="H21" s="12">
        <f t="shared" si="15"/>
        <v>-0.30083333333333334</v>
      </c>
      <c r="I21" s="12">
        <f t="shared" si="15"/>
        <v>0.26666666666666655</v>
      </c>
      <c r="J21" s="13">
        <f>SUM(C21:I21)/7</f>
        <v>-1.1904761904766145E-4</v>
      </c>
    </row>
    <row r="24" spans="2:29" ht="25.5">
      <c r="B24" s="14" t="s">
        <v>12</v>
      </c>
      <c r="C24" s="6">
        <v>0</v>
      </c>
      <c r="D24" s="6">
        <v>0.4</v>
      </c>
      <c r="E24" s="6">
        <v>0.8</v>
      </c>
      <c r="F24" s="6">
        <v>1.2</v>
      </c>
      <c r="G24" s="6">
        <v>1.6</v>
      </c>
      <c r="H24" s="6">
        <v>2</v>
      </c>
      <c r="I24" s="6">
        <v>2.4</v>
      </c>
    </row>
    <row r="25" spans="2:29">
      <c r="B25" s="1">
        <v>0</v>
      </c>
      <c r="C25" s="12">
        <f>(SUMSQ(C6:C17)/12-C21^2)*12/11</f>
        <v>0.27759015151515154</v>
      </c>
      <c r="D25" s="12">
        <f>(SUMPRODUCT(C6:C17,D6:D17)/12-C21*D21)*12/11</f>
        <v>7.0805303030303038E-2</v>
      </c>
      <c r="E25" s="12">
        <f>(SUMPRODUCT(C6:C17,E6:E17)/12-C21*E21)*12/11</f>
        <v>-7.2396969696969696E-2</v>
      </c>
      <c r="F25" s="12">
        <f>(SUMPRODUCT(C6:C17,F6:F17)/12-C21*F21)*12/11</f>
        <v>-5.6130303030303058E-2</v>
      </c>
      <c r="G25" s="12">
        <f>(SUMPRODUCT(C6:C17,G6:G17)/12-C21*G21)*12/11</f>
        <v>-3.0869696969696971E-2</v>
      </c>
      <c r="H25" s="12">
        <f>(SUMPRODUCT(C6:C17,H6:H17)/12-C21*H21)*12/11</f>
        <v>-8.0023484848484816E-2</v>
      </c>
      <c r="I25" s="12">
        <f>(SUMPRODUCT(C6:C17,I6:I17)/12-C21*I21)*12/11</f>
        <v>2.7437878787878785E-2</v>
      </c>
    </row>
    <row r="26" spans="2:29">
      <c r="B26" s="1">
        <v>0.4</v>
      </c>
      <c r="C26" s="12"/>
      <c r="D26" s="12">
        <f>(SUMSQ(D$6:D$17)/12-D$21^2)*12/11</f>
        <v>0.37893560606060606</v>
      </c>
      <c r="E26" s="12">
        <f>(SUMPRODUCT(D6:D17,E6:E17)/12-D21*E21)*12/11</f>
        <v>-0.17856666666666668</v>
      </c>
      <c r="F26" s="12">
        <f>(SUMPRODUCT(D6:D17,F6:F17)/12-D21*F21)*12/11</f>
        <v>-0.20135151515151514</v>
      </c>
      <c r="G26" s="12">
        <f>(SUMPRODUCT(D6:D17,G6:G17)/12-D21*G21)*12/11</f>
        <v>-5.9657575757575756E-2</v>
      </c>
      <c r="H26" s="12">
        <f>(SUMPRODUCT(D6:D17,H6:H17)/12-D21*H21)*12/11</f>
        <v>-0.22572651515151512</v>
      </c>
      <c r="I26" s="12">
        <f>(SUMPRODUCT(D6:D17,I6:I17)/12-D21*I21)*12/11</f>
        <v>-1.4692424242424246E-2</v>
      </c>
    </row>
    <row r="27" spans="2:29">
      <c r="B27" s="1">
        <v>0.8</v>
      </c>
      <c r="C27" s="12"/>
      <c r="D27" s="12"/>
      <c r="E27" s="12">
        <f>(SUMSQ(E$6:E$17)/12-E$21^2)*12/11</f>
        <v>0.29238787878787881</v>
      </c>
      <c r="F27" s="12">
        <f>(SUMPRODUCT(E6:E17,F6:F17)/12-E21*F21)*12/11</f>
        <v>9.583030303030303E-2</v>
      </c>
      <c r="G27" s="12">
        <f>(SUMPRODUCT(E6:E17,G6:G17)/12-E21*G21)*12/11</f>
        <v>5.0424242424242441E-2</v>
      </c>
      <c r="H27" s="12">
        <f>(SUMPRODUCT(E6:E17,H6:H17)/12-E21*H21)*12/11</f>
        <v>6.5139393939393928E-2</v>
      </c>
      <c r="I27" s="12">
        <f>(SUMPRODUCT(E6:E17,I6:I17)/12-E21*I21)*12/11</f>
        <v>5.3103030303030312E-2</v>
      </c>
    </row>
    <row r="28" spans="2:29">
      <c r="B28" s="1">
        <v>1.2</v>
      </c>
      <c r="C28" s="12"/>
      <c r="D28" s="12"/>
      <c r="E28" s="12"/>
      <c r="F28" s="12">
        <f>(SUMSQ(F$6:F$17)/12-F$21^2)*12/11</f>
        <v>0.33829696969696965</v>
      </c>
      <c r="G28" s="12">
        <f>(SUMPRODUCT(F6:F17,G6:G17)/12-F21*G21)*12/11</f>
        <v>8.9093939393939378E-2</v>
      </c>
      <c r="H28" s="12">
        <f>(SUMPRODUCT(F6:F17,H6:H17)/12-F21*H21)*12/11</f>
        <v>0.22826969696969696</v>
      </c>
      <c r="I28" s="12">
        <f>(SUMPRODUCT(F6:F17,I6:I17)/12-F21*I21)*12/11</f>
        <v>-6.7284848484848475E-2</v>
      </c>
    </row>
    <row r="29" spans="2:29">
      <c r="B29" s="1">
        <v>1.6</v>
      </c>
      <c r="C29" s="12"/>
      <c r="D29" s="12"/>
      <c r="E29" s="12"/>
      <c r="F29" s="12"/>
      <c r="G29" s="12">
        <f>(SUMSQ(G$6:G$17)/12-G$21^2)*12/11</f>
        <v>0.15286060606060606</v>
      </c>
      <c r="H29" s="12">
        <f>(SUMPRODUCT(G6:G17,H6:H17)/12-G21*H21)*12/11</f>
        <v>0.1759484848484848</v>
      </c>
      <c r="I29" s="12">
        <f>(SUMPRODUCT(G6:G17,I6:I17)/12-G21*I21)*12/11</f>
        <v>-3.0924242424242441E-2</v>
      </c>
    </row>
    <row r="30" spans="2:29">
      <c r="B30" s="1">
        <v>2</v>
      </c>
      <c r="C30" s="12"/>
      <c r="D30" s="12"/>
      <c r="E30" s="12"/>
      <c r="F30" s="12"/>
      <c r="G30" s="12"/>
      <c r="H30" s="12">
        <f>(SUMSQ(H$6:H$17)/12-H$21^2)*12/11</f>
        <v>0.33884469696969693</v>
      </c>
      <c r="I30" s="12">
        <f>(SUMPRODUCT(H6:H17,I6:I17)/12-H21*I21)*12/11</f>
        <v>-3.4034848484848529E-2</v>
      </c>
    </row>
    <row r="31" spans="2:29">
      <c r="B31" s="1">
        <v>2.4</v>
      </c>
      <c r="C31" s="12"/>
      <c r="D31" s="12"/>
      <c r="E31" s="12"/>
      <c r="F31" s="12"/>
      <c r="G31" s="12"/>
      <c r="H31" s="12"/>
      <c r="I31" s="12">
        <f>(SUMSQ(I$6:I$17)/12-I$21^2)*12/11</f>
        <v>0.49994242424242419</v>
      </c>
    </row>
    <row r="34" spans="2:10">
      <c r="B34" s="1" t="s">
        <v>0</v>
      </c>
      <c r="C34" s="1">
        <v>0</v>
      </c>
      <c r="D34" s="1">
        <v>0.4</v>
      </c>
      <c r="E34" s="1">
        <v>0.8</v>
      </c>
      <c r="F34" s="1">
        <v>1.2</v>
      </c>
      <c r="G34" s="1">
        <v>1.6</v>
      </c>
      <c r="H34" s="1">
        <v>2</v>
      </c>
      <c r="I34" s="1">
        <v>2.4</v>
      </c>
      <c r="J34" s="4" t="s">
        <v>6</v>
      </c>
    </row>
    <row r="35" spans="2:10">
      <c r="B35" s="1" t="s">
        <v>2</v>
      </c>
      <c r="C35" s="12">
        <f>C25</f>
        <v>0.27759015151515154</v>
      </c>
      <c r="D35" s="12">
        <f>D26</f>
        <v>0.37893560606060606</v>
      </c>
      <c r="E35" s="12">
        <f>E27</f>
        <v>0.29238787878787881</v>
      </c>
      <c r="F35" s="12">
        <f>F28</f>
        <v>0.33829696969696965</v>
      </c>
      <c r="G35" s="12">
        <f>G29</f>
        <v>0.15286060606060606</v>
      </c>
      <c r="H35" s="12">
        <f>H30</f>
        <v>0.33884469696969693</v>
      </c>
      <c r="I35" s="12">
        <f>I31</f>
        <v>0.49994242424242419</v>
      </c>
      <c r="J35" s="15">
        <f>SUM(C35:I35)/7</f>
        <v>0.32555119047619047</v>
      </c>
    </row>
    <row r="37" spans="2:10">
      <c r="B37" s="1" t="s">
        <v>0</v>
      </c>
      <c r="C37" s="1">
        <v>0</v>
      </c>
      <c r="D37" s="1">
        <v>0.4</v>
      </c>
      <c r="E37" s="1">
        <v>0.8</v>
      </c>
      <c r="F37" s="1">
        <v>1.2</v>
      </c>
      <c r="G37" s="1">
        <v>1.6</v>
      </c>
      <c r="H37" s="1">
        <v>2</v>
      </c>
      <c r="I37" s="1">
        <v>2.4</v>
      </c>
      <c r="J37" s="4" t="s">
        <v>7</v>
      </c>
    </row>
    <row r="38" spans="2:10">
      <c r="B38" s="1" t="s">
        <v>3</v>
      </c>
      <c r="C38" s="12">
        <f>SQRT(C35)</f>
        <v>0.52686824872557236</v>
      </c>
      <c r="D38" s="12">
        <f t="shared" ref="D38:I38" si="16">SQRT(D35)</f>
        <v>0.6155774574012649</v>
      </c>
      <c r="E38" s="12">
        <f t="shared" si="16"/>
        <v>0.54072902528704603</v>
      </c>
      <c r="F38" s="12">
        <f t="shared" si="16"/>
        <v>0.5816330197787688</v>
      </c>
      <c r="G38" s="12">
        <f t="shared" si="16"/>
        <v>0.39097391992383079</v>
      </c>
      <c r="H38" s="12">
        <f t="shared" si="16"/>
        <v>0.5821036823193072</v>
      </c>
      <c r="I38" s="16">
        <f t="shared" si="16"/>
        <v>0.70706606780584813</v>
      </c>
      <c r="J38" s="17">
        <f>SQRT(J35)</f>
        <v>0.57057093378141033</v>
      </c>
    </row>
    <row r="41" spans="2:10" ht="25.5">
      <c r="B41" s="14" t="s">
        <v>13</v>
      </c>
      <c r="C41" s="6">
        <v>0</v>
      </c>
      <c r="D41" s="6">
        <v>0.4</v>
      </c>
      <c r="E41" s="6">
        <v>0.8</v>
      </c>
      <c r="F41" s="6">
        <v>1.2</v>
      </c>
      <c r="G41" s="6">
        <v>1.6</v>
      </c>
      <c r="H41" s="6">
        <v>2</v>
      </c>
      <c r="I41" s="6">
        <v>2.4</v>
      </c>
    </row>
    <row r="42" spans="2:10">
      <c r="B42" s="1">
        <v>0</v>
      </c>
      <c r="C42" s="18">
        <v>1</v>
      </c>
      <c r="D42" s="12">
        <f>D25/(C38*D38)</f>
        <v>0.21831373076085794</v>
      </c>
      <c r="E42" s="12">
        <f>E25/(C38*E38)</f>
        <v>-0.25411990198791989</v>
      </c>
      <c r="F42" s="12">
        <f>F25/(C38*F38)</f>
        <v>-0.18316660932467993</v>
      </c>
      <c r="G42" s="12">
        <f>G25/(C38*G38)</f>
        <v>-0.1498589035520746</v>
      </c>
      <c r="H42" s="12">
        <f>H25/(C38*H38)</f>
        <v>-0.26092463611697936</v>
      </c>
      <c r="I42" s="16">
        <f>I25/(C38*I38)</f>
        <v>7.3652672569825883E-2</v>
      </c>
      <c r="J42" s="19"/>
    </row>
    <row r="43" spans="2:10">
      <c r="B43" s="1">
        <v>0.4</v>
      </c>
      <c r="C43" s="20"/>
      <c r="D43" s="18">
        <v>1</v>
      </c>
      <c r="E43" s="12">
        <f>E26/(D38*E38)</f>
        <v>-0.53646081108926336</v>
      </c>
      <c r="F43" s="12">
        <f>F26/(D38*F38)</f>
        <v>-0.56237128946508486</v>
      </c>
      <c r="G43" s="12">
        <f>G26/(D38*G38)</f>
        <v>-0.24787635734175434</v>
      </c>
      <c r="H43" s="12">
        <f>H26/(D38*H38)</f>
        <v>-0.62994048832373339</v>
      </c>
      <c r="I43" s="12">
        <f>I26/(D38*I38)</f>
        <v>-3.3755982782262224E-2</v>
      </c>
    </row>
    <row r="44" spans="2:10">
      <c r="B44" s="1">
        <v>0.8</v>
      </c>
      <c r="C44" s="20"/>
      <c r="D44" s="20"/>
      <c r="E44" s="18">
        <v>1</v>
      </c>
      <c r="F44" s="12">
        <f>F27/(E38*F38)</f>
        <v>0.3047011724736915</v>
      </c>
      <c r="G44" s="12">
        <f>G27/(E38*G38)</f>
        <v>0.23851292105399025</v>
      </c>
      <c r="H44" s="12">
        <f>H27/(E38*H38)</f>
        <v>0.20694916796584414</v>
      </c>
      <c r="I44" s="12">
        <f>I27/(E38*I38)</f>
        <v>0.13889276588129121</v>
      </c>
    </row>
    <row r="45" spans="2:10">
      <c r="B45" s="1">
        <v>1.2</v>
      </c>
      <c r="C45" s="20"/>
      <c r="D45" s="20"/>
      <c r="E45" s="20"/>
      <c r="F45" s="18">
        <v>1</v>
      </c>
      <c r="G45" s="12">
        <f>G28/(F38*G38)</f>
        <v>0.39178817130779042</v>
      </c>
      <c r="H45" s="12">
        <f>H28/(F38*H38)</f>
        <v>0.67421570074282589</v>
      </c>
      <c r="I45" s="12">
        <f>I28/(F38*I38)</f>
        <v>-0.16360939137957284</v>
      </c>
    </row>
    <row r="46" spans="2:10">
      <c r="B46" s="1">
        <v>1.6</v>
      </c>
      <c r="C46" s="20"/>
      <c r="D46" s="20"/>
      <c r="E46" s="20"/>
      <c r="F46" s="20"/>
      <c r="G46" s="18">
        <v>1</v>
      </c>
      <c r="H46" s="12">
        <f>H29/(G38*H38)</f>
        <v>0.77310306699273534</v>
      </c>
      <c r="I46" s="12">
        <f>I30/(G38*I38)</f>
        <v>-0.12311643660791208</v>
      </c>
    </row>
    <row r="47" spans="2:10">
      <c r="B47" s="1">
        <v>2</v>
      </c>
      <c r="C47" s="20"/>
      <c r="D47" s="20"/>
      <c r="E47" s="20"/>
      <c r="F47" s="20"/>
      <c r="G47" s="20"/>
      <c r="H47" s="18">
        <v>1</v>
      </c>
      <c r="I47" s="12">
        <f>I30/(H38*I38)</f>
        <v>-8.2691996786313157E-2</v>
      </c>
    </row>
    <row r="48" spans="2:10">
      <c r="B48" s="1">
        <v>2.4</v>
      </c>
      <c r="C48" s="20"/>
      <c r="D48" s="20"/>
      <c r="E48" s="20"/>
      <c r="F48" s="20"/>
      <c r="G48" s="20"/>
      <c r="H48" s="20"/>
      <c r="I48" s="18">
        <v>1</v>
      </c>
    </row>
    <row r="50" spans="2:10">
      <c r="B50" s="1" t="s">
        <v>0</v>
      </c>
      <c r="C50" s="1">
        <v>0</v>
      </c>
      <c r="D50" s="1">
        <v>0.4</v>
      </c>
      <c r="E50" s="1">
        <v>0.8</v>
      </c>
      <c r="F50" s="1">
        <v>1.2</v>
      </c>
      <c r="G50" s="1">
        <v>1.6</v>
      </c>
      <c r="H50" s="1">
        <v>2</v>
      </c>
      <c r="I50" s="1">
        <v>2.4</v>
      </c>
      <c r="J50" s="21">
        <v>2.8</v>
      </c>
    </row>
    <row r="51" spans="2:10">
      <c r="B51" s="1" t="s">
        <v>4</v>
      </c>
      <c r="C51" s="22">
        <v>1</v>
      </c>
      <c r="D51" s="22">
        <f>(D42+E43+F44+G45+H46+I47)/6</f>
        <v>0.17812555560991647</v>
      </c>
      <c r="E51" s="22">
        <f>(E42+F43+G44+H45+I46)/5</f>
        <v>-5.3758012528201393E-3</v>
      </c>
      <c r="F51" s="22">
        <f>(F42+G43+H44+I45)/4</f>
        <v>-9.6925797520040741E-2</v>
      </c>
      <c r="G51" s="22">
        <f>(G42+H43+I44)/3</f>
        <v>-0.21363554199817225</v>
      </c>
      <c r="H51" s="22">
        <f>(H42+I43)/2</f>
        <v>-0.14734030944962079</v>
      </c>
      <c r="I51" s="22">
        <f>I42</f>
        <v>7.3652672569825883E-2</v>
      </c>
      <c r="J51" s="3">
        <v>0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>
      <selection activeCell="N20" sqref="N20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NIAP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Antoshka</cp:lastModifiedBy>
  <dcterms:created xsi:type="dcterms:W3CDTF">2012-11-06T05:29:50Z</dcterms:created>
  <dcterms:modified xsi:type="dcterms:W3CDTF">2012-12-12T08:59:36Z</dcterms:modified>
</cp:coreProperties>
</file>