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run\Desktop\Project2\vtm160030\"/>
    </mc:Choice>
  </mc:AlternateContent>
  <bookViews>
    <workbookView xWindow="0" yWindow="0" windowWidth="20490" windowHeight="7155" tabRatio="613"/>
  </bookViews>
  <sheets>
    <sheet name="Categories" sheetId="1" r:id="rId1"/>
    <sheet name="Test Cases" sheetId="2" r:id="rId2"/>
  </sheets>
  <calcPr calcId="152511"/>
</workbook>
</file>

<file path=xl/calcChain.xml><?xml version="1.0" encoding="utf-8"?>
<calcChain xmlns="http://schemas.openxmlformats.org/spreadsheetml/2006/main">
  <c r="B28" i="2" l="1"/>
  <c r="A28" i="2" l="1"/>
  <c r="P25" i="2"/>
  <c r="Q25" i="2" s="1"/>
  <c r="M25" i="2" s="1"/>
  <c r="R25" i="2"/>
  <c r="P22" i="2"/>
  <c r="Q22" i="2" s="1"/>
  <c r="R22" i="2"/>
  <c r="P23" i="2"/>
  <c r="Q23" i="2" s="1"/>
  <c r="R23" i="2"/>
  <c r="P24" i="2"/>
  <c r="Q24" i="2" s="1"/>
  <c r="R24" i="2"/>
  <c r="P17" i="2"/>
  <c r="Q17" i="2" s="1"/>
  <c r="R17" i="2"/>
  <c r="P18" i="2"/>
  <c r="Q18" i="2" s="1"/>
  <c r="R18" i="2"/>
  <c r="P19" i="2"/>
  <c r="Q19" i="2" s="1"/>
  <c r="R19" i="2"/>
  <c r="P14" i="2"/>
  <c r="Q14" i="2"/>
  <c r="M14" i="2" s="1"/>
  <c r="R14" i="2"/>
  <c r="R12" i="2"/>
  <c r="P12" i="2"/>
  <c r="Q12" i="2" s="1"/>
  <c r="P13" i="2"/>
  <c r="Q13" i="2" s="1"/>
  <c r="R13" i="2"/>
  <c r="P6" i="2"/>
  <c r="Q6" i="2" s="1"/>
  <c r="M6" i="2" s="1"/>
  <c r="R6" i="2"/>
  <c r="P7" i="2"/>
  <c r="Q7" i="2" s="1"/>
  <c r="M7" i="2" s="1"/>
  <c r="R7" i="2"/>
  <c r="P8" i="2"/>
  <c r="Q8" i="2" s="1"/>
  <c r="R8" i="2"/>
  <c r="M8" i="2" s="1"/>
  <c r="P3" i="2"/>
  <c r="Q3" i="2" s="1"/>
  <c r="M3" i="2" s="1"/>
  <c r="R3" i="2"/>
  <c r="P4" i="2"/>
  <c r="Q4" i="2" s="1"/>
  <c r="R4" i="2"/>
  <c r="R5" i="2"/>
  <c r="P5" i="2"/>
  <c r="Q5" i="2" s="1"/>
  <c r="M5" i="2" s="1"/>
  <c r="M23" i="2" l="1"/>
  <c r="M12" i="2"/>
  <c r="M22" i="2"/>
  <c r="M24" i="2"/>
  <c r="M19" i="2"/>
  <c r="M18" i="2"/>
  <c r="M17" i="2"/>
  <c r="M13" i="2"/>
  <c r="M4" i="2"/>
  <c r="B31" i="2" l="1"/>
  <c r="B33" i="2"/>
  <c r="C10" i="1" s="1"/>
  <c r="C9" i="1"/>
  <c r="C12" i="1" l="1"/>
</calcChain>
</file>

<file path=xl/sharedStrings.xml><?xml version="1.0" encoding="utf-8"?>
<sst xmlns="http://schemas.openxmlformats.org/spreadsheetml/2006/main" count="101" uniqueCount="78">
  <si>
    <t>Points Allotted</t>
  </si>
  <si>
    <t>Points Earned</t>
  </si>
  <si>
    <t>Rubric</t>
  </si>
  <si>
    <t>Criteria</t>
  </si>
  <si>
    <t>Grade</t>
  </si>
  <si>
    <t>Test Case Points</t>
  </si>
  <si>
    <t>Categorical Points</t>
  </si>
  <si>
    <t>Output</t>
  </si>
  <si>
    <t>Final Score</t>
  </si>
  <si>
    <t>Submission Penalty</t>
  </si>
  <si>
    <r>
      <rPr>
        <b/>
        <sz val="11"/>
        <color indexed="8"/>
        <rFont val="Calibri"/>
        <family val="2"/>
      </rPr>
      <t xml:space="preserve">Comments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</si>
  <si>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Code contains few or no comments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contains some comments, but the comments have little meaning. Some areas of the code are not clear due to lack of comments.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Comments are plentiful and meaningful. There is no question on what is happening on the program. Your mom could read the comments and understand the logic of your program.
</t>
    </r>
  </si>
  <si>
    <r>
      <rPr>
        <b/>
        <sz val="11"/>
        <color indexed="8"/>
        <rFont val="Calibri"/>
        <family val="2"/>
      </rPr>
      <t>Efficiency and Good Programming Practice</t>
    </r>
    <r>
      <rPr>
        <sz val="10"/>
        <rFont val="Arial"/>
        <family val="2"/>
      </rPr>
      <t xml:space="preserve">
Weight - 5%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</si>
  <si>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25 % - Code contains an excessive number of variables. Code is bloated because of superficial statements. Statements are not presented in a logical order. It is confusing as to how the program operates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Code is bloated because of superficial statements. Memory is wasted by creating non-essential objects and/or arrays.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Code only contains necessary statements to complete the task. It is clear how the program operates. Statements are written in a logical order to perform the task. Memory is not wasted on extraneous objects and variables.
</t>
    </r>
  </si>
  <si>
    <r>
      <rPr>
        <b/>
        <sz val="11"/>
        <color indexed="8"/>
        <rFont val="Calibri"/>
        <family val="2"/>
      </rPr>
      <t xml:space="preserve">Meets Project Specifications </t>
    </r>
    <r>
      <rPr>
        <sz val="10"/>
        <rFont val="Arial"/>
        <family val="2"/>
      </rPr>
      <t xml:space="preserve">
Weight - 10%
</t>
    </r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</si>
  <si>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 Project is incomplete or meets very few (if any) of the requirements in the project documentation.
</t>
    </r>
    <r>
      <rPr>
        <b/>
        <sz val="11"/>
        <color indexed="8"/>
        <rFont val="Calibri"/>
        <family val="2"/>
      </rPr>
      <t>Competent</t>
    </r>
    <r>
      <rPr>
        <sz val="10"/>
        <rFont val="Arial"/>
        <family val="2"/>
      </rPr>
      <t xml:space="preserve"> 50 % - Project is complete, but a few things are not programmed to the specifications given in the project documentation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Project meets all specifications described in the project documentation
</t>
    </r>
  </si>
  <si>
    <r>
      <rPr>
        <b/>
        <sz val="11"/>
        <color indexed="8"/>
        <rFont val="Calibri"/>
        <family val="2"/>
      </rPr>
      <t>Compiles</t>
    </r>
    <r>
      <rPr>
        <sz val="10"/>
        <rFont val="Arial"/>
        <family val="2"/>
      </rPr>
      <t xml:space="preserve">
Weight - 5%
</t>
    </r>
  </si>
  <si>
    <t>Total</t>
  </si>
  <si>
    <t>Quantity</t>
  </si>
  <si>
    <t>5% / hr</t>
  </si>
  <si>
    <t>Hours Late</t>
  </si>
  <si>
    <t>Test Case Total</t>
  </si>
  <si>
    <r>
      <rPr>
        <b/>
        <sz val="11"/>
        <color indexed="8"/>
        <rFont val="Calibri"/>
        <family val="2"/>
      </rPr>
      <t>Novice</t>
    </r>
    <r>
      <rPr>
        <sz val="10"/>
        <rFont val="Arial"/>
        <family val="2"/>
      </rPr>
      <t xml:space="preserve"> 0 % - Program will not compile
</t>
    </r>
    <r>
      <rPr>
        <b/>
        <sz val="10"/>
        <rFont val="Arial"/>
        <family val="2"/>
      </rPr>
      <t>Competent</t>
    </r>
    <r>
      <rPr>
        <sz val="10"/>
        <rFont val="Arial"/>
        <family val="2"/>
      </rPr>
      <t xml:space="preserve"> 50% - Program compiles and more than 2 compiler warnings are generated
</t>
    </r>
    <r>
      <rPr>
        <b/>
        <sz val="11"/>
        <color indexed="8"/>
        <rFont val="Calibri"/>
        <family val="2"/>
      </rPr>
      <t>Proficient</t>
    </r>
    <r>
      <rPr>
        <sz val="10"/>
        <rFont val="Arial"/>
        <family val="2"/>
      </rPr>
      <t xml:space="preserve"> 100 % - Program compiles, only 1 or 2 compiler warnings 
</t>
    </r>
  </si>
  <si>
    <t>Order File</t>
  </si>
  <si>
    <t>Radius</t>
  </si>
  <si>
    <t>Height</t>
  </si>
  <si>
    <t>Oz Price</t>
  </si>
  <si>
    <t>Oz</t>
  </si>
  <si>
    <t>Sq. In. Price</t>
  </si>
  <si>
    <t>File</t>
  </si>
  <si>
    <t>Name</t>
  </si>
  <si>
    <t>Discount</t>
  </si>
  <si>
    <t>Input</t>
  </si>
  <si>
    <t>ID</t>
  </si>
  <si>
    <t>customer</t>
  </si>
  <si>
    <t>Grand Duke</t>
  </si>
  <si>
    <t>File Total</t>
  </si>
  <si>
    <t>Surface Area</t>
  </si>
  <si>
    <t>Customization</t>
  </si>
  <si>
    <t>Drink Total</t>
  </si>
  <si>
    <t>Cinderella</t>
  </si>
  <si>
    <t>preferred</t>
  </si>
  <si>
    <t>Timon</t>
  </si>
  <si>
    <t>Lady Tremaine</t>
  </si>
  <si>
    <t>Simba</t>
  </si>
  <si>
    <t>Ed</t>
  </si>
  <si>
    <t>orders1</t>
  </si>
  <si>
    <t>orders2</t>
  </si>
  <si>
    <t>Roo</t>
  </si>
  <si>
    <t>Winnie</t>
  </si>
  <si>
    <t>Eeyore</t>
  </si>
  <si>
    <t>orders3</t>
  </si>
  <si>
    <t>Tigger</t>
  </si>
  <si>
    <t>Rabbit</t>
  </si>
  <si>
    <t>Piglet</t>
  </si>
  <si>
    <t>orders4</t>
  </si>
  <si>
    <t>Bo Peep</t>
  </si>
  <si>
    <t>T Rex</t>
  </si>
  <si>
    <t>Slinky Dog</t>
  </si>
  <si>
    <t>Woody</t>
  </si>
  <si>
    <t>check customers and preferred files do not contain extra records</t>
  </si>
  <si>
    <t>check customers and preferred files retain record order</t>
  </si>
  <si>
    <t>Cinderella
Prince
Fairy
Jaq
Gus
Lady
Drizella
Anastasia
Lucifer
Grand</t>
  </si>
  <si>
    <t>Simba
Mufasa
Nala
Rafiki
Timon
Pumba
Scar
Zazu
Banzai
Ed</t>
  </si>
  <si>
    <t>check order of preferred file (as noted in output above)</t>
  </si>
  <si>
    <t>check order of preferred file (as noted in output above at the end of the file)</t>
  </si>
  <si>
    <t>Andy</t>
  </si>
  <si>
    <t>2 points for total</t>
  </si>
  <si>
    <t>2 points for discount</t>
  </si>
  <si>
    <t>1 points for discount</t>
  </si>
  <si>
    <t>1 point each record in order</t>
  </si>
  <si>
    <t>1 point per file</t>
  </si>
  <si>
    <t>1 point pr file</t>
  </si>
  <si>
    <t>3 points for total (this case only)</t>
  </si>
  <si>
    <t>Woody
Buzz
Bo
Slinky
T Rex</t>
  </si>
  <si>
    <t>half credit for records out of order
or empty customer file</t>
  </si>
  <si>
    <t>check that files exists
global variables are constant
minimal variables
functional programming
no debug output displayed
file I/O done once instead of after each order</t>
  </si>
  <si>
    <t>customers and preferred customers stored in arrays
arrays are only as big as necessary to hold the data
preferred array grows one element at a time
customer array shrinks when customer moved to preferred
discount in preferred file represented as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</si>
</sst>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0" fontId="1" fillId="0" borderId="0" xfId="1" applyFont="1"/>
    <xf numFmtId="0" fontId="3" fillId="0" borderId="0" xfId="1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/>
    <xf numFmtId="0" fontId="7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" fontId="6" fillId="0" borderId="0" xfId="1" applyNumberFormat="1" applyFont="1"/>
    <xf numFmtId="9" fontId="2" fillId="0" borderId="0" xfId="1" applyNumberFormat="1" applyFont="1" applyAlignment="1">
      <alignment horizontal="center"/>
    </xf>
    <xf numFmtId="1" fontId="2" fillId="0" borderId="0" xfId="1" applyNumberFormat="1" applyFont="1"/>
    <xf numFmtId="1" fontId="6" fillId="2" borderId="0" xfId="1" applyNumberFormat="1" applyFont="1" applyFill="1" applyBorder="1"/>
    <xf numFmtId="0" fontId="4" fillId="0" borderId="0" xfId="0" applyFont="1" applyAlignment="1">
      <alignment horizontal="center"/>
    </xf>
    <xf numFmtId="1" fontId="4" fillId="0" borderId="0" xfId="0" applyNumberFormat="1" applyFont="1"/>
    <xf numFmtId="1" fontId="7" fillId="0" borderId="0" xfId="0" applyNumberFormat="1" applyFont="1"/>
    <xf numFmtId="0" fontId="8" fillId="0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0" fillId="0" borderId="0" xfId="1" applyFont="1" applyAlignment="1">
      <alignment horizontal="center"/>
    </xf>
    <xf numFmtId="2" fontId="10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10" fillId="0" borderId="18" xfId="1" applyFont="1" applyBorder="1" applyAlignment="1">
      <alignment horizontal="center"/>
    </xf>
    <xf numFmtId="0" fontId="10" fillId="0" borderId="19" xfId="1" applyFont="1" applyBorder="1" applyAlignment="1">
      <alignment horizontal="center"/>
    </xf>
    <xf numFmtId="0" fontId="8" fillId="0" borderId="16" xfId="1" applyFont="1" applyBorder="1" applyAlignment="1">
      <alignment horizontal="center"/>
    </xf>
    <xf numFmtId="9" fontId="6" fillId="0" borderId="5" xfId="1" applyNumberFormat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9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9" fontId="6" fillId="0" borderId="5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9" fontId="6" fillId="0" borderId="0" xfId="1" applyNumberFormat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9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4" workbookViewId="0">
      <selection activeCell="C7" sqref="C7"/>
    </sheetView>
  </sheetViews>
  <sheetFormatPr defaultRowHeight="12.75" x14ac:dyDescent="0.2"/>
  <cols>
    <col min="1" max="1" width="21.5703125" customWidth="1"/>
    <col min="2" max="2" width="90" customWidth="1"/>
    <col min="3" max="3" width="6.85546875" customWidth="1"/>
    <col min="4" max="4" width="57.140625" customWidth="1"/>
  </cols>
  <sheetData>
    <row r="1" spans="1:4" ht="15" x14ac:dyDescent="0.2">
      <c r="A1" s="72" t="s">
        <v>2</v>
      </c>
      <c r="B1" s="72"/>
      <c r="C1" s="72"/>
    </row>
    <row r="2" spans="1:4" ht="15" x14ac:dyDescent="0.2">
      <c r="A2" s="4" t="s">
        <v>3</v>
      </c>
      <c r="B2" s="5"/>
      <c r="C2" s="6" t="s">
        <v>4</v>
      </c>
    </row>
    <row r="3" spans="1:4" ht="83.25" x14ac:dyDescent="0.2">
      <c r="A3" s="7" t="s">
        <v>10</v>
      </c>
      <c r="B3" s="8" t="s">
        <v>11</v>
      </c>
      <c r="C3" s="9">
        <v>10</v>
      </c>
    </row>
    <row r="4" spans="1:4" ht="121.5" x14ac:dyDescent="0.2">
      <c r="A4" s="7" t="s">
        <v>12</v>
      </c>
      <c r="B4" s="8" t="s">
        <v>13</v>
      </c>
      <c r="C4" s="9">
        <v>5</v>
      </c>
      <c r="D4" s="24" t="s">
        <v>76</v>
      </c>
    </row>
    <row r="5" spans="1:4" ht="85.5" x14ac:dyDescent="0.2">
      <c r="A5" s="7" t="s">
        <v>14</v>
      </c>
      <c r="B5" s="8" t="s">
        <v>15</v>
      </c>
      <c r="C5" s="9">
        <v>10</v>
      </c>
      <c r="D5" s="24" t="s">
        <v>77</v>
      </c>
    </row>
    <row r="6" spans="1:4" ht="55.5" x14ac:dyDescent="0.2">
      <c r="A6" s="7" t="s">
        <v>16</v>
      </c>
      <c r="B6" s="8" t="s">
        <v>22</v>
      </c>
      <c r="C6" s="9">
        <v>5</v>
      </c>
    </row>
    <row r="7" spans="1:4" ht="15" x14ac:dyDescent="0.2">
      <c r="A7" s="10"/>
      <c r="B7" s="11"/>
      <c r="C7" s="9"/>
    </row>
    <row r="8" spans="1:4" ht="15" x14ac:dyDescent="0.2">
      <c r="A8" s="12"/>
      <c r="B8" s="13"/>
      <c r="C8" s="14"/>
    </row>
    <row r="9" spans="1:4" x14ac:dyDescent="0.2">
      <c r="B9" s="15" t="s">
        <v>6</v>
      </c>
      <c r="C9">
        <f>SUM(C3:C6)</f>
        <v>30</v>
      </c>
    </row>
    <row r="10" spans="1:4" x14ac:dyDescent="0.2">
      <c r="B10" s="16" t="s">
        <v>5</v>
      </c>
      <c r="C10">
        <f>'Test Cases'!B33</f>
        <v>60</v>
      </c>
    </row>
    <row r="12" spans="1:4" x14ac:dyDescent="0.2">
      <c r="B12" s="16" t="s">
        <v>8</v>
      </c>
      <c r="C12">
        <f>SUM(C9:C10)</f>
        <v>90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19" workbookViewId="0">
      <selection activeCell="B6" sqref="B6"/>
    </sheetView>
  </sheetViews>
  <sheetFormatPr defaultColWidth="8.7109375" defaultRowHeight="15" x14ac:dyDescent="0.25"/>
  <cols>
    <col min="1" max="1" width="14.42578125" style="22" bestFit="1" customWidth="1"/>
    <col min="2" max="2" width="13.28515625" style="38" bestFit="1" customWidth="1"/>
    <col min="3" max="4" width="10.5703125" style="19" customWidth="1"/>
    <col min="5" max="6" width="6.85546875" style="1" bestFit="1" customWidth="1"/>
    <col min="7" max="7" width="5" style="1" customWidth="1"/>
    <col min="8" max="8" width="8.7109375" style="1"/>
    <col min="9" max="9" width="14" style="19" bestFit="1" customWidth="1"/>
    <col min="10" max="10" width="14" style="19" customWidth="1"/>
    <col min="11" max="11" width="10.42578125" style="19" bestFit="1" customWidth="1"/>
    <col min="12" max="12" width="14" style="19" bestFit="1" customWidth="1"/>
    <col min="13" max="13" width="9.7109375" style="19" bestFit="1" customWidth="1"/>
    <col min="14" max="14" width="11.42578125" style="19" customWidth="1"/>
    <col min="15" max="16" width="0" style="19" hidden="1" customWidth="1"/>
    <col min="17" max="18" width="0" style="1" hidden="1" customWidth="1"/>
    <col min="19" max="19" width="34.5703125" style="1" customWidth="1"/>
    <col min="20" max="16384" width="8.7109375" style="1"/>
  </cols>
  <sheetData>
    <row r="1" spans="1:19" x14ac:dyDescent="0.25">
      <c r="C1" s="80" t="s">
        <v>32</v>
      </c>
      <c r="D1" s="81"/>
      <c r="E1" s="81"/>
      <c r="F1" s="81"/>
      <c r="G1" s="81"/>
      <c r="H1" s="81"/>
      <c r="I1" s="81"/>
      <c r="J1" s="82"/>
      <c r="K1" s="77" t="s">
        <v>7</v>
      </c>
      <c r="L1" s="78"/>
      <c r="M1" s="78"/>
      <c r="N1" s="79"/>
      <c r="O1" s="27"/>
      <c r="P1" s="27"/>
    </row>
    <row r="2" spans="1:19" ht="15.75" thickBot="1" x14ac:dyDescent="0.3">
      <c r="A2" s="26" t="s">
        <v>0</v>
      </c>
      <c r="B2" s="36" t="s">
        <v>1</v>
      </c>
      <c r="C2" s="45" t="s">
        <v>23</v>
      </c>
      <c r="D2" s="46" t="s">
        <v>33</v>
      </c>
      <c r="E2" s="46" t="s">
        <v>24</v>
      </c>
      <c r="F2" s="46" t="s">
        <v>25</v>
      </c>
      <c r="G2" s="46" t="s">
        <v>27</v>
      </c>
      <c r="H2" s="46" t="s">
        <v>26</v>
      </c>
      <c r="I2" s="46" t="s">
        <v>28</v>
      </c>
      <c r="J2" s="47" t="s">
        <v>18</v>
      </c>
      <c r="K2" s="43" t="s">
        <v>29</v>
      </c>
      <c r="L2" s="44" t="s">
        <v>30</v>
      </c>
      <c r="M2" s="44" t="s">
        <v>17</v>
      </c>
      <c r="N2" s="56" t="s">
        <v>31</v>
      </c>
      <c r="O2" s="27" t="s">
        <v>36</v>
      </c>
      <c r="P2" s="27" t="s">
        <v>37</v>
      </c>
      <c r="Q2" s="1" t="s">
        <v>38</v>
      </c>
      <c r="R2" s="1" t="s">
        <v>39</v>
      </c>
    </row>
    <row r="3" spans="1:19" s="3" customFormat="1" x14ac:dyDescent="0.25">
      <c r="A3" s="27">
        <v>3</v>
      </c>
      <c r="B3" s="37">
        <v>3</v>
      </c>
      <c r="C3" s="83" t="s">
        <v>46</v>
      </c>
      <c r="D3" s="50">
        <v>60566</v>
      </c>
      <c r="E3" s="50">
        <v>2.75</v>
      </c>
      <c r="F3" s="50">
        <v>7.5</v>
      </c>
      <c r="G3" s="50">
        <v>32</v>
      </c>
      <c r="H3" s="50">
        <v>0.42</v>
      </c>
      <c r="I3" s="50">
        <v>2.5000000000000001E-2</v>
      </c>
      <c r="J3" s="50">
        <v>1</v>
      </c>
      <c r="K3" s="54" t="s">
        <v>34</v>
      </c>
      <c r="L3" s="50" t="s">
        <v>40</v>
      </c>
      <c r="M3" s="28">
        <f t="shared" ref="M3:M4" si="0">(Q3+R3)*J3+O3</f>
        <v>17.877682146153116</v>
      </c>
      <c r="N3" s="55"/>
      <c r="O3" s="50">
        <v>0.01</v>
      </c>
      <c r="P3" s="53">
        <f t="shared" ref="P3:P4" si="1">(2*PI()*E3*F3+2*PI()*E3*E3)</f>
        <v>177.10728584612457</v>
      </c>
      <c r="Q3" s="51">
        <f t="shared" ref="Q3:Q4" si="2">P3*I3</f>
        <v>4.4276821461531144</v>
      </c>
      <c r="R3" s="50">
        <f t="shared" ref="R3:R4" si="3">G3*H3</f>
        <v>13.44</v>
      </c>
      <c r="S3" s="18"/>
    </row>
    <row r="4" spans="1:19" x14ac:dyDescent="0.25">
      <c r="A4" s="27">
        <v>2</v>
      </c>
      <c r="B4" s="37">
        <v>2</v>
      </c>
      <c r="C4" s="84"/>
      <c r="D4" s="27">
        <v>270</v>
      </c>
      <c r="E4" s="27">
        <v>1.6</v>
      </c>
      <c r="F4" s="25">
        <v>8.1999999999999993</v>
      </c>
      <c r="G4" s="27">
        <v>24</v>
      </c>
      <c r="H4" s="27">
        <v>0.28999999999999998</v>
      </c>
      <c r="I4" s="27">
        <v>0</v>
      </c>
      <c r="J4" s="27">
        <v>5</v>
      </c>
      <c r="K4" s="48" t="s">
        <v>34</v>
      </c>
      <c r="L4" s="27" t="s">
        <v>43</v>
      </c>
      <c r="M4" s="28">
        <f t="shared" si="0"/>
        <v>149.01999999999998</v>
      </c>
      <c r="N4" s="49"/>
      <c r="O4" s="27">
        <v>114.22</v>
      </c>
      <c r="P4" s="53">
        <f t="shared" si="1"/>
        <v>98.520345616575895</v>
      </c>
      <c r="Q4" s="51">
        <f t="shared" si="2"/>
        <v>0</v>
      </c>
      <c r="R4" s="50">
        <f t="shared" si="3"/>
        <v>6.9599999999999991</v>
      </c>
    </row>
    <row r="5" spans="1:19" x14ac:dyDescent="0.25">
      <c r="A5" s="27">
        <v>2</v>
      </c>
      <c r="B5" s="37">
        <v>2</v>
      </c>
      <c r="C5" s="84"/>
      <c r="D5" s="27">
        <v>24990</v>
      </c>
      <c r="E5" s="27">
        <v>1.5</v>
      </c>
      <c r="F5" s="25">
        <v>4</v>
      </c>
      <c r="G5" s="27">
        <v>12</v>
      </c>
      <c r="H5" s="27">
        <v>0.35</v>
      </c>
      <c r="I5" s="27">
        <v>0</v>
      </c>
      <c r="J5" s="27">
        <v>4</v>
      </c>
      <c r="K5" s="48" t="s">
        <v>34</v>
      </c>
      <c r="L5" s="27" t="s">
        <v>35</v>
      </c>
      <c r="M5" s="28">
        <f>(Q5+R5)*J5+O5</f>
        <v>79.5</v>
      </c>
      <c r="N5" s="49"/>
      <c r="O5" s="52">
        <v>62.7</v>
      </c>
      <c r="P5" s="53">
        <f>(2*PI()*E5*F5+2*PI()*E5*E5)</f>
        <v>51.836278784231588</v>
      </c>
      <c r="Q5" s="51">
        <f>P5*I5</f>
        <v>0</v>
      </c>
      <c r="R5" s="50">
        <f>G5*H5</f>
        <v>4.1999999999999993</v>
      </c>
    </row>
    <row r="6" spans="1:19" x14ac:dyDescent="0.25">
      <c r="A6" s="27">
        <v>2</v>
      </c>
      <c r="B6" s="37">
        <v>2</v>
      </c>
      <c r="C6" s="84"/>
      <c r="D6" s="27">
        <v>85307</v>
      </c>
      <c r="E6" s="27">
        <v>3.6</v>
      </c>
      <c r="F6" s="25">
        <v>10.4</v>
      </c>
      <c r="G6" s="27">
        <v>10</v>
      </c>
      <c r="H6" s="27">
        <v>0.18</v>
      </c>
      <c r="I6" s="27">
        <v>0</v>
      </c>
      <c r="J6" s="27">
        <v>12</v>
      </c>
      <c r="K6" s="48" t="s">
        <v>41</v>
      </c>
      <c r="L6" s="27" t="s">
        <v>44</v>
      </c>
      <c r="M6" s="28">
        <f>((Q6+R6)*J6*0.95)+O6</f>
        <v>170.51999999999998</v>
      </c>
      <c r="N6" s="57">
        <v>0.05</v>
      </c>
      <c r="O6" s="27">
        <v>150</v>
      </c>
      <c r="P6" s="53">
        <f t="shared" ref="P6:P8" si="4">(2*PI()*E6*F6+2*PI()*E6*E6)</f>
        <v>316.67253948185117</v>
      </c>
      <c r="Q6" s="51">
        <f t="shared" ref="Q6:Q8" si="5">P6*I6</f>
        <v>0</v>
      </c>
      <c r="R6" s="50">
        <f t="shared" ref="R6:R8" si="6">G6*H6</f>
        <v>1.7999999999999998</v>
      </c>
    </row>
    <row r="7" spans="1:19" x14ac:dyDescent="0.25">
      <c r="A7" s="27">
        <v>3</v>
      </c>
      <c r="B7" s="37">
        <v>3</v>
      </c>
      <c r="C7" s="84"/>
      <c r="D7" s="27">
        <v>51111</v>
      </c>
      <c r="E7" s="27">
        <v>2.25</v>
      </c>
      <c r="F7" s="25">
        <v>6.75</v>
      </c>
      <c r="G7" s="27">
        <v>24</v>
      </c>
      <c r="H7" s="27">
        <v>0.13</v>
      </c>
      <c r="I7" s="27">
        <v>1.7000000000000001E-2</v>
      </c>
      <c r="J7" s="27">
        <v>3</v>
      </c>
      <c r="K7" s="58" t="s">
        <v>41</v>
      </c>
      <c r="L7" s="27" t="s">
        <v>42</v>
      </c>
      <c r="M7" s="28">
        <f>((Q7+R7)*J7*0.93)+O7</f>
        <v>322.62953245217045</v>
      </c>
      <c r="N7" s="57">
        <v>7.0000000000000007E-2</v>
      </c>
      <c r="O7" s="27">
        <v>307.89</v>
      </c>
      <c r="P7" s="53">
        <f t="shared" si="4"/>
        <v>127.23450247038662</v>
      </c>
      <c r="Q7" s="51">
        <f t="shared" si="5"/>
        <v>2.1629865419965726</v>
      </c>
      <c r="R7" s="50">
        <f t="shared" si="6"/>
        <v>3.12</v>
      </c>
    </row>
    <row r="8" spans="1:19" x14ac:dyDescent="0.25">
      <c r="A8" s="27">
        <v>3</v>
      </c>
      <c r="B8" s="37">
        <v>3</v>
      </c>
      <c r="C8" s="84"/>
      <c r="D8" s="27">
        <v>7471</v>
      </c>
      <c r="E8" s="27">
        <v>2</v>
      </c>
      <c r="F8" s="25">
        <v>6.35</v>
      </c>
      <c r="G8" s="27">
        <v>20</v>
      </c>
      <c r="H8" s="27">
        <v>0.22</v>
      </c>
      <c r="I8" s="27">
        <v>0.02</v>
      </c>
      <c r="J8" s="27">
        <v>103</v>
      </c>
      <c r="K8" s="58" t="s">
        <v>41</v>
      </c>
      <c r="L8" s="27" t="s">
        <v>45</v>
      </c>
      <c r="M8" s="28">
        <f>((Q8+R8)*J8*0.9)+O8</f>
        <v>978.2287268438331</v>
      </c>
      <c r="N8" s="57">
        <v>0.1</v>
      </c>
      <c r="O8" s="27">
        <v>375.81</v>
      </c>
      <c r="P8" s="53">
        <f t="shared" si="4"/>
        <v>104.92919462989909</v>
      </c>
      <c r="Q8" s="51">
        <f t="shared" si="5"/>
        <v>2.0985838925979818</v>
      </c>
      <c r="R8" s="50">
        <f t="shared" si="6"/>
        <v>4.4000000000000004</v>
      </c>
    </row>
    <row r="9" spans="1:19" x14ac:dyDescent="0.25">
      <c r="A9" s="27">
        <v>2</v>
      </c>
      <c r="B9" s="37">
        <v>2</v>
      </c>
      <c r="C9" s="37"/>
      <c r="D9" s="61" t="s">
        <v>60</v>
      </c>
      <c r="E9" s="27"/>
      <c r="F9" s="25"/>
      <c r="G9" s="27"/>
      <c r="H9" s="27"/>
      <c r="I9" s="27"/>
      <c r="J9" s="27"/>
      <c r="K9" s="58"/>
      <c r="L9" s="27"/>
      <c r="M9" s="28"/>
      <c r="N9" s="57"/>
      <c r="O9" s="27"/>
      <c r="P9" s="53"/>
      <c r="Q9" s="51"/>
      <c r="R9" s="50"/>
      <c r="S9" s="1" t="s">
        <v>71</v>
      </c>
    </row>
    <row r="10" spans="1:19" ht="150" x14ac:dyDescent="0.25">
      <c r="A10" s="37">
        <v>2</v>
      </c>
      <c r="B10" s="37">
        <v>2</v>
      </c>
      <c r="C10" s="37"/>
      <c r="D10" s="66" t="s">
        <v>61</v>
      </c>
      <c r="E10" s="37"/>
      <c r="F10" s="62"/>
      <c r="G10" s="37"/>
      <c r="H10" s="37"/>
      <c r="I10" s="37"/>
      <c r="J10" s="37"/>
      <c r="K10" s="63" t="s">
        <v>34</v>
      </c>
      <c r="L10" s="64" t="s">
        <v>62</v>
      </c>
      <c r="M10" s="65" t="s">
        <v>41</v>
      </c>
      <c r="N10" s="67" t="s">
        <v>63</v>
      </c>
      <c r="O10" s="27"/>
      <c r="P10" s="53"/>
      <c r="Q10" s="51"/>
      <c r="R10" s="50"/>
      <c r="S10" s="70" t="s">
        <v>72</v>
      </c>
    </row>
    <row r="11" spans="1:19" x14ac:dyDescent="0.25">
      <c r="A11" s="27"/>
      <c r="B11" s="37"/>
      <c r="C11" s="37"/>
      <c r="D11" s="66"/>
      <c r="E11" s="37"/>
      <c r="F11" s="62"/>
      <c r="G11" s="37"/>
      <c r="H11" s="37"/>
      <c r="I11" s="37"/>
      <c r="J11" s="37"/>
      <c r="K11" s="63"/>
      <c r="L11" s="64"/>
      <c r="M11" s="65"/>
      <c r="N11" s="67"/>
      <c r="O11" s="27"/>
      <c r="P11" s="53"/>
      <c r="Q11" s="51"/>
      <c r="R11" s="50"/>
    </row>
    <row r="12" spans="1:19" x14ac:dyDescent="0.25">
      <c r="A12" s="27">
        <v>3</v>
      </c>
      <c r="B12" s="37">
        <v>3</v>
      </c>
      <c r="C12" s="84" t="s">
        <v>47</v>
      </c>
      <c r="D12" s="27">
        <v>77017</v>
      </c>
      <c r="E12" s="27">
        <v>3</v>
      </c>
      <c r="F12" s="25">
        <v>10.5</v>
      </c>
      <c r="G12" s="27">
        <v>48</v>
      </c>
      <c r="H12" s="27">
        <v>0.34</v>
      </c>
      <c r="I12" s="27">
        <v>3.6999999999999998E-2</v>
      </c>
      <c r="J12" s="27">
        <v>5</v>
      </c>
      <c r="K12" s="58" t="s">
        <v>41</v>
      </c>
      <c r="L12" s="27" t="s">
        <v>48</v>
      </c>
      <c r="M12" s="28">
        <f t="shared" ref="M12" si="7">(Q12+R12)*J12+O12</f>
        <v>180.12676591404306</v>
      </c>
      <c r="N12" s="57">
        <v>0.05</v>
      </c>
      <c r="O12" s="27">
        <v>51.45</v>
      </c>
      <c r="P12" s="53">
        <f t="shared" ref="P12" si="8">(2*PI()*E12*F12+2*PI()*E12*E12)</f>
        <v>254.46900494077326</v>
      </c>
      <c r="Q12" s="51">
        <f t="shared" ref="Q12" si="9">P12*I12</f>
        <v>9.4153531828086106</v>
      </c>
      <c r="R12" s="50">
        <f t="shared" ref="R12" si="10">G12*H12</f>
        <v>16.32</v>
      </c>
      <c r="S12" s="1" t="s">
        <v>67</v>
      </c>
    </row>
    <row r="13" spans="1:19" x14ac:dyDescent="0.25">
      <c r="A13" s="27">
        <v>3</v>
      </c>
      <c r="B13" s="37">
        <v>3</v>
      </c>
      <c r="C13" s="84"/>
      <c r="D13" s="27">
        <v>87348</v>
      </c>
      <c r="E13" s="27">
        <v>1.75</v>
      </c>
      <c r="F13" s="25">
        <v>8.6</v>
      </c>
      <c r="G13" s="27">
        <v>24</v>
      </c>
      <c r="H13" s="27">
        <v>0.33</v>
      </c>
      <c r="I13" s="27">
        <v>0</v>
      </c>
      <c r="J13" s="27">
        <v>4</v>
      </c>
      <c r="K13" s="58" t="s">
        <v>41</v>
      </c>
      <c r="L13" s="27" t="s">
        <v>50</v>
      </c>
      <c r="M13" s="28">
        <f t="shared" ref="M13:M19" si="11">(Q13+R13)*J13+O13</f>
        <v>151.52000000000001</v>
      </c>
      <c r="N13" s="57">
        <v>0.05</v>
      </c>
      <c r="O13" s="27">
        <v>119.84</v>
      </c>
      <c r="P13" s="53">
        <f t="shared" ref="P13:P14" si="12">(2*PI()*E13*F13+2*PI()*E13*E13)</f>
        <v>113.80419387629024</v>
      </c>
      <c r="Q13" s="51">
        <f t="shared" ref="Q13:Q14" si="13">P13*I13</f>
        <v>0</v>
      </c>
      <c r="R13" s="50">
        <f t="shared" ref="R13:R14" si="14">G13*H13</f>
        <v>7.92</v>
      </c>
      <c r="S13" s="1" t="s">
        <v>69</v>
      </c>
    </row>
    <row r="14" spans="1:19" x14ac:dyDescent="0.25">
      <c r="A14" s="27">
        <v>3</v>
      </c>
      <c r="B14" s="37">
        <v>3</v>
      </c>
      <c r="C14" s="84"/>
      <c r="D14" s="27">
        <v>2042</v>
      </c>
      <c r="E14" s="27">
        <v>2.4</v>
      </c>
      <c r="F14" s="25">
        <v>5.85</v>
      </c>
      <c r="G14" s="27">
        <v>16</v>
      </c>
      <c r="H14" s="27">
        <v>0.49</v>
      </c>
      <c r="I14" s="27">
        <v>7.2999999999999995E-2</v>
      </c>
      <c r="J14" s="27">
        <v>3</v>
      </c>
      <c r="K14" s="58" t="s">
        <v>41</v>
      </c>
      <c r="L14" s="27" t="s">
        <v>49</v>
      </c>
      <c r="M14" s="28">
        <f t="shared" si="11"/>
        <v>200.75514812899212</v>
      </c>
      <c r="N14" s="57">
        <v>7.0000000000000007E-2</v>
      </c>
      <c r="O14" s="27">
        <v>149.99</v>
      </c>
      <c r="P14" s="53">
        <f t="shared" si="12"/>
        <v>124.4070690821558</v>
      </c>
      <c r="Q14" s="51">
        <f t="shared" si="13"/>
        <v>9.0817160429973729</v>
      </c>
      <c r="R14" s="50">
        <f t="shared" si="14"/>
        <v>7.84</v>
      </c>
    </row>
    <row r="15" spans="1:19" x14ac:dyDescent="0.25">
      <c r="A15" s="27">
        <v>3</v>
      </c>
      <c r="B15" s="37">
        <v>3</v>
      </c>
      <c r="C15" s="37"/>
      <c r="D15" s="61" t="s">
        <v>64</v>
      </c>
      <c r="E15" s="27"/>
      <c r="F15" s="25"/>
      <c r="G15" s="27"/>
      <c r="H15" s="27"/>
      <c r="I15" s="27"/>
      <c r="J15" s="27"/>
      <c r="K15" s="58"/>
      <c r="L15" s="27"/>
      <c r="M15" s="28"/>
      <c r="N15" s="57"/>
      <c r="O15" s="27"/>
      <c r="P15" s="53"/>
      <c r="Q15" s="51"/>
      <c r="R15" s="50"/>
      <c r="S15" s="1" t="s">
        <v>70</v>
      </c>
    </row>
    <row r="16" spans="1:19" x14ac:dyDescent="0.25">
      <c r="A16" s="27"/>
      <c r="B16" s="37"/>
      <c r="C16" s="27"/>
      <c r="D16" s="27"/>
      <c r="E16" s="27"/>
      <c r="F16" s="25"/>
      <c r="G16" s="27"/>
      <c r="H16" s="27"/>
      <c r="I16" s="27"/>
      <c r="J16" s="27"/>
      <c r="K16" s="58"/>
      <c r="L16" s="27"/>
      <c r="M16" s="28"/>
      <c r="N16" s="49"/>
      <c r="O16" s="27"/>
      <c r="P16" s="53"/>
      <c r="Q16" s="51"/>
      <c r="R16" s="50"/>
    </row>
    <row r="17" spans="1:19" x14ac:dyDescent="0.25">
      <c r="A17" s="27">
        <v>3</v>
      </c>
      <c r="B17" s="37">
        <v>3</v>
      </c>
      <c r="C17" s="84" t="s">
        <v>51</v>
      </c>
      <c r="D17" s="27">
        <v>50389</v>
      </c>
      <c r="E17" s="27">
        <v>2.65</v>
      </c>
      <c r="F17" s="25">
        <v>8.1999999999999993</v>
      </c>
      <c r="G17" s="27">
        <v>32</v>
      </c>
      <c r="H17" s="27">
        <v>0.15</v>
      </c>
      <c r="I17" s="27">
        <v>5.0999999999999997E-2</v>
      </c>
      <c r="J17" s="27">
        <v>9</v>
      </c>
      <c r="K17" s="58" t="s">
        <v>41</v>
      </c>
      <c r="L17" s="27" t="s">
        <v>52</v>
      </c>
      <c r="M17" s="28">
        <f t="shared" si="11"/>
        <v>201.47169406500859</v>
      </c>
      <c r="N17" s="57">
        <v>7.0000000000000007E-2</v>
      </c>
      <c r="O17" s="27">
        <v>75.349999999999994</v>
      </c>
      <c r="P17" s="53">
        <f t="shared" ref="P17:P19" si="15">(2*PI()*E17*F17+2*PI()*E17*E17)</f>
        <v>180.65728554468103</v>
      </c>
      <c r="Q17" s="51">
        <f t="shared" ref="Q17:Q19" si="16">P17*I17</f>
        <v>9.2135215627787321</v>
      </c>
      <c r="R17" s="50">
        <f t="shared" ref="R17:R19" si="17">G17*H17</f>
        <v>4.8</v>
      </c>
      <c r="S17" s="1" t="s">
        <v>67</v>
      </c>
    </row>
    <row r="18" spans="1:19" x14ac:dyDescent="0.25">
      <c r="A18" s="27">
        <v>3</v>
      </c>
      <c r="B18" s="37">
        <v>3</v>
      </c>
      <c r="C18" s="84"/>
      <c r="D18" s="27">
        <v>71521</v>
      </c>
      <c r="E18" s="27">
        <v>3.25</v>
      </c>
      <c r="F18" s="25">
        <v>9.75</v>
      </c>
      <c r="G18" s="27">
        <v>48</v>
      </c>
      <c r="H18" s="27">
        <v>0.52</v>
      </c>
      <c r="I18" s="27">
        <v>6.4000000000000001E-2</v>
      </c>
      <c r="J18" s="27">
        <v>4</v>
      </c>
      <c r="K18" s="58" t="s">
        <v>41</v>
      </c>
      <c r="L18" s="27" t="s">
        <v>53</v>
      </c>
      <c r="M18" s="28">
        <f t="shared" si="11"/>
        <v>169.94893228245442</v>
      </c>
      <c r="N18" s="57">
        <v>0.05</v>
      </c>
      <c r="O18" s="27">
        <v>2.15</v>
      </c>
      <c r="P18" s="53">
        <f t="shared" si="15"/>
        <v>265.46457922833753</v>
      </c>
      <c r="Q18" s="51">
        <f t="shared" si="16"/>
        <v>16.989733070613603</v>
      </c>
      <c r="R18" s="50">
        <f t="shared" si="17"/>
        <v>24.96</v>
      </c>
      <c r="S18" s="1" t="s">
        <v>69</v>
      </c>
    </row>
    <row r="19" spans="1:19" x14ac:dyDescent="0.25">
      <c r="A19" s="27">
        <v>3</v>
      </c>
      <c r="B19" s="37">
        <v>3</v>
      </c>
      <c r="C19" s="84"/>
      <c r="D19" s="27">
        <v>28453</v>
      </c>
      <c r="E19" s="27">
        <v>1.8</v>
      </c>
      <c r="F19" s="25">
        <v>9.25</v>
      </c>
      <c r="G19" s="27">
        <v>40</v>
      </c>
      <c r="H19" s="27">
        <v>0.28000000000000003</v>
      </c>
      <c r="I19" s="27">
        <v>2.5999999999999999E-2</v>
      </c>
      <c r="J19" s="27">
        <v>25</v>
      </c>
      <c r="K19" s="58" t="s">
        <v>41</v>
      </c>
      <c r="L19" s="27" t="s">
        <v>54</v>
      </c>
      <c r="M19" s="28">
        <f t="shared" si="11"/>
        <v>414.52216124387127</v>
      </c>
      <c r="N19" s="57">
        <v>0.1</v>
      </c>
      <c r="O19" s="27">
        <v>53.29</v>
      </c>
      <c r="P19" s="53">
        <f t="shared" si="15"/>
        <v>124.97255575980196</v>
      </c>
      <c r="Q19" s="51">
        <f t="shared" si="16"/>
        <v>3.2492864497548508</v>
      </c>
      <c r="R19" s="50">
        <f t="shared" si="17"/>
        <v>11.200000000000001</v>
      </c>
    </row>
    <row r="20" spans="1:19" x14ac:dyDescent="0.25">
      <c r="A20" s="27">
        <v>3</v>
      </c>
      <c r="B20" s="37">
        <v>3</v>
      </c>
      <c r="C20" s="27"/>
      <c r="D20" s="61" t="s">
        <v>65</v>
      </c>
      <c r="E20" s="27"/>
      <c r="F20" s="25"/>
      <c r="G20" s="27"/>
      <c r="H20" s="27"/>
      <c r="I20" s="27"/>
      <c r="J20" s="27"/>
      <c r="K20" s="48"/>
      <c r="L20" s="27"/>
      <c r="M20" s="28"/>
      <c r="N20" s="49"/>
      <c r="O20" s="27"/>
      <c r="P20" s="53"/>
      <c r="Q20" s="51"/>
      <c r="R20" s="50"/>
      <c r="S20" s="1" t="s">
        <v>70</v>
      </c>
    </row>
    <row r="21" spans="1:19" x14ac:dyDescent="0.25">
      <c r="A21" s="27"/>
      <c r="B21" s="37"/>
      <c r="C21" s="27"/>
      <c r="D21" s="61"/>
      <c r="E21" s="27"/>
      <c r="F21" s="25"/>
      <c r="G21" s="27"/>
      <c r="H21" s="27"/>
      <c r="I21" s="27"/>
      <c r="J21" s="27"/>
      <c r="K21" s="48"/>
      <c r="L21" s="27"/>
      <c r="M21" s="28"/>
      <c r="N21" s="49"/>
      <c r="O21" s="27"/>
      <c r="P21" s="53"/>
      <c r="Q21" s="51"/>
      <c r="R21" s="50"/>
    </row>
    <row r="22" spans="1:19" x14ac:dyDescent="0.25">
      <c r="A22" s="27">
        <v>4</v>
      </c>
      <c r="B22" s="37">
        <v>4</v>
      </c>
      <c r="C22" s="84" t="s">
        <v>55</v>
      </c>
      <c r="D22" s="27">
        <v>65892</v>
      </c>
      <c r="E22" s="27">
        <v>1.5</v>
      </c>
      <c r="F22" s="25">
        <v>4</v>
      </c>
      <c r="G22" s="27">
        <v>12</v>
      </c>
      <c r="H22" s="27">
        <v>0.35</v>
      </c>
      <c r="I22" s="27">
        <v>0</v>
      </c>
      <c r="J22" s="27">
        <v>11</v>
      </c>
      <c r="K22" s="58" t="s">
        <v>41</v>
      </c>
      <c r="L22" s="27" t="s">
        <v>56</v>
      </c>
      <c r="M22" s="28">
        <f>((Q22+R22)*J22*0.95)+O22</f>
        <v>203.35999999999999</v>
      </c>
      <c r="N22" s="57">
        <v>7.0000000000000007E-2</v>
      </c>
      <c r="O22" s="27">
        <v>159.47</v>
      </c>
      <c r="P22" s="53">
        <f t="shared" ref="P22:P24" si="18">(2*PI()*E22*F22+2*PI()*E22*E22)</f>
        <v>51.836278784231588</v>
      </c>
      <c r="Q22" s="51">
        <f t="shared" ref="Q22:Q24" si="19">P22*I22</f>
        <v>0</v>
      </c>
      <c r="R22" s="50">
        <f t="shared" ref="R22:R24" si="20">G22*H22</f>
        <v>4.1999999999999993</v>
      </c>
      <c r="S22" s="1" t="s">
        <v>67</v>
      </c>
    </row>
    <row r="23" spans="1:19" x14ac:dyDescent="0.25">
      <c r="A23" s="27">
        <v>4</v>
      </c>
      <c r="B23" s="37">
        <v>4</v>
      </c>
      <c r="C23" s="84"/>
      <c r="D23" s="27">
        <v>35367</v>
      </c>
      <c r="E23" s="27">
        <v>2.4</v>
      </c>
      <c r="F23" s="25">
        <v>5.85</v>
      </c>
      <c r="G23" s="27">
        <v>16</v>
      </c>
      <c r="H23" s="27">
        <v>0.49</v>
      </c>
      <c r="I23" s="27">
        <v>7.2999999999999995E-2</v>
      </c>
      <c r="J23" s="27">
        <v>3</v>
      </c>
      <c r="K23" s="58" t="s">
        <v>41</v>
      </c>
      <c r="L23" s="27" t="s">
        <v>57</v>
      </c>
      <c r="M23" s="28">
        <f>((Q23+R23)*J23*0.93)+O23</f>
        <v>363.40158775996269</v>
      </c>
      <c r="N23" s="57">
        <v>0.1</v>
      </c>
      <c r="O23" s="27">
        <v>316.19</v>
      </c>
      <c r="P23" s="53">
        <f t="shared" si="18"/>
        <v>124.4070690821558</v>
      </c>
      <c r="Q23" s="51">
        <f t="shared" si="19"/>
        <v>9.0817160429973729</v>
      </c>
      <c r="R23" s="50">
        <f t="shared" si="20"/>
        <v>7.84</v>
      </c>
      <c r="S23" s="1" t="s">
        <v>68</v>
      </c>
    </row>
    <row r="24" spans="1:19" x14ac:dyDescent="0.25">
      <c r="A24" s="27">
        <v>4</v>
      </c>
      <c r="B24" s="37">
        <v>4</v>
      </c>
      <c r="C24" s="84"/>
      <c r="D24" s="27">
        <v>25492</v>
      </c>
      <c r="E24" s="27">
        <v>3</v>
      </c>
      <c r="F24" s="25">
        <v>10.7</v>
      </c>
      <c r="G24" s="27">
        <v>48</v>
      </c>
      <c r="H24" s="27">
        <v>0.39</v>
      </c>
      <c r="I24" s="27">
        <v>5.6000000000000001E-2</v>
      </c>
      <c r="J24" s="27">
        <v>5</v>
      </c>
      <c r="K24" s="58" t="s">
        <v>41</v>
      </c>
      <c r="L24" s="27" t="s">
        <v>59</v>
      </c>
      <c r="M24" s="28">
        <f t="shared" ref="M24" si="21">((Q24+R24)*J24*0.95)+O24</f>
        <v>351.1615516892715</v>
      </c>
      <c r="N24" s="57">
        <v>0.1</v>
      </c>
      <c r="O24" s="27">
        <v>193.55</v>
      </c>
      <c r="P24" s="53">
        <f t="shared" si="18"/>
        <v>258.23891612508095</v>
      </c>
      <c r="Q24" s="51">
        <f t="shared" si="19"/>
        <v>14.461379303004533</v>
      </c>
      <c r="R24" s="50">
        <f t="shared" si="20"/>
        <v>18.72</v>
      </c>
    </row>
    <row r="25" spans="1:19" x14ac:dyDescent="0.25">
      <c r="A25" s="27">
        <v>3</v>
      </c>
      <c r="B25" s="37">
        <v>3</v>
      </c>
      <c r="C25" s="84"/>
      <c r="D25" s="27">
        <v>52956</v>
      </c>
      <c r="E25" s="27">
        <v>2.25</v>
      </c>
      <c r="F25" s="25">
        <v>6.75</v>
      </c>
      <c r="G25" s="27">
        <v>24</v>
      </c>
      <c r="H25" s="27">
        <v>0.13</v>
      </c>
      <c r="I25" s="27">
        <v>0.44</v>
      </c>
      <c r="J25" s="27">
        <v>6</v>
      </c>
      <c r="K25" s="58" t="s">
        <v>41</v>
      </c>
      <c r="L25" s="27" t="s">
        <v>58</v>
      </c>
      <c r="M25" s="28">
        <f>((Q25+R25)*J25*0.9)+O25</f>
        <v>1319.1571778696386</v>
      </c>
      <c r="N25" s="57">
        <v>0.1</v>
      </c>
      <c r="O25" s="27">
        <v>1000</v>
      </c>
      <c r="P25" s="53">
        <f t="shared" ref="P25" si="22">(2*PI()*E25*F25+2*PI()*E25*E25)</f>
        <v>127.23450247038662</v>
      </c>
      <c r="Q25" s="51">
        <f t="shared" ref="Q25" si="23">P25*I25</f>
        <v>55.983181086970113</v>
      </c>
      <c r="R25" s="50">
        <f t="shared" ref="R25" si="24">G25*H25</f>
        <v>3.12</v>
      </c>
      <c r="S25" s="1" t="s">
        <v>73</v>
      </c>
    </row>
    <row r="26" spans="1:19" ht="75.75" customHeight="1" x14ac:dyDescent="0.25">
      <c r="A26" s="37">
        <v>2</v>
      </c>
      <c r="B26" s="37">
        <v>2</v>
      </c>
      <c r="C26" s="37"/>
      <c r="D26" s="66" t="s">
        <v>61</v>
      </c>
      <c r="E26" s="27"/>
      <c r="F26" s="25"/>
      <c r="G26" s="27"/>
      <c r="H26" s="27"/>
      <c r="I26" s="27"/>
      <c r="J26" s="27"/>
      <c r="K26" s="68" t="s">
        <v>34</v>
      </c>
      <c r="L26" s="37" t="s">
        <v>66</v>
      </c>
      <c r="M26" s="65" t="s">
        <v>41</v>
      </c>
      <c r="N26" s="69" t="s">
        <v>74</v>
      </c>
      <c r="O26" s="27"/>
      <c r="P26" s="53"/>
      <c r="Q26" s="51"/>
      <c r="R26" s="50"/>
      <c r="S26" s="71" t="s">
        <v>75</v>
      </c>
    </row>
    <row r="27" spans="1:19" x14ac:dyDescent="0.25">
      <c r="A27" s="27"/>
      <c r="B27" s="37"/>
      <c r="C27" s="27"/>
      <c r="D27" s="27"/>
      <c r="E27" s="27"/>
      <c r="F27" s="25"/>
      <c r="G27" s="27"/>
      <c r="H27" s="27"/>
      <c r="I27" s="27"/>
      <c r="J27" s="27"/>
      <c r="K27" s="59"/>
      <c r="L27" s="27"/>
      <c r="M27" s="28"/>
      <c r="N27" s="60"/>
      <c r="O27" s="27"/>
      <c r="P27" s="53"/>
      <c r="Q27" s="51"/>
      <c r="R27" s="50"/>
    </row>
    <row r="28" spans="1:19" x14ac:dyDescent="0.25">
      <c r="A28" s="19">
        <f>SUM(A2:A26)</f>
        <v>60</v>
      </c>
      <c r="B28" s="39">
        <f>SUM(B3:B26)</f>
        <v>60</v>
      </c>
      <c r="C28" s="17"/>
      <c r="D28" s="17"/>
      <c r="E28" s="27"/>
    </row>
    <row r="29" spans="1:19" x14ac:dyDescent="0.25">
      <c r="A29" s="1"/>
      <c r="B29" s="40"/>
      <c r="C29" s="22"/>
      <c r="D29" s="22"/>
      <c r="E29" s="27"/>
      <c r="F29" s="29"/>
    </row>
    <row r="30" spans="1:19" ht="15.75" thickBot="1" x14ac:dyDescent="0.3">
      <c r="A30" s="30" t="s">
        <v>19</v>
      </c>
      <c r="B30" s="39"/>
      <c r="C30" s="17" t="s">
        <v>9</v>
      </c>
      <c r="D30" s="17"/>
      <c r="E30" s="18"/>
      <c r="F30" s="31"/>
    </row>
    <row r="31" spans="1:19" ht="15.75" thickBot="1" x14ac:dyDescent="0.3">
      <c r="A31" s="20">
        <v>-5</v>
      </c>
      <c r="B31" s="39">
        <f>A31*F31</f>
        <v>0</v>
      </c>
      <c r="C31" s="73" t="s">
        <v>20</v>
      </c>
      <c r="D31" s="74"/>
      <c r="E31" s="75"/>
      <c r="F31" s="32"/>
    </row>
    <row r="32" spans="1:19" x14ac:dyDescent="0.25">
      <c r="A32" s="20"/>
      <c r="B32" s="39"/>
      <c r="C32" s="1"/>
      <c r="D32" s="1"/>
      <c r="E32" s="33"/>
      <c r="F32" s="34"/>
    </row>
    <row r="33" spans="1:6" x14ac:dyDescent="0.25">
      <c r="A33" s="20"/>
      <c r="B33" s="39">
        <f>SUM(B28,B31)</f>
        <v>60</v>
      </c>
      <c r="C33" s="76" t="s">
        <v>21</v>
      </c>
      <c r="D33" s="76"/>
      <c r="E33" s="76"/>
      <c r="F33" s="35"/>
    </row>
    <row r="34" spans="1:6" x14ac:dyDescent="0.25">
      <c r="A34" s="23"/>
      <c r="B34" s="41"/>
      <c r="C34" s="20"/>
      <c r="D34" s="20"/>
      <c r="E34"/>
    </row>
    <row r="35" spans="1:6" x14ac:dyDescent="0.25">
      <c r="A35" s="23"/>
      <c r="B35" s="41"/>
      <c r="C35" s="21"/>
      <c r="D35" s="21"/>
      <c r="E35"/>
    </row>
    <row r="36" spans="1:6" x14ac:dyDescent="0.25">
      <c r="B36" s="42"/>
      <c r="C36" s="21"/>
      <c r="D36" s="21"/>
      <c r="E36" s="2"/>
    </row>
    <row r="37" spans="1:6" x14ac:dyDescent="0.25">
      <c r="B37" s="42"/>
      <c r="C37" s="21"/>
      <c r="D37" s="21"/>
      <c r="E37" s="2"/>
    </row>
    <row r="38" spans="1:6" x14ac:dyDescent="0.25">
      <c r="B38" s="42"/>
      <c r="C38" s="21"/>
      <c r="D38" s="21"/>
      <c r="E38" s="2"/>
    </row>
    <row r="39" spans="1:6" x14ac:dyDescent="0.25">
      <c r="B39" s="42"/>
      <c r="C39" s="21"/>
      <c r="D39" s="21"/>
      <c r="E39" s="2"/>
    </row>
    <row r="40" spans="1:6" x14ac:dyDescent="0.25">
      <c r="B40" s="42"/>
      <c r="C40" s="21"/>
      <c r="D40" s="21"/>
      <c r="E40" s="2"/>
    </row>
    <row r="41" spans="1:6" x14ac:dyDescent="0.25">
      <c r="B41" s="42"/>
      <c r="C41" s="21"/>
      <c r="D41" s="21"/>
      <c r="E41" s="2"/>
    </row>
    <row r="42" spans="1:6" x14ac:dyDescent="0.25">
      <c r="B42" s="42"/>
      <c r="C42" s="21"/>
      <c r="D42" s="21"/>
      <c r="E42" s="2"/>
    </row>
    <row r="43" spans="1:6" x14ac:dyDescent="0.25">
      <c r="B43" s="42"/>
      <c r="C43" s="21"/>
      <c r="D43" s="21"/>
      <c r="E43" s="2"/>
    </row>
    <row r="44" spans="1:6" x14ac:dyDescent="0.25">
      <c r="B44" s="42"/>
      <c r="C44" s="21"/>
      <c r="D44" s="21"/>
      <c r="E44" s="2"/>
    </row>
    <row r="45" spans="1:6" x14ac:dyDescent="0.25">
      <c r="B45" s="42"/>
      <c r="C45" s="21"/>
      <c r="D45" s="21"/>
      <c r="E45" s="2"/>
    </row>
    <row r="46" spans="1:6" x14ac:dyDescent="0.25">
      <c r="B46" s="42"/>
      <c r="C46" s="21"/>
      <c r="D46" s="21"/>
      <c r="E46" s="2"/>
    </row>
    <row r="47" spans="1:6" x14ac:dyDescent="0.25">
      <c r="B47" s="42"/>
      <c r="C47" s="21"/>
      <c r="D47" s="21"/>
      <c r="E47" s="2"/>
    </row>
    <row r="48" spans="1:6" x14ac:dyDescent="0.25">
      <c r="B48" s="42"/>
      <c r="C48" s="21"/>
      <c r="D48" s="21"/>
      <c r="E48" s="2"/>
    </row>
    <row r="49" spans="2:5" x14ac:dyDescent="0.25">
      <c r="B49" s="42"/>
      <c r="C49" s="21"/>
      <c r="D49" s="21"/>
      <c r="E49" s="2"/>
    </row>
    <row r="50" spans="2:5" x14ac:dyDescent="0.25">
      <c r="B50" s="42"/>
      <c r="C50" s="21"/>
      <c r="D50" s="21"/>
      <c r="E50" s="2"/>
    </row>
    <row r="51" spans="2:5" x14ac:dyDescent="0.25">
      <c r="B51" s="42"/>
      <c r="C51" s="21"/>
      <c r="D51" s="21"/>
      <c r="E51" s="2"/>
    </row>
    <row r="52" spans="2:5" x14ac:dyDescent="0.25">
      <c r="B52" s="42"/>
      <c r="C52" s="21"/>
      <c r="D52" s="21"/>
      <c r="E52" s="2"/>
    </row>
    <row r="53" spans="2:5" x14ac:dyDescent="0.25">
      <c r="B53" s="42"/>
      <c r="C53" s="21"/>
      <c r="D53" s="21"/>
      <c r="E53" s="2"/>
    </row>
    <row r="54" spans="2:5" x14ac:dyDescent="0.25">
      <c r="B54" s="42"/>
      <c r="C54" s="21"/>
      <c r="D54" s="21"/>
      <c r="E54" s="2"/>
    </row>
    <row r="55" spans="2:5" x14ac:dyDescent="0.25">
      <c r="B55" s="42"/>
      <c r="C55" s="21"/>
      <c r="D55" s="21"/>
      <c r="E55" s="2"/>
    </row>
    <row r="56" spans="2:5" x14ac:dyDescent="0.25">
      <c r="B56" s="42"/>
      <c r="C56" s="21"/>
      <c r="D56" s="21"/>
      <c r="E56" s="2"/>
    </row>
    <row r="57" spans="2:5" x14ac:dyDescent="0.25">
      <c r="B57" s="42"/>
      <c r="C57" s="21"/>
      <c r="D57" s="21"/>
      <c r="E57" s="2"/>
    </row>
    <row r="58" spans="2:5" x14ac:dyDescent="0.25">
      <c r="B58" s="42"/>
      <c r="C58" s="21"/>
      <c r="D58" s="21"/>
      <c r="E58" s="2"/>
    </row>
    <row r="59" spans="2:5" x14ac:dyDescent="0.25">
      <c r="B59" s="42"/>
      <c r="C59" s="21"/>
      <c r="D59" s="21"/>
      <c r="E59" s="2"/>
    </row>
    <row r="60" spans="2:5" x14ac:dyDescent="0.25">
      <c r="B60" s="42"/>
      <c r="C60" s="21"/>
      <c r="D60" s="21"/>
      <c r="E60" s="2"/>
    </row>
    <row r="61" spans="2:5" x14ac:dyDescent="0.25">
      <c r="B61" s="42"/>
      <c r="C61" s="21"/>
      <c r="D61" s="21"/>
      <c r="E61" s="2"/>
    </row>
    <row r="62" spans="2:5" x14ac:dyDescent="0.25">
      <c r="B62" s="42"/>
      <c r="C62" s="21"/>
      <c r="D62" s="21"/>
      <c r="E62" s="2"/>
    </row>
    <row r="63" spans="2:5" x14ac:dyDescent="0.25">
      <c r="B63" s="42"/>
      <c r="C63" s="21"/>
      <c r="D63" s="21"/>
      <c r="E63" s="2"/>
    </row>
    <row r="64" spans="2:5" x14ac:dyDescent="0.25">
      <c r="B64" s="42"/>
      <c r="C64" s="21"/>
      <c r="D64" s="21"/>
      <c r="E64" s="2"/>
    </row>
    <row r="65" spans="2:5" x14ac:dyDescent="0.25">
      <c r="B65" s="42"/>
      <c r="C65" s="21"/>
      <c r="D65" s="21"/>
      <c r="E65" s="2"/>
    </row>
    <row r="66" spans="2:5" x14ac:dyDescent="0.25">
      <c r="B66" s="42"/>
      <c r="C66" s="21"/>
      <c r="D66" s="21"/>
      <c r="E66" s="2"/>
    </row>
    <row r="67" spans="2:5" x14ac:dyDescent="0.25">
      <c r="B67" s="42"/>
      <c r="C67" s="21"/>
      <c r="D67" s="21"/>
      <c r="E67" s="2"/>
    </row>
    <row r="68" spans="2:5" x14ac:dyDescent="0.25">
      <c r="B68" s="42"/>
      <c r="C68" s="21"/>
      <c r="D68" s="21"/>
      <c r="E68" s="2"/>
    </row>
    <row r="69" spans="2:5" x14ac:dyDescent="0.25">
      <c r="B69" s="42"/>
      <c r="C69" s="21"/>
      <c r="D69" s="21"/>
      <c r="E69" s="2"/>
    </row>
    <row r="70" spans="2:5" x14ac:dyDescent="0.25">
      <c r="B70" s="42"/>
      <c r="C70" s="21"/>
      <c r="D70" s="21"/>
      <c r="E70" s="2"/>
    </row>
    <row r="71" spans="2:5" x14ac:dyDescent="0.25">
      <c r="B71" s="42"/>
      <c r="C71" s="21"/>
      <c r="D71" s="21"/>
      <c r="E71" s="2"/>
    </row>
    <row r="72" spans="2:5" x14ac:dyDescent="0.25">
      <c r="B72" s="42"/>
      <c r="C72" s="21"/>
      <c r="D72" s="21"/>
      <c r="E72" s="2"/>
    </row>
    <row r="73" spans="2:5" x14ac:dyDescent="0.25">
      <c r="B73" s="42"/>
      <c r="C73" s="21"/>
      <c r="D73" s="21"/>
      <c r="E73" s="2"/>
    </row>
    <row r="74" spans="2:5" x14ac:dyDescent="0.25">
      <c r="B74" s="42"/>
      <c r="C74" s="21"/>
      <c r="D74" s="21"/>
      <c r="E74" s="2"/>
    </row>
    <row r="75" spans="2:5" x14ac:dyDescent="0.25">
      <c r="B75" s="42"/>
      <c r="C75" s="21"/>
      <c r="D75" s="21"/>
      <c r="E75" s="2"/>
    </row>
    <row r="76" spans="2:5" x14ac:dyDescent="0.25">
      <c r="B76" s="42"/>
      <c r="C76" s="21"/>
      <c r="D76" s="21"/>
      <c r="E76" s="2"/>
    </row>
    <row r="77" spans="2:5" x14ac:dyDescent="0.25">
      <c r="B77" s="42"/>
      <c r="C77" s="21"/>
      <c r="D77" s="21"/>
      <c r="E77" s="2"/>
    </row>
    <row r="78" spans="2:5" x14ac:dyDescent="0.25">
      <c r="B78" s="42"/>
      <c r="C78" s="21"/>
      <c r="D78" s="21"/>
      <c r="E78" s="2"/>
    </row>
    <row r="79" spans="2:5" x14ac:dyDescent="0.25">
      <c r="B79" s="42"/>
      <c r="C79" s="21"/>
      <c r="D79" s="21"/>
      <c r="E79" s="2"/>
    </row>
    <row r="80" spans="2:5" x14ac:dyDescent="0.25">
      <c r="B80" s="42"/>
      <c r="C80" s="21"/>
      <c r="D80" s="21"/>
      <c r="E80" s="2"/>
    </row>
    <row r="81" spans="2:5" x14ac:dyDescent="0.25">
      <c r="B81" s="42"/>
      <c r="C81" s="21"/>
      <c r="D81" s="21"/>
      <c r="E81" s="2"/>
    </row>
    <row r="82" spans="2:5" x14ac:dyDescent="0.25">
      <c r="B82" s="42"/>
      <c r="E82" s="2"/>
    </row>
  </sheetData>
  <sheetProtection selectLockedCells="1" selectUnlockedCells="1"/>
  <mergeCells count="8">
    <mergeCell ref="C31:E31"/>
    <mergeCell ref="C33:E33"/>
    <mergeCell ref="K1:N1"/>
    <mergeCell ref="C1:J1"/>
    <mergeCell ref="C3:C8"/>
    <mergeCell ref="C12:C14"/>
    <mergeCell ref="C17:C19"/>
    <mergeCell ref="C22:C2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Smith</dc:creator>
  <cp:lastModifiedBy>Tarun</cp:lastModifiedBy>
  <dcterms:created xsi:type="dcterms:W3CDTF">2014-12-03T17:06:51Z</dcterms:created>
  <dcterms:modified xsi:type="dcterms:W3CDTF">2017-03-19T18:39:42Z</dcterms:modified>
</cp:coreProperties>
</file>