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Fallstudie/Tunnel Bebenroth/Unterlagen Gutachten - Tunnel Bebenroth/Bohrungen/"/>
    </mc:Choice>
  </mc:AlternateContent>
  <bookViews>
    <workbookView xWindow="0" yWindow="460" windowWidth="28800" windowHeight="14140" activeTab="1"/>
  </bookViews>
  <sheets>
    <sheet name="Grunddaten" sheetId="1" r:id="rId1"/>
    <sheet name="Bohrdaten" sheetId="3" r:id="rId2"/>
    <sheet name="Farbtabelle" sheetId="4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6" i="3"/>
  <c r="H3" i="3"/>
  <c r="H2" i="3"/>
  <c r="G3" i="3"/>
  <c r="G2" i="3"/>
  <c r="D26" i="3"/>
  <c r="I25" i="3"/>
  <c r="I26" i="3"/>
  <c r="H25" i="3"/>
  <c r="H26" i="3"/>
  <c r="D25" i="3"/>
  <c r="D24" i="3"/>
  <c r="D23" i="3"/>
  <c r="D22" i="3"/>
  <c r="I18" i="3"/>
  <c r="I19" i="3"/>
  <c r="I20" i="3"/>
  <c r="I21" i="3"/>
  <c r="I22" i="3"/>
  <c r="I23" i="3"/>
  <c r="I24" i="3"/>
  <c r="H18" i="3"/>
  <c r="H19" i="3"/>
  <c r="H20" i="3"/>
  <c r="H21" i="3"/>
  <c r="H22" i="3"/>
  <c r="H23" i="3"/>
  <c r="H24" i="3"/>
  <c r="H17" i="3"/>
  <c r="I17" i="3"/>
  <c r="H16" i="3"/>
  <c r="D15" i="3"/>
  <c r="D16" i="3"/>
  <c r="D17" i="3"/>
  <c r="D18" i="3"/>
  <c r="D19" i="3"/>
  <c r="D20" i="3"/>
  <c r="D21" i="3"/>
  <c r="I14" i="3"/>
  <c r="I15" i="3"/>
  <c r="I16" i="3"/>
  <c r="H14" i="3"/>
  <c r="H15" i="3"/>
  <c r="D14" i="3"/>
  <c r="D13" i="3"/>
  <c r="I13" i="3"/>
  <c r="H13" i="3"/>
  <c r="I12" i="3"/>
  <c r="H12" i="3"/>
  <c r="D12" i="3"/>
  <c r="D7" i="3"/>
  <c r="D6" i="3"/>
  <c r="D5" i="3"/>
  <c r="H6" i="3"/>
  <c r="H7" i="3"/>
  <c r="H8" i="3"/>
  <c r="H9" i="3"/>
  <c r="H10" i="3"/>
  <c r="H11" i="3"/>
  <c r="H5" i="3"/>
  <c r="I6" i="3"/>
  <c r="I7" i="3"/>
  <c r="I8" i="3"/>
  <c r="I9" i="3"/>
  <c r="I10" i="3"/>
  <c r="I11" i="3"/>
  <c r="I5" i="3"/>
  <c r="D8" i="3"/>
  <c r="D9" i="3"/>
  <c r="D10" i="3"/>
  <c r="D11" i="3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<sst xmlns="http://schemas.openxmlformats.org/spreadsheetml/2006/main" count="226" uniqueCount="139">
  <si>
    <t>Name</t>
  </si>
  <si>
    <t>Rechtswert</t>
  </si>
  <si>
    <t>Hochwert</t>
  </si>
  <si>
    <t>BK1</t>
  </si>
  <si>
    <t>BK2</t>
  </si>
  <si>
    <t>BK4</t>
  </si>
  <si>
    <t>BK5</t>
  </si>
  <si>
    <t>BK13s</t>
  </si>
  <si>
    <t>BK12</t>
  </si>
  <si>
    <t>BK14</t>
  </si>
  <si>
    <t>Richtung</t>
  </si>
  <si>
    <t>Neigung</t>
  </si>
  <si>
    <t>Ansatzhöhe</t>
  </si>
  <si>
    <t>BK3s</t>
  </si>
  <si>
    <t>Pfad</t>
  </si>
  <si>
    <t>T:\Tunnel Bebenroth\Unterlagen Gutachten - Tunnel Bebenroth\Bohrungen\BK1.pdf</t>
  </si>
  <si>
    <t>T:\Tunnel Bebenroth\Unterlagen Gutachten - Tunnel Bebenroth\Bohrungen\BK2.pdf</t>
  </si>
  <si>
    <t>T:\Tunnel Bebenroth\Unterlagen Gutachten - Tunnel Bebenroth\Bohrungen\BK3-1-ges.pdf</t>
  </si>
  <si>
    <t>T:\Tunnel Bebenroth\Unterlagen Gutachten - Tunnel Bebenroth\Bohrungen\BK4-1-ges.pdf</t>
  </si>
  <si>
    <t>T:\Tunnel Bebenroth\Unterlagen Gutachten - Tunnel Bebenroth\Bohrungen\BK5-1-ges.pdf</t>
  </si>
  <si>
    <t>T:\Tunnel Bebenroth\Unterlagen Gutachten - Tunnel Bebenroth\Bohrungen\BK12-ges.pdf</t>
  </si>
  <si>
    <t>T:\Tunnel Bebenroth\Unterlagen Gutachten - Tunnel Bebenroth\Bohrungen\BK13s-ges.pdf</t>
  </si>
  <si>
    <t>T:\Tunnel Bebenroth\Unterlagen Gutachten - Tunnel Bebenroth\Bohrungen\BK14.pdf</t>
  </si>
  <si>
    <t>Link (mit Server als T:)</t>
  </si>
  <si>
    <t>grau</t>
  </si>
  <si>
    <t>Mächtigkeit</t>
  </si>
  <si>
    <t>Bearbeitungsdatum</t>
  </si>
  <si>
    <t>Stratigraphie</t>
  </si>
  <si>
    <t>Feuchtezustand</t>
  </si>
  <si>
    <t>Zustand und Festigkeit</t>
  </si>
  <si>
    <t>Farbe</t>
  </si>
  <si>
    <t>Gesteinsansprache DIN 4022</t>
  </si>
  <si>
    <t>Untergrenze [m]</t>
  </si>
  <si>
    <t>Obergrenze [m]</t>
  </si>
  <si>
    <t>q</t>
  </si>
  <si>
    <t>ku</t>
  </si>
  <si>
    <t>Grundwassserspiegel</t>
  </si>
  <si>
    <t>Verwitterung</t>
  </si>
  <si>
    <t>Kluft-Klassen</t>
  </si>
  <si>
    <t>Bohrname</t>
  </si>
  <si>
    <t>Tunnelmeter</t>
  </si>
  <si>
    <t>Ansatzhoehe</t>
  </si>
  <si>
    <t>U, fs</t>
  </si>
  <si>
    <t>mG, ms, u</t>
  </si>
  <si>
    <t>bräunlich</t>
  </si>
  <si>
    <t>steif bis halbfest</t>
  </si>
  <si>
    <t>schwach feucht bis feucht</t>
  </si>
  <si>
    <t>gräulich</t>
  </si>
  <si>
    <t>wenig fest bis entfestigt</t>
  </si>
  <si>
    <t>ku/km</t>
  </si>
  <si>
    <t>Tst, Ust, t, u, fs</t>
  </si>
  <si>
    <t>mG, fs*, ms, u</t>
  </si>
  <si>
    <t>rosa-braun</t>
  </si>
  <si>
    <t>Tst, Ust,</t>
  </si>
  <si>
    <t>grün grau bis violett</t>
  </si>
  <si>
    <t>U, sf, t</t>
  </si>
  <si>
    <t>weich bis steif</t>
  </si>
  <si>
    <t>feucht</t>
  </si>
  <si>
    <t>Ust, Tst, Dst</t>
  </si>
  <si>
    <t>deutlich bis völlig</t>
  </si>
  <si>
    <t>grün, grau, braun</t>
  </si>
  <si>
    <t>U, fs, g'</t>
  </si>
  <si>
    <t>steif bis fest</t>
  </si>
  <si>
    <t>grau grün</t>
  </si>
  <si>
    <t>völlig</t>
  </si>
  <si>
    <t>deutlich bis sehr stark</t>
  </si>
  <si>
    <t>Stö</t>
  </si>
  <si>
    <t>Brec, t*, u, g</t>
  </si>
  <si>
    <t>violett rosa</t>
  </si>
  <si>
    <t>wenig fest</t>
  </si>
  <si>
    <t>sehr stark</t>
  </si>
  <si>
    <t>1 bis über 10 Trennflächen/m³</t>
  </si>
  <si>
    <t>über 10 Trennflächen/m³</t>
  </si>
  <si>
    <t>mäßig fest</t>
  </si>
  <si>
    <t>deutlich</t>
  </si>
  <si>
    <t>über 10 Trennflächen/m132</t>
  </si>
  <si>
    <t>mäßig bis wenig fest</t>
  </si>
  <si>
    <t>violett rosa bis grün, grau</t>
  </si>
  <si>
    <t>Tst, Brec, u, fs</t>
  </si>
  <si>
    <t>Tst, Dst, u</t>
  </si>
  <si>
    <t>Tst, u, mg</t>
  </si>
  <si>
    <t>stark</t>
  </si>
  <si>
    <t>Dst, Tst, u</t>
  </si>
  <si>
    <t>violett grün, braun grau</t>
  </si>
  <si>
    <t>mäßig bis fest</t>
  </si>
  <si>
    <t>schwach bis völlig</t>
  </si>
  <si>
    <t>Brec, g</t>
  </si>
  <si>
    <t>Tst, u*</t>
  </si>
  <si>
    <t>grau braun</t>
  </si>
  <si>
    <t>grau bis violett</t>
  </si>
  <si>
    <t>mo2</t>
  </si>
  <si>
    <t>TMst</t>
  </si>
  <si>
    <t>mäßg bis sehr fest</t>
  </si>
  <si>
    <t>sehr schwach</t>
  </si>
  <si>
    <t>3 bis über 10 Trennflächen/m³</t>
  </si>
  <si>
    <t>U, t, fs</t>
  </si>
  <si>
    <t>halbfest bis steif</t>
  </si>
  <si>
    <t>mm</t>
  </si>
  <si>
    <t>Mst, TMst</t>
  </si>
  <si>
    <t>grau grün braun</t>
  </si>
  <si>
    <t>fest bis entfestigt</t>
  </si>
  <si>
    <t>mu</t>
  </si>
  <si>
    <t>Kst, WKst, Dst, Brec</t>
  </si>
  <si>
    <t>sehr schwach bis deutlich</t>
  </si>
  <si>
    <t>fest bis mäßig fest</t>
  </si>
  <si>
    <t>rotbraun</t>
  </si>
  <si>
    <t>so</t>
  </si>
  <si>
    <t>entfestigt bis mäßig fest</t>
  </si>
  <si>
    <t>völlig Verwittert</t>
  </si>
  <si>
    <t>hellgrau bis braun</t>
  </si>
  <si>
    <t>Bei U: halbfest bis fest</t>
  </si>
  <si>
    <t>gelbgrün</t>
  </si>
  <si>
    <t>weich bis halbfest</t>
  </si>
  <si>
    <t>entfestigt</t>
  </si>
  <si>
    <t>s?</t>
  </si>
  <si>
    <t>rotbraun,rot bis hellgrün</t>
  </si>
  <si>
    <t>mäßg fest bis fest</t>
  </si>
  <si>
    <t>schwach bis stark verwittert</t>
  </si>
  <si>
    <t>fest bis halbfest</t>
  </si>
  <si>
    <t>schwach feucht</t>
  </si>
  <si>
    <t>rotbraun bis grau</t>
  </si>
  <si>
    <t>bei T: steif bis halbfest</t>
  </si>
  <si>
    <t>deutlich bis stark verwittert</t>
  </si>
  <si>
    <t>T, u*, gs, mS, fS</t>
  </si>
  <si>
    <t>Tst, Ust, Sst</t>
  </si>
  <si>
    <t>X, fS, G, fs, u', Utfs</t>
  </si>
  <si>
    <t>U, t*, fs</t>
  </si>
  <si>
    <t>fS, s, t bis mS, s, t, Tst</t>
  </si>
  <si>
    <t>U, fs, ms, t, g</t>
  </si>
  <si>
    <t>Tst, fS, s, t, Ust</t>
  </si>
  <si>
    <t>Löß</t>
  </si>
  <si>
    <t>ffff22</t>
  </si>
  <si>
    <t>L, x</t>
  </si>
  <si>
    <t>ff0000</t>
  </si>
  <si>
    <t>cc3300</t>
  </si>
  <si>
    <t>Y-Abschnitt (Höhengrundlinie):</t>
  </si>
  <si>
    <t>Y-Offset</t>
  </si>
  <si>
    <t>GW-Echt</t>
  </si>
  <si>
    <t>GW-relativ: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</si>
</sst>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3"/>
      <color theme="2" tint="-0.499984740745262"/>
      <name val="Arial"/>
    </font>
    <font>
      <b/>
      <sz val="14"/>
      <color rgb="FFFF0000"/>
      <name val="Arial"/>
      <family val="2"/>
    </font>
    <font>
      <b/>
      <sz val="14"/>
      <color theme="2" tint="-0.499984740745262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1"/>
    <xf numFmtId="0" fontId="2" fillId="0" borderId="0" xfId="2"/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5" fillId="0" borderId="0" xfId="2" applyFont="1"/>
    <xf numFmtId="0" fontId="8" fillId="0" borderId="0" xfId="2" applyFont="1"/>
    <xf numFmtId="164" fontId="4" fillId="0" borderId="0" xfId="2" applyNumberFormat="1" applyFont="1"/>
    <xf numFmtId="165" fontId="8" fillId="0" borderId="0" xfId="2" applyNumberFormat="1" applyFont="1"/>
    <xf numFmtId="0" fontId="1" fillId="0" borderId="0" xfId="2" applyFont="1"/>
    <xf numFmtId="165" fontId="2" fillId="0" borderId="0" xfId="2" applyNumberFormat="1"/>
    <xf numFmtId="0" fontId="4" fillId="0" borderId="0" xfId="2" applyFont="1" applyAlignment="1"/>
    <xf numFmtId="0" fontId="13" fillId="0" borderId="0" xfId="0" applyFont="1" applyAlignment="1"/>
  </cellXfs>
  <cellStyles count="5">
    <cellStyle name="Besuchter Link" xfId="3" builtinId="9" hidden="1"/>
    <cellStyle name="Besuchter Link" xfId="4" builtinId="9" hidden="1"/>
    <cellStyle name="Hyperlink" xfId="1" builtinId="8"/>
    <cellStyle name="Stand." xfId="0" builtinId="0"/>
    <cellStyle name="Stand.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50800</xdr:rowOff>
    </xdr:from>
    <xdr:to>
      <xdr:col>10</xdr:col>
      <xdr:colOff>0</xdr:colOff>
      <xdr:row>0</xdr:row>
      <xdr:rowOff>1168400</xdr:rowOff>
    </xdr:to>
    <xdr:sp macro="" textlink="">
      <xdr:nvSpPr>
        <xdr:cNvPr id="2" name="Textfeld 1"/>
        <xdr:cNvSpPr txBox="1"/>
      </xdr:nvSpPr>
      <xdr:spPr>
        <a:xfrm>
          <a:off x="1333500" y="50800"/>
          <a:ext cx="56007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Anleitung:</a:t>
          </a:r>
        </a:p>
        <a:p>
          <a:r>
            <a:rPr lang="de-DE" sz="1100"/>
            <a:t>Rote</a:t>
          </a:r>
          <a:r>
            <a:rPr lang="de-DE" sz="1100" baseline="0"/>
            <a:t> Spalten sind Pflichtfelder</a:t>
          </a:r>
        </a:p>
        <a:p>
          <a:r>
            <a:rPr lang="de-DE" sz="1100" baseline="0"/>
            <a:t>Dunkelgraue Spalten sind optional</a:t>
          </a:r>
        </a:p>
        <a:p>
          <a:r>
            <a:rPr lang="de-DE" sz="1100" baseline="0"/>
            <a:t>Y-Offset mit *-1 multiplizieren!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60" zoomScaleNormal="160" workbookViewId="0">
      <selection activeCell="D6" sqref="D6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12</v>
      </c>
      <c r="E1" t="s">
        <v>40</v>
      </c>
      <c r="F1" t="s">
        <v>10</v>
      </c>
      <c r="G1" t="s">
        <v>11</v>
      </c>
      <c r="H1" t="s">
        <v>14</v>
      </c>
      <c r="I1" t="s">
        <v>23</v>
      </c>
    </row>
    <row r="2" spans="1:9" x14ac:dyDescent="0.2">
      <c r="A2" t="s">
        <v>3</v>
      </c>
      <c r="B2">
        <v>3563856.2</v>
      </c>
      <c r="C2">
        <v>5689790.4000000004</v>
      </c>
      <c r="D2">
        <v>209.24</v>
      </c>
      <c r="E2">
        <v>1070</v>
      </c>
      <c r="G2">
        <v>90</v>
      </c>
      <c r="H2" t="s">
        <v>15</v>
      </c>
      <c r="I2" s="1" t="str">
        <f>HYPERLINK(H2,A2)</f>
        <v>BK1</v>
      </c>
    </row>
    <row r="3" spans="1:9" x14ac:dyDescent="0.2">
      <c r="A3" t="s">
        <v>4</v>
      </c>
      <c r="B3">
        <v>3563815</v>
      </c>
      <c r="C3">
        <v>5689814</v>
      </c>
      <c r="D3">
        <v>209.68</v>
      </c>
      <c r="E3">
        <v>1020</v>
      </c>
      <c r="G3">
        <v>90</v>
      </c>
      <c r="H3" t="s">
        <v>16</v>
      </c>
      <c r="I3" s="1" t="str">
        <f t="shared" ref="I3:I9" si="0">HYPERLINK(H3,A3)</f>
        <v>BK2</v>
      </c>
    </row>
    <row r="4" spans="1:9" x14ac:dyDescent="0.2">
      <c r="A4" t="s">
        <v>13</v>
      </c>
      <c r="B4">
        <v>3563805.4</v>
      </c>
      <c r="C4">
        <v>5689835.9000000004</v>
      </c>
      <c r="D4">
        <v>213.09</v>
      </c>
      <c r="E4">
        <v>1000</v>
      </c>
      <c r="F4">
        <v>300</v>
      </c>
      <c r="G4">
        <v>20</v>
      </c>
      <c r="H4" t="s">
        <v>17</v>
      </c>
      <c r="I4" s="1" t="str">
        <f t="shared" si="0"/>
        <v>BK3s</v>
      </c>
    </row>
    <row r="5" spans="1:9" x14ac:dyDescent="0.2">
      <c r="A5" t="s">
        <v>5</v>
      </c>
      <c r="B5">
        <v>3563686.8</v>
      </c>
      <c r="C5">
        <v>5689913.5</v>
      </c>
      <c r="D5">
        <v>238.57</v>
      </c>
      <c r="E5">
        <v>860</v>
      </c>
      <c r="G5">
        <v>90</v>
      </c>
      <c r="H5" t="s">
        <v>18</v>
      </c>
      <c r="I5" s="1" t="str">
        <f t="shared" si="0"/>
        <v>BK4</v>
      </c>
    </row>
    <row r="6" spans="1:9" x14ac:dyDescent="0.2">
      <c r="A6" t="s">
        <v>6</v>
      </c>
      <c r="B6">
        <v>3566580</v>
      </c>
      <c r="C6">
        <v>5689957.5999999996</v>
      </c>
      <c r="D6">
        <v>241.54</v>
      </c>
      <c r="E6">
        <v>730</v>
      </c>
      <c r="G6">
        <v>90</v>
      </c>
      <c r="H6" t="s">
        <v>19</v>
      </c>
      <c r="I6" s="1" t="str">
        <f t="shared" si="0"/>
        <v>BK5</v>
      </c>
    </row>
    <row r="7" spans="1:9" x14ac:dyDescent="0.2">
      <c r="A7" t="s">
        <v>8</v>
      </c>
      <c r="B7">
        <v>3563041.3</v>
      </c>
      <c r="C7">
        <v>5690519.2999999998</v>
      </c>
      <c r="D7">
        <v>216.73</v>
      </c>
      <c r="E7">
        <v>-25</v>
      </c>
      <c r="G7">
        <v>90</v>
      </c>
      <c r="H7" t="s">
        <v>20</v>
      </c>
      <c r="I7" s="1" t="str">
        <f t="shared" si="0"/>
        <v>BK12</v>
      </c>
    </row>
    <row r="8" spans="1:9" x14ac:dyDescent="0.2">
      <c r="A8" t="s">
        <v>7</v>
      </c>
      <c r="B8">
        <v>3563076.8</v>
      </c>
      <c r="C8">
        <v>5690492.4000000004</v>
      </c>
      <c r="D8">
        <v>222.18</v>
      </c>
      <c r="E8">
        <v>3.5</v>
      </c>
      <c r="F8">
        <v>143</v>
      </c>
      <c r="G8">
        <v>20</v>
      </c>
      <c r="H8" t="s">
        <v>21</v>
      </c>
      <c r="I8" s="1" t="str">
        <f t="shared" si="0"/>
        <v>BK13s</v>
      </c>
    </row>
    <row r="9" spans="1:9" x14ac:dyDescent="0.2">
      <c r="A9" t="s">
        <v>9</v>
      </c>
      <c r="B9">
        <v>3563008.1</v>
      </c>
      <c r="C9">
        <v>5690585.0999999996</v>
      </c>
      <c r="D9">
        <v>212.59</v>
      </c>
      <c r="E9">
        <v>-95</v>
      </c>
      <c r="G9">
        <v>90</v>
      </c>
      <c r="H9" t="s">
        <v>22</v>
      </c>
      <c r="I9" s="1" t="str">
        <f t="shared" si="0"/>
        <v>BK14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1"/>
  <sheetViews>
    <sheetView tabSelected="1" workbookViewId="0">
      <selection activeCell="B1" sqref="B1"/>
    </sheetView>
  </sheetViews>
  <sheetFormatPr baseColWidth="10" defaultColWidth="13" defaultRowHeight="16" x14ac:dyDescent="0.2"/>
  <cols>
    <col min="1" max="1" width="15.19921875" style="2" bestFit="1" customWidth="1"/>
    <col min="2" max="2" width="22" style="2" bestFit="1" customWidth="1"/>
    <col min="3" max="3" width="22.796875" style="2" bestFit="1" customWidth="1"/>
    <col min="4" max="4" width="22.796875" style="2" customWidth="1"/>
    <col min="5" max="5" width="17.3984375" style="2" bestFit="1" customWidth="1"/>
    <col min="6" max="6" width="39.796875" style="2" bestFit="1" customWidth="1"/>
    <col min="7" max="7" width="30.3984375" style="2" bestFit="1" customWidth="1"/>
    <col min="8" max="8" width="18.19921875" style="2" bestFit="1" customWidth="1"/>
    <col min="9" max="9" width="16.3984375" style="2" bestFit="1" customWidth="1"/>
    <col min="10" max="10" width="29" style="2" customWidth="1"/>
    <col min="11" max="11" width="32" style="2" bestFit="1" customWidth="1"/>
    <col min="12" max="12" width="28.3984375" style="2" customWidth="1"/>
    <col min="13" max="13" width="30.19921875" style="2" customWidth="1"/>
    <col min="14" max="14" width="32.19921875" style="2" customWidth="1"/>
    <col min="15" max="15" width="25.796875" style="2" bestFit="1" customWidth="1"/>
    <col min="16" max="16" width="18.19921875" style="3" bestFit="1" customWidth="1"/>
    <col min="17" max="17" width="16.3984375" style="2" bestFit="1" customWidth="1"/>
    <col min="18" max="16384" width="13" style="2"/>
  </cols>
  <sheetData>
    <row r="1" spans="1:18" ht="93" customHeight="1" x14ac:dyDescent="0.2"/>
    <row r="2" spans="1:18" x14ac:dyDescent="0.2">
      <c r="A2" s="18" t="s">
        <v>135</v>
      </c>
      <c r="B2" s="19"/>
      <c r="C2" s="14">
        <v>227</v>
      </c>
      <c r="F2" s="16" t="s">
        <v>137</v>
      </c>
      <c r="G2" s="2">
        <f>I5-G5</f>
        <v>197.89000000000001</v>
      </c>
      <c r="H2" s="17">
        <f>H3+C2</f>
        <v>233.41</v>
      </c>
    </row>
    <row r="3" spans="1:18" x14ac:dyDescent="0.2">
      <c r="F3" s="16" t="s">
        <v>138</v>
      </c>
      <c r="G3" s="17">
        <f>G5+P5</f>
        <v>29.109999999999992</v>
      </c>
      <c r="H3" s="17">
        <f>-G5+P5</f>
        <v>6.4099999999999913</v>
      </c>
    </row>
    <row r="4" spans="1:18" ht="19" x14ac:dyDescent="0.25">
      <c r="A4" s="8" t="s">
        <v>39</v>
      </c>
      <c r="B4" s="8" t="s">
        <v>33</v>
      </c>
      <c r="C4" s="8" t="s">
        <v>32</v>
      </c>
      <c r="D4" s="9" t="s">
        <v>25</v>
      </c>
      <c r="E4" s="9" t="s">
        <v>27</v>
      </c>
      <c r="F4" s="9" t="s">
        <v>31</v>
      </c>
      <c r="G4" s="8" t="s">
        <v>36</v>
      </c>
      <c r="H4" s="9" t="s">
        <v>40</v>
      </c>
      <c r="I4" s="11" t="s">
        <v>41</v>
      </c>
      <c r="J4" s="9" t="s">
        <v>30</v>
      </c>
      <c r="K4" s="9" t="s">
        <v>29</v>
      </c>
      <c r="L4" s="9" t="s">
        <v>28</v>
      </c>
      <c r="M4" s="9" t="s">
        <v>37</v>
      </c>
      <c r="N4" s="9" t="s">
        <v>38</v>
      </c>
      <c r="O4" s="9" t="s">
        <v>26</v>
      </c>
      <c r="P4" s="9" t="s">
        <v>136</v>
      </c>
      <c r="R4" s="10"/>
    </row>
    <row r="5" spans="1:18" ht="17" x14ac:dyDescent="0.2">
      <c r="A5" s="7" t="s">
        <v>3</v>
      </c>
      <c r="B5" s="7">
        <v>0</v>
      </c>
      <c r="C5" s="7">
        <v>8.1999999999999993</v>
      </c>
      <c r="D5" s="7">
        <f t="shared" ref="D5:D7" si="0">C5-B5</f>
        <v>8.1999999999999993</v>
      </c>
      <c r="E5" s="7" t="s">
        <v>34</v>
      </c>
      <c r="F5" s="7" t="s">
        <v>42</v>
      </c>
      <c r="G5" s="7">
        <v>11.35</v>
      </c>
      <c r="H5" s="7">
        <f>VLOOKUP(A5,Grunddaten!$A$2:$I$9,5,FALSE)</f>
        <v>1070</v>
      </c>
      <c r="I5" s="7">
        <f>VLOOKUP(A5,Grunddaten!$A$2:$I$9,4,FALSE)</f>
        <v>209.24</v>
      </c>
      <c r="J5" s="7" t="s">
        <v>44</v>
      </c>
      <c r="K5" s="7" t="s">
        <v>45</v>
      </c>
      <c r="L5" s="7" t="s">
        <v>46</v>
      </c>
      <c r="M5" s="7"/>
      <c r="N5" s="7"/>
      <c r="O5" s="7">
        <v>2018</v>
      </c>
      <c r="P5" s="15">
        <f>(I5-$C$2)*-1</f>
        <v>17.759999999999991</v>
      </c>
    </row>
    <row r="6" spans="1:18" ht="17" x14ac:dyDescent="0.2">
      <c r="A6" s="7" t="s">
        <v>3</v>
      </c>
      <c r="B6" s="7">
        <v>8.1999999999999993</v>
      </c>
      <c r="C6" s="7">
        <v>11</v>
      </c>
      <c r="D6" s="7">
        <f t="shared" si="0"/>
        <v>2.8000000000000007</v>
      </c>
      <c r="E6" s="7" t="s">
        <v>34</v>
      </c>
      <c r="F6" s="7" t="s">
        <v>43</v>
      </c>
      <c r="G6" s="7">
        <v>11.35</v>
      </c>
      <c r="H6" s="7">
        <f>VLOOKUP(A6,Grunddaten!$A$2:$I$9,5,FALSE)</f>
        <v>1070</v>
      </c>
      <c r="I6" s="7">
        <f>VLOOKUP(A6,Grunddaten!$A$2:$I$9,4,FALSE)</f>
        <v>209.24</v>
      </c>
      <c r="J6" s="7" t="s">
        <v>44</v>
      </c>
      <c r="K6" s="7"/>
      <c r="L6" s="7"/>
      <c r="M6" s="7"/>
      <c r="N6" s="7"/>
      <c r="O6" s="7">
        <v>2018</v>
      </c>
      <c r="P6" s="15">
        <f>(I6-$C$2)*-1</f>
        <v>17.759999999999991</v>
      </c>
    </row>
    <row r="7" spans="1:18" ht="17" x14ac:dyDescent="0.2">
      <c r="A7" s="7" t="s">
        <v>3</v>
      </c>
      <c r="B7" s="7">
        <v>11</v>
      </c>
      <c r="C7" s="7">
        <v>20</v>
      </c>
      <c r="D7" s="7">
        <f t="shared" si="0"/>
        <v>9</v>
      </c>
      <c r="E7" s="7" t="s">
        <v>49</v>
      </c>
      <c r="F7" s="7" t="s">
        <v>50</v>
      </c>
      <c r="G7" s="7">
        <v>11.35</v>
      </c>
      <c r="H7" s="7">
        <f>VLOOKUP(A7,Grunddaten!$A$2:$I$9,5,FALSE)</f>
        <v>1070</v>
      </c>
      <c r="I7" s="7">
        <f>VLOOKUP(A7,Grunddaten!$A$2:$I$9,4,FALSE)</f>
        <v>209.24</v>
      </c>
      <c r="J7" s="7" t="s">
        <v>47</v>
      </c>
      <c r="K7" s="7" t="s">
        <v>48</v>
      </c>
      <c r="L7" s="7"/>
      <c r="M7" s="7" t="s">
        <v>64</v>
      </c>
      <c r="N7" s="7"/>
      <c r="O7" s="7">
        <v>2018</v>
      </c>
      <c r="P7" s="15">
        <f t="shared" ref="P7:P33" si="1">(I7-$C$2)*-1</f>
        <v>17.759999999999991</v>
      </c>
    </row>
    <row r="8" spans="1:18" ht="17" x14ac:dyDescent="0.2">
      <c r="A8" s="7" t="s">
        <v>4</v>
      </c>
      <c r="B8" s="7">
        <v>0</v>
      </c>
      <c r="C8" s="7">
        <v>3.8</v>
      </c>
      <c r="D8" s="7">
        <f t="shared" ref="D8:D26" si="2">C8-B8</f>
        <v>3.8</v>
      </c>
      <c r="E8" s="7" t="s">
        <v>34</v>
      </c>
      <c r="F8" s="7" t="s">
        <v>51</v>
      </c>
      <c r="G8" s="7">
        <v>7.29</v>
      </c>
      <c r="H8" s="7">
        <f>VLOOKUP(A8,Grunddaten!$A$2:$I$9,5,FALSE)</f>
        <v>1020</v>
      </c>
      <c r="I8" s="7">
        <f>VLOOKUP(A8,Grunddaten!$A$2:$I$9,4,FALSE)</f>
        <v>209.68</v>
      </c>
      <c r="J8" s="7" t="s">
        <v>52</v>
      </c>
      <c r="K8" s="7"/>
      <c r="L8" s="7"/>
      <c r="M8" s="7"/>
      <c r="N8" s="7"/>
      <c r="O8" s="7">
        <v>2018</v>
      </c>
      <c r="P8" s="15">
        <f t="shared" si="1"/>
        <v>17.319999999999993</v>
      </c>
    </row>
    <row r="9" spans="1:18" ht="17" x14ac:dyDescent="0.2">
      <c r="A9" s="7" t="s">
        <v>4</v>
      </c>
      <c r="B9" s="7">
        <v>3.8</v>
      </c>
      <c r="C9" s="7">
        <v>20</v>
      </c>
      <c r="D9" s="7">
        <f t="shared" si="2"/>
        <v>16.2</v>
      </c>
      <c r="E9" s="7" t="s">
        <v>49</v>
      </c>
      <c r="F9" s="7" t="s">
        <v>53</v>
      </c>
      <c r="G9" s="7">
        <v>7.29</v>
      </c>
      <c r="H9" s="7">
        <f>VLOOKUP(A9,Grunddaten!$A$2:$I$9,5,FALSE)</f>
        <v>1020</v>
      </c>
      <c r="I9" s="7">
        <f>VLOOKUP(A9,Grunddaten!$A$2:$I$9,4,FALSE)</f>
        <v>209.68</v>
      </c>
      <c r="J9" s="7" t="s">
        <v>54</v>
      </c>
      <c r="K9" s="7"/>
      <c r="L9" s="7"/>
      <c r="M9" s="7" t="s">
        <v>64</v>
      </c>
      <c r="N9" s="7"/>
      <c r="O9" s="7">
        <v>2018</v>
      </c>
      <c r="P9" s="15">
        <f t="shared" si="1"/>
        <v>17.319999999999993</v>
      </c>
    </row>
    <row r="10" spans="1:18" ht="17" x14ac:dyDescent="0.2">
      <c r="A10" s="7" t="s">
        <v>13</v>
      </c>
      <c r="B10" s="7">
        <v>0</v>
      </c>
      <c r="C10" s="7">
        <v>9</v>
      </c>
      <c r="D10" s="7">
        <f t="shared" si="2"/>
        <v>9</v>
      </c>
      <c r="E10" s="7" t="s">
        <v>34</v>
      </c>
      <c r="F10" s="7" t="s">
        <v>55</v>
      </c>
      <c r="G10" s="7"/>
      <c r="H10" s="7">
        <f>VLOOKUP(A10,Grunddaten!$A$2:$I$9,5,FALSE)</f>
        <v>1000</v>
      </c>
      <c r="I10" s="7">
        <f>VLOOKUP(A10,Grunddaten!$A$2:$I$9,4,FALSE)</f>
        <v>213.09</v>
      </c>
      <c r="J10" s="7" t="s">
        <v>44</v>
      </c>
      <c r="K10" s="7" t="s">
        <v>56</v>
      </c>
      <c r="L10" s="7" t="s">
        <v>57</v>
      </c>
      <c r="M10" s="7"/>
      <c r="N10" s="7"/>
      <c r="O10" s="7">
        <v>2018</v>
      </c>
      <c r="P10" s="15">
        <f t="shared" si="1"/>
        <v>13.909999999999997</v>
      </c>
    </row>
    <row r="11" spans="1:18" ht="17" x14ac:dyDescent="0.2">
      <c r="A11" s="7" t="s">
        <v>13</v>
      </c>
      <c r="B11" s="7">
        <v>9</v>
      </c>
      <c r="C11" s="7">
        <v>70</v>
      </c>
      <c r="D11" s="7">
        <f t="shared" si="2"/>
        <v>61</v>
      </c>
      <c r="E11" s="7" t="s">
        <v>35</v>
      </c>
      <c r="F11" s="7" t="s">
        <v>58</v>
      </c>
      <c r="G11" s="7"/>
      <c r="H11" s="7">
        <f>VLOOKUP(A11,Grunddaten!$A$2:$I$9,5,FALSE)</f>
        <v>1000</v>
      </c>
      <c r="I11" s="7">
        <f>VLOOKUP(A11,Grunddaten!$A$2:$I$9,4,FALSE)</f>
        <v>213.09</v>
      </c>
      <c r="J11" s="7" t="s">
        <v>60</v>
      </c>
      <c r="K11" s="7"/>
      <c r="L11" s="7"/>
      <c r="M11" s="7" t="s">
        <v>59</v>
      </c>
      <c r="N11" s="7" t="s">
        <v>71</v>
      </c>
      <c r="O11" s="7">
        <v>2018</v>
      </c>
      <c r="P11" s="15">
        <f t="shared" si="1"/>
        <v>13.909999999999997</v>
      </c>
    </row>
    <row r="12" spans="1:18" ht="17" x14ac:dyDescent="0.2">
      <c r="A12" s="7" t="s">
        <v>5</v>
      </c>
      <c r="B12" s="7">
        <v>0</v>
      </c>
      <c r="C12" s="7">
        <v>1.2</v>
      </c>
      <c r="D12" s="7">
        <f t="shared" si="2"/>
        <v>1.2</v>
      </c>
      <c r="E12" s="7" t="s">
        <v>34</v>
      </c>
      <c r="F12" s="7" t="s">
        <v>61</v>
      </c>
      <c r="G12" s="7">
        <v>22.45</v>
      </c>
      <c r="H12" s="7">
        <f>VLOOKUP(A12,Grunddaten!$A$2:$I$9,5,FALSE)</f>
        <v>860</v>
      </c>
      <c r="I12" s="7">
        <f>VLOOKUP(A12,Grunddaten!$A$2:$I$9,4,FALSE)</f>
        <v>238.57</v>
      </c>
      <c r="J12" s="7" t="s">
        <v>44</v>
      </c>
      <c r="K12" s="7" t="s">
        <v>62</v>
      </c>
      <c r="L12" s="7"/>
      <c r="M12" s="7"/>
      <c r="N12" s="7"/>
      <c r="O12" s="7">
        <v>2018</v>
      </c>
      <c r="P12" s="15">
        <f t="shared" si="1"/>
        <v>-11.569999999999993</v>
      </c>
    </row>
    <row r="13" spans="1:18" ht="17" x14ac:dyDescent="0.2">
      <c r="A13" s="7" t="s">
        <v>5</v>
      </c>
      <c r="B13" s="7">
        <v>1.2</v>
      </c>
      <c r="C13" s="7">
        <v>10.3</v>
      </c>
      <c r="D13" s="7">
        <f t="shared" si="2"/>
        <v>9.1000000000000014</v>
      </c>
      <c r="E13" s="7" t="s">
        <v>35</v>
      </c>
      <c r="F13" s="7" t="s">
        <v>78</v>
      </c>
      <c r="G13" s="7">
        <v>22.45</v>
      </c>
      <c r="H13" s="7">
        <f>VLOOKUP(A13,Grunddaten!$A$2:$I$9,5,FALSE)</f>
        <v>860</v>
      </c>
      <c r="I13" s="7">
        <f>VLOOKUP(A13,Grunddaten!$A$2:$I$9,4,FALSE)</f>
        <v>238.57</v>
      </c>
      <c r="J13" s="7" t="s">
        <v>63</v>
      </c>
      <c r="K13" s="7"/>
      <c r="L13" s="7"/>
      <c r="M13" s="7" t="s">
        <v>65</v>
      </c>
      <c r="N13" s="7"/>
      <c r="O13" s="7">
        <v>2018</v>
      </c>
      <c r="P13" s="15">
        <f t="shared" si="1"/>
        <v>-11.569999999999993</v>
      </c>
      <c r="R13" s="3"/>
    </row>
    <row r="14" spans="1:18" ht="17" x14ac:dyDescent="0.2">
      <c r="A14" s="7" t="s">
        <v>5</v>
      </c>
      <c r="B14" s="7">
        <v>10.3</v>
      </c>
      <c r="C14" s="7">
        <v>11</v>
      </c>
      <c r="D14" s="7">
        <f t="shared" si="2"/>
        <v>0.69999999999999929</v>
      </c>
      <c r="E14" s="7" t="s">
        <v>66</v>
      </c>
      <c r="F14" s="7" t="s">
        <v>67</v>
      </c>
      <c r="G14" s="7">
        <v>22.45</v>
      </c>
      <c r="H14" s="7">
        <f>VLOOKUP(A14,Grunddaten!$A$2:$I$9,5,FALSE)</f>
        <v>860</v>
      </c>
      <c r="I14" s="7">
        <f>VLOOKUP(A14,Grunddaten!$A$2:$I$9,4,FALSE)</f>
        <v>238.57</v>
      </c>
      <c r="J14" s="7" t="s">
        <v>68</v>
      </c>
      <c r="K14" s="7" t="s">
        <v>69</v>
      </c>
      <c r="L14" s="7"/>
      <c r="M14" s="7" t="s">
        <v>70</v>
      </c>
      <c r="N14" s="7" t="s">
        <v>72</v>
      </c>
      <c r="O14" s="7">
        <v>2018</v>
      </c>
      <c r="P14" s="15">
        <f t="shared" si="1"/>
        <v>-11.569999999999993</v>
      </c>
      <c r="Q14" s="6"/>
    </row>
    <row r="15" spans="1:18" ht="17" x14ac:dyDescent="0.2">
      <c r="A15" s="7" t="s">
        <v>5</v>
      </c>
      <c r="B15" s="7">
        <v>11</v>
      </c>
      <c r="C15" s="7">
        <v>13.4</v>
      </c>
      <c r="D15" s="7">
        <f t="shared" si="2"/>
        <v>2.4000000000000004</v>
      </c>
      <c r="E15" s="7" t="s">
        <v>35</v>
      </c>
      <c r="F15" s="7" t="s">
        <v>79</v>
      </c>
      <c r="G15" s="7">
        <v>22.45</v>
      </c>
      <c r="H15" s="7">
        <f>VLOOKUP(A15,Grunddaten!$A$2:$I$9,5,FALSE)</f>
        <v>860</v>
      </c>
      <c r="I15" s="7">
        <f>VLOOKUP(A15,Grunddaten!$A$2:$I$9,4,FALSE)</f>
        <v>238.57</v>
      </c>
      <c r="J15" s="7" t="s">
        <v>68</v>
      </c>
      <c r="K15" s="7" t="s">
        <v>73</v>
      </c>
      <c r="L15" s="4"/>
      <c r="M15" s="7" t="s">
        <v>74</v>
      </c>
      <c r="N15" s="7" t="s">
        <v>72</v>
      </c>
      <c r="O15" s="7">
        <v>2018</v>
      </c>
      <c r="P15" s="15">
        <f t="shared" si="1"/>
        <v>-11.569999999999993</v>
      </c>
    </row>
    <row r="16" spans="1:18" ht="17" x14ac:dyDescent="0.2">
      <c r="A16" s="7" t="s">
        <v>5</v>
      </c>
      <c r="B16" s="7">
        <v>13.4</v>
      </c>
      <c r="C16" s="7">
        <v>13.5</v>
      </c>
      <c r="D16" s="7">
        <f t="shared" si="2"/>
        <v>9.9999999999999645E-2</v>
      </c>
      <c r="E16" s="7" t="s">
        <v>66</v>
      </c>
      <c r="F16" s="7" t="s">
        <v>67</v>
      </c>
      <c r="G16" s="7">
        <v>22.45</v>
      </c>
      <c r="H16" s="7">
        <f>VLOOKUP(A16,Grunddaten!$A$2:$I$9,5,FALSE)</f>
        <v>860</v>
      </c>
      <c r="I16" s="7">
        <f>VLOOKUP(A16,Grunddaten!$A$2:$I$9,4,FALSE)</f>
        <v>238.57</v>
      </c>
      <c r="J16" s="7" t="s">
        <v>68</v>
      </c>
      <c r="K16" s="7" t="s">
        <v>69</v>
      </c>
      <c r="L16" s="4"/>
      <c r="M16" s="7" t="s">
        <v>74</v>
      </c>
      <c r="N16" s="7" t="s">
        <v>75</v>
      </c>
      <c r="O16" s="7">
        <v>2018</v>
      </c>
      <c r="P16" s="15">
        <f t="shared" si="1"/>
        <v>-11.569999999999993</v>
      </c>
    </row>
    <row r="17" spans="1:16" ht="17" x14ac:dyDescent="0.2">
      <c r="A17" s="7" t="s">
        <v>5</v>
      </c>
      <c r="B17" s="7">
        <v>13.5</v>
      </c>
      <c r="C17" s="7">
        <v>24</v>
      </c>
      <c r="D17" s="7">
        <f t="shared" si="2"/>
        <v>10.5</v>
      </c>
      <c r="E17" s="7" t="s">
        <v>35</v>
      </c>
      <c r="F17" s="7" t="s">
        <v>80</v>
      </c>
      <c r="G17" s="7">
        <v>22.45</v>
      </c>
      <c r="H17" s="7">
        <f>VLOOKUP(A17,Grunddaten!$A$2:$I$9,5,FALSE)</f>
        <v>860</v>
      </c>
      <c r="I17" s="7">
        <f>VLOOKUP(A17,Grunddaten!$A$2:$I$9,4,FALSE)</f>
        <v>238.57</v>
      </c>
      <c r="J17" s="7" t="s">
        <v>77</v>
      </c>
      <c r="K17" s="7" t="s">
        <v>76</v>
      </c>
      <c r="L17" s="4"/>
      <c r="M17" s="7" t="s">
        <v>59</v>
      </c>
      <c r="N17" s="7" t="s">
        <v>71</v>
      </c>
      <c r="O17" s="7">
        <v>2018</v>
      </c>
      <c r="P17" s="15">
        <f t="shared" si="1"/>
        <v>-11.569999999999993</v>
      </c>
    </row>
    <row r="18" spans="1:16" ht="17" x14ac:dyDescent="0.2">
      <c r="A18" s="7" t="s">
        <v>5</v>
      </c>
      <c r="B18" s="7">
        <v>24</v>
      </c>
      <c r="C18" s="7">
        <v>24.1</v>
      </c>
      <c r="D18" s="7">
        <f t="shared" si="2"/>
        <v>0.10000000000000142</v>
      </c>
      <c r="E18" s="7" t="s">
        <v>66</v>
      </c>
      <c r="F18" s="7" t="s">
        <v>67</v>
      </c>
      <c r="G18" s="7">
        <v>22.45</v>
      </c>
      <c r="H18" s="7">
        <f>VLOOKUP(A18,Grunddaten!$A$2:$I$9,5,FALSE)</f>
        <v>860</v>
      </c>
      <c r="I18" s="7">
        <f>VLOOKUP(A18,Grunddaten!$A$2:$I$9,4,FALSE)</f>
        <v>238.57</v>
      </c>
      <c r="J18" s="7" t="s">
        <v>63</v>
      </c>
      <c r="K18" s="7" t="s">
        <v>69</v>
      </c>
      <c r="L18" s="4"/>
      <c r="M18" s="7" t="s">
        <v>81</v>
      </c>
      <c r="N18" s="7" t="s">
        <v>72</v>
      </c>
      <c r="O18" s="7">
        <v>2018</v>
      </c>
      <c r="P18" s="15">
        <f t="shared" si="1"/>
        <v>-11.569999999999993</v>
      </c>
    </row>
    <row r="19" spans="1:16" ht="17" x14ac:dyDescent="0.2">
      <c r="A19" s="7" t="s">
        <v>5</v>
      </c>
      <c r="B19" s="7">
        <v>24.1</v>
      </c>
      <c r="C19" s="7">
        <v>25.9</v>
      </c>
      <c r="D19" s="7">
        <f t="shared" si="2"/>
        <v>1.7999999999999972</v>
      </c>
      <c r="E19" s="7" t="s">
        <v>35</v>
      </c>
      <c r="F19" s="7" t="s">
        <v>82</v>
      </c>
      <c r="G19" s="7">
        <v>22.45</v>
      </c>
      <c r="H19" s="7">
        <f>VLOOKUP(A19,Grunddaten!$A$2:$I$9,5,FALSE)</f>
        <v>860</v>
      </c>
      <c r="I19" s="7">
        <f>VLOOKUP(A19,Grunddaten!$A$2:$I$9,4,FALSE)</f>
        <v>238.57</v>
      </c>
      <c r="J19" s="7" t="s">
        <v>83</v>
      </c>
      <c r="K19" s="7" t="s">
        <v>84</v>
      </c>
      <c r="L19" s="4"/>
      <c r="M19" s="7" t="s">
        <v>85</v>
      </c>
      <c r="N19" s="7" t="s">
        <v>71</v>
      </c>
      <c r="O19" s="7">
        <v>2018</v>
      </c>
      <c r="P19" s="15">
        <f t="shared" si="1"/>
        <v>-11.569999999999993</v>
      </c>
    </row>
    <row r="20" spans="1:16" ht="17" x14ac:dyDescent="0.2">
      <c r="A20" s="7" t="s">
        <v>5</v>
      </c>
      <c r="B20" s="7">
        <v>25.9</v>
      </c>
      <c r="C20" s="7">
        <v>26.8</v>
      </c>
      <c r="D20" s="7">
        <f t="shared" si="2"/>
        <v>0.90000000000000213</v>
      </c>
      <c r="E20" s="7" t="s">
        <v>66</v>
      </c>
      <c r="F20" s="7" t="s">
        <v>86</v>
      </c>
      <c r="G20" s="7">
        <v>22.45</v>
      </c>
      <c r="H20" s="7">
        <f>VLOOKUP(A20,Grunddaten!$A$2:$I$9,5,FALSE)</f>
        <v>860</v>
      </c>
      <c r="I20" s="7">
        <f>VLOOKUP(A20,Grunddaten!$A$2:$I$9,4,FALSE)</f>
        <v>238.57</v>
      </c>
      <c r="J20" s="7" t="s">
        <v>63</v>
      </c>
      <c r="K20" s="7" t="s">
        <v>69</v>
      </c>
      <c r="L20" s="4"/>
      <c r="M20" s="7" t="s">
        <v>64</v>
      </c>
      <c r="N20" s="7" t="s">
        <v>71</v>
      </c>
      <c r="O20" s="7">
        <v>2018</v>
      </c>
      <c r="P20" s="15">
        <f t="shared" si="1"/>
        <v>-11.569999999999993</v>
      </c>
    </row>
    <row r="21" spans="1:16" ht="17" x14ac:dyDescent="0.2">
      <c r="A21" s="7" t="s">
        <v>5</v>
      </c>
      <c r="B21" s="7">
        <v>26.8</v>
      </c>
      <c r="C21" s="7">
        <v>27.2</v>
      </c>
      <c r="D21" s="7">
        <f t="shared" si="2"/>
        <v>0.39999999999999858</v>
      </c>
      <c r="E21" s="7" t="s">
        <v>35</v>
      </c>
      <c r="F21" s="7" t="s">
        <v>87</v>
      </c>
      <c r="G21" s="7">
        <v>22.45</v>
      </c>
      <c r="H21" s="7">
        <f>VLOOKUP(A21,Grunddaten!$A$2:$I$9,5,FALSE)</f>
        <v>860</v>
      </c>
      <c r="I21" s="7">
        <f>VLOOKUP(A21,Grunddaten!$A$2:$I$9,4,FALSE)</f>
        <v>238.57</v>
      </c>
      <c r="J21" s="7" t="s">
        <v>88</v>
      </c>
      <c r="K21" s="7" t="s">
        <v>73</v>
      </c>
      <c r="L21" s="4"/>
      <c r="M21" s="7" t="s">
        <v>64</v>
      </c>
      <c r="N21" s="7" t="s">
        <v>71</v>
      </c>
      <c r="O21" s="7">
        <v>2018</v>
      </c>
      <c r="P21" s="15">
        <f t="shared" si="1"/>
        <v>-11.569999999999993</v>
      </c>
    </row>
    <row r="22" spans="1:16" ht="17" x14ac:dyDescent="0.2">
      <c r="A22" s="7" t="s">
        <v>5</v>
      </c>
      <c r="B22" s="7">
        <v>27.2</v>
      </c>
      <c r="C22" s="7">
        <v>31.7</v>
      </c>
      <c r="D22" s="7">
        <f t="shared" si="2"/>
        <v>4.5</v>
      </c>
      <c r="E22" s="7" t="s">
        <v>66</v>
      </c>
      <c r="F22" s="7" t="s">
        <v>67</v>
      </c>
      <c r="G22" s="7">
        <v>22.45</v>
      </c>
      <c r="H22" s="7">
        <f>VLOOKUP(A22,Grunddaten!$A$2:$I$9,5,FALSE)</f>
        <v>860</v>
      </c>
      <c r="I22" s="7">
        <f>VLOOKUP(A22,Grunddaten!$A$2:$I$9,4,FALSE)</f>
        <v>238.57</v>
      </c>
      <c r="J22" s="7" t="s">
        <v>89</v>
      </c>
      <c r="K22" s="7" t="s">
        <v>76</v>
      </c>
      <c r="L22" s="4"/>
      <c r="M22" s="7" t="s">
        <v>74</v>
      </c>
      <c r="N22" s="7" t="s">
        <v>71</v>
      </c>
      <c r="O22" s="7">
        <v>2018</v>
      </c>
      <c r="P22" s="15">
        <f t="shared" si="1"/>
        <v>-11.569999999999993</v>
      </c>
    </row>
    <row r="23" spans="1:16" ht="17" x14ac:dyDescent="0.2">
      <c r="A23" s="7" t="s">
        <v>5</v>
      </c>
      <c r="B23" s="7">
        <v>31.7</v>
      </c>
      <c r="C23" s="7">
        <v>48</v>
      </c>
      <c r="D23" s="7">
        <f t="shared" si="2"/>
        <v>16.3</v>
      </c>
      <c r="E23" s="7" t="s">
        <v>90</v>
      </c>
      <c r="F23" s="7" t="s">
        <v>91</v>
      </c>
      <c r="G23" s="7">
        <v>22.45</v>
      </c>
      <c r="H23" s="7">
        <f>VLOOKUP(A23,Grunddaten!$A$2:$I$9,5,FALSE)</f>
        <v>860</v>
      </c>
      <c r="I23" s="7">
        <f>VLOOKUP(A23,Grunddaten!$A$2:$I$9,4,FALSE)</f>
        <v>238.57</v>
      </c>
      <c r="J23" s="7" t="s">
        <v>24</v>
      </c>
      <c r="K23" s="7" t="s">
        <v>92</v>
      </c>
      <c r="L23" s="4"/>
      <c r="M23" s="7" t="s">
        <v>93</v>
      </c>
      <c r="N23" s="7" t="s">
        <v>94</v>
      </c>
      <c r="O23" s="7">
        <v>2018</v>
      </c>
      <c r="P23" s="15">
        <f t="shared" si="1"/>
        <v>-11.569999999999993</v>
      </c>
    </row>
    <row r="24" spans="1:16" ht="17" x14ac:dyDescent="0.2">
      <c r="A24" s="7" t="s">
        <v>6</v>
      </c>
      <c r="B24" s="7">
        <v>0</v>
      </c>
      <c r="C24" s="7">
        <v>6.6</v>
      </c>
      <c r="D24" s="7">
        <f t="shared" si="2"/>
        <v>6.6</v>
      </c>
      <c r="E24" s="7" t="s">
        <v>34</v>
      </c>
      <c r="F24" s="7" t="s">
        <v>95</v>
      </c>
      <c r="G24" s="7">
        <v>40.299999999999997</v>
      </c>
      <c r="H24" s="7">
        <f>VLOOKUP(A24,Grunddaten!$A$2:$I$9,5,FALSE)</f>
        <v>730</v>
      </c>
      <c r="I24" s="7">
        <f>VLOOKUP(A24,Grunddaten!$A$2:$I$9,4,FALSE)</f>
        <v>241.54</v>
      </c>
      <c r="J24" s="7" t="s">
        <v>88</v>
      </c>
      <c r="K24" s="7" t="s">
        <v>96</v>
      </c>
      <c r="L24" s="4"/>
      <c r="M24" s="7"/>
      <c r="N24" s="7"/>
      <c r="O24" s="7">
        <v>2018</v>
      </c>
      <c r="P24" s="15">
        <f t="shared" si="1"/>
        <v>-14.539999999999992</v>
      </c>
    </row>
    <row r="25" spans="1:16" ht="17" x14ac:dyDescent="0.2">
      <c r="A25" s="7" t="s">
        <v>6</v>
      </c>
      <c r="B25" s="7">
        <v>6.6</v>
      </c>
      <c r="C25" s="7">
        <v>23.5</v>
      </c>
      <c r="D25" s="7">
        <f t="shared" si="2"/>
        <v>16.899999999999999</v>
      </c>
      <c r="E25" s="7" t="s">
        <v>97</v>
      </c>
      <c r="F25" s="7" t="s">
        <v>98</v>
      </c>
      <c r="G25" s="7">
        <v>40.299999999999997</v>
      </c>
      <c r="H25" s="7">
        <f>VLOOKUP(A25,Grunddaten!$A$2:$I$9,5,FALSE)</f>
        <v>730</v>
      </c>
      <c r="I25" s="7">
        <f>VLOOKUP(A25,Grunddaten!$A$2:$I$9,4,FALSE)</f>
        <v>241.54</v>
      </c>
      <c r="J25" s="7" t="s">
        <v>99</v>
      </c>
      <c r="K25" s="7" t="s">
        <v>100</v>
      </c>
      <c r="L25" s="4"/>
      <c r="M25" s="7" t="s">
        <v>85</v>
      </c>
      <c r="N25" s="4"/>
      <c r="O25" s="7">
        <v>2018</v>
      </c>
      <c r="P25" s="15">
        <f t="shared" si="1"/>
        <v>-14.539999999999992</v>
      </c>
    </row>
    <row r="26" spans="1:16" ht="17" x14ac:dyDescent="0.2">
      <c r="A26" s="7" t="s">
        <v>6</v>
      </c>
      <c r="B26" s="13">
        <v>23.5</v>
      </c>
      <c r="C26" s="13">
        <v>70</v>
      </c>
      <c r="D26" s="7">
        <f t="shared" si="2"/>
        <v>46.5</v>
      </c>
      <c r="E26" s="7" t="s">
        <v>101</v>
      </c>
      <c r="F26" s="7" t="s">
        <v>102</v>
      </c>
      <c r="G26" s="7">
        <v>40.299999999999997</v>
      </c>
      <c r="H26" s="7">
        <f>VLOOKUP(A26,Grunddaten!$A$2:$I$9,5,FALSE)</f>
        <v>730</v>
      </c>
      <c r="I26" s="7">
        <f>VLOOKUP(A26,Grunddaten!$A$2:$I$9,4,FALSE)</f>
        <v>241.54</v>
      </c>
      <c r="J26" s="7" t="s">
        <v>24</v>
      </c>
      <c r="K26" s="7" t="s">
        <v>104</v>
      </c>
      <c r="L26" s="4"/>
      <c r="M26" s="7" t="s">
        <v>103</v>
      </c>
      <c r="N26" s="7" t="s">
        <v>71</v>
      </c>
      <c r="O26" s="7">
        <v>2018</v>
      </c>
      <c r="P26" s="15">
        <f t="shared" si="1"/>
        <v>-14.539999999999992</v>
      </c>
    </row>
    <row r="27" spans="1:16" ht="17" x14ac:dyDescent="0.2">
      <c r="A27" s="13" t="s">
        <v>8</v>
      </c>
      <c r="B27" s="13">
        <v>0</v>
      </c>
      <c r="C27" s="13">
        <v>6.5</v>
      </c>
      <c r="D27" s="13">
        <v>6.5</v>
      </c>
      <c r="E27" s="13" t="s">
        <v>34</v>
      </c>
      <c r="F27" s="13" t="s">
        <v>123</v>
      </c>
      <c r="G27" s="13">
        <v>9.94</v>
      </c>
      <c r="H27" s="13">
        <v>-25</v>
      </c>
      <c r="I27" s="13">
        <v>216.73</v>
      </c>
      <c r="J27" s="13" t="s">
        <v>105</v>
      </c>
      <c r="K27" s="13"/>
      <c r="L27" s="13"/>
      <c r="M27" s="13"/>
      <c r="N27" s="12"/>
      <c r="O27" s="13">
        <v>2018</v>
      </c>
      <c r="P27" s="15">
        <f t="shared" si="1"/>
        <v>10.27000000000001</v>
      </c>
    </row>
    <row r="28" spans="1:16" ht="17" x14ac:dyDescent="0.2">
      <c r="A28" s="13" t="s">
        <v>8</v>
      </c>
      <c r="B28" s="13">
        <v>6.5</v>
      </c>
      <c r="C28" s="13">
        <v>25.6</v>
      </c>
      <c r="D28" s="13">
        <v>19.100000000000001</v>
      </c>
      <c r="E28" s="13" t="s">
        <v>106</v>
      </c>
      <c r="F28" s="13" t="s">
        <v>124</v>
      </c>
      <c r="G28" s="13">
        <v>9.94</v>
      </c>
      <c r="H28" s="13">
        <v>-25</v>
      </c>
      <c r="I28" s="13">
        <v>216.73</v>
      </c>
      <c r="J28" s="13" t="s">
        <v>105</v>
      </c>
      <c r="K28" s="13" t="s">
        <v>107</v>
      </c>
      <c r="L28" s="13"/>
      <c r="M28" s="13" t="s">
        <v>108</v>
      </c>
      <c r="N28" s="12"/>
      <c r="O28" s="13">
        <v>2018</v>
      </c>
      <c r="P28" s="15">
        <f t="shared" si="1"/>
        <v>10.27000000000001</v>
      </c>
    </row>
    <row r="29" spans="1:16" ht="17" x14ac:dyDescent="0.2">
      <c r="A29" s="13" t="s">
        <v>7</v>
      </c>
      <c r="B29" s="13">
        <v>0</v>
      </c>
      <c r="C29" s="13">
        <v>9.5</v>
      </c>
      <c r="D29" s="13">
        <v>9.5</v>
      </c>
      <c r="E29" s="13" t="s">
        <v>34</v>
      </c>
      <c r="F29" s="13" t="s">
        <v>125</v>
      </c>
      <c r="G29" s="13"/>
      <c r="H29" s="13">
        <v>3.5</v>
      </c>
      <c r="I29" s="13">
        <v>222.18</v>
      </c>
      <c r="J29" s="13" t="s">
        <v>109</v>
      </c>
      <c r="K29" s="13" t="s">
        <v>110</v>
      </c>
      <c r="L29" s="13"/>
      <c r="M29" s="13"/>
      <c r="N29" s="12"/>
      <c r="O29" s="13">
        <v>2018</v>
      </c>
      <c r="P29" s="15">
        <f t="shared" si="1"/>
        <v>4.8199999999999932</v>
      </c>
    </row>
    <row r="30" spans="1:16" ht="17" x14ac:dyDescent="0.2">
      <c r="A30" s="13" t="s">
        <v>7</v>
      </c>
      <c r="B30" s="13">
        <v>9.5</v>
      </c>
      <c r="C30" s="13">
        <v>12</v>
      </c>
      <c r="D30" s="13">
        <v>2.5</v>
      </c>
      <c r="E30" s="13" t="s">
        <v>66</v>
      </c>
      <c r="F30" s="13" t="s">
        <v>126</v>
      </c>
      <c r="G30" s="13"/>
      <c r="H30" s="13">
        <v>3.5</v>
      </c>
      <c r="I30" s="13">
        <v>222.18</v>
      </c>
      <c r="J30" s="13" t="s">
        <v>111</v>
      </c>
      <c r="K30" s="13" t="s">
        <v>112</v>
      </c>
      <c r="L30" s="13"/>
      <c r="M30" s="13" t="s">
        <v>113</v>
      </c>
      <c r="N30" s="12"/>
      <c r="O30" s="13">
        <v>2018</v>
      </c>
      <c r="P30" s="15">
        <f t="shared" si="1"/>
        <v>4.8199999999999932</v>
      </c>
    </row>
    <row r="31" spans="1:16" ht="17" x14ac:dyDescent="0.2">
      <c r="A31" s="13" t="s">
        <v>7</v>
      </c>
      <c r="B31" s="13">
        <v>12</v>
      </c>
      <c r="C31" s="13">
        <v>58</v>
      </c>
      <c r="D31" s="13">
        <v>46</v>
      </c>
      <c r="E31" s="13" t="s">
        <v>114</v>
      </c>
      <c r="F31" s="13" t="s">
        <v>127</v>
      </c>
      <c r="G31" s="13"/>
      <c r="H31" s="13">
        <v>3.5</v>
      </c>
      <c r="I31" s="13">
        <v>222.18</v>
      </c>
      <c r="J31" s="13" t="s">
        <v>115</v>
      </c>
      <c r="K31" s="13" t="s">
        <v>116</v>
      </c>
      <c r="L31" s="13"/>
      <c r="M31" s="13" t="s">
        <v>117</v>
      </c>
      <c r="N31" s="12"/>
      <c r="O31" s="13">
        <v>2018</v>
      </c>
      <c r="P31" s="15">
        <f t="shared" si="1"/>
        <v>4.8199999999999932</v>
      </c>
    </row>
    <row r="32" spans="1:16" ht="17" x14ac:dyDescent="0.2">
      <c r="A32" s="13" t="s">
        <v>9</v>
      </c>
      <c r="B32" s="13">
        <v>0</v>
      </c>
      <c r="C32" s="13">
        <v>8</v>
      </c>
      <c r="D32" s="13">
        <v>8</v>
      </c>
      <c r="E32" s="13" t="s">
        <v>34</v>
      </c>
      <c r="F32" s="13" t="s">
        <v>128</v>
      </c>
      <c r="G32" s="13">
        <v>3.24</v>
      </c>
      <c r="H32" s="13">
        <v>-95</v>
      </c>
      <c r="I32" s="13">
        <v>212.59</v>
      </c>
      <c r="J32" s="13" t="s">
        <v>105</v>
      </c>
      <c r="K32" s="13" t="s">
        <v>118</v>
      </c>
      <c r="L32" s="13" t="s">
        <v>119</v>
      </c>
      <c r="M32" s="13"/>
      <c r="N32" s="12"/>
      <c r="O32" s="13">
        <v>2018</v>
      </c>
      <c r="P32" s="15">
        <f t="shared" si="1"/>
        <v>14.409999999999997</v>
      </c>
    </row>
    <row r="33" spans="1:16" ht="17" x14ac:dyDescent="0.2">
      <c r="A33" s="13" t="s">
        <v>9</v>
      </c>
      <c r="B33" s="13">
        <v>8</v>
      </c>
      <c r="C33" s="13">
        <v>18</v>
      </c>
      <c r="D33" s="13">
        <v>10</v>
      </c>
      <c r="E33" s="13" t="s">
        <v>106</v>
      </c>
      <c r="F33" s="13" t="s">
        <v>129</v>
      </c>
      <c r="G33" s="13">
        <v>3.24</v>
      </c>
      <c r="H33" s="13">
        <v>-95</v>
      </c>
      <c r="I33" s="13">
        <v>212.59</v>
      </c>
      <c r="J33" s="13" t="s">
        <v>120</v>
      </c>
      <c r="K33" s="13" t="s">
        <v>121</v>
      </c>
      <c r="L33" s="13"/>
      <c r="M33" s="13" t="s">
        <v>122</v>
      </c>
      <c r="N33" s="12"/>
      <c r="O33" s="13">
        <v>2018</v>
      </c>
      <c r="P33" s="15">
        <f t="shared" si="1"/>
        <v>14.409999999999997</v>
      </c>
    </row>
    <row r="34" spans="1:16" ht="17" x14ac:dyDescent="0.2">
      <c r="B34" s="4"/>
      <c r="C34" s="4"/>
      <c r="D34" s="13"/>
      <c r="E34" s="4"/>
      <c r="F34" s="4"/>
      <c r="G34" s="4"/>
      <c r="H34" s="4"/>
      <c r="I34" s="4"/>
      <c r="J34" s="4"/>
      <c r="K34" s="4"/>
      <c r="L34" s="13"/>
      <c r="M34" s="13"/>
      <c r="N34" s="4"/>
      <c r="O34" s="4"/>
    </row>
    <row r="35" spans="1:16" ht="17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6" ht="17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6" ht="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6" ht="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6" ht="17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6" ht="17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6" ht="17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6" ht="17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6" ht="17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6" ht="17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6" ht="17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6" ht="17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6" ht="17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6" ht="17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6" ht="17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6" ht="17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2:16" ht="17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6" ht="17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6" ht="17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6" ht="17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6" ht="17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6" ht="17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6" ht="17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6" ht="17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2"/>
    </row>
    <row r="59" spans="2:16" ht="17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2"/>
    </row>
    <row r="60" spans="2:16" ht="17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"/>
    </row>
    <row r="61" spans="2:16" ht="17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2"/>
    </row>
    <row r="62" spans="2:16" ht="17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2"/>
    </row>
    <row r="63" spans="2:16" ht="17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2"/>
    </row>
    <row r="64" spans="2:16" ht="17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2"/>
    </row>
    <row r="65" spans="2:16" ht="17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2"/>
    </row>
    <row r="66" spans="2:16" ht="17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"/>
    </row>
    <row r="67" spans="2:16" ht="17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2"/>
    </row>
    <row r="68" spans="2:16" ht="17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2"/>
    </row>
    <row r="69" spans="2:16" ht="17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2"/>
    </row>
    <row r="70" spans="2:16" ht="17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2"/>
    </row>
    <row r="71" spans="2:16" ht="17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"/>
    </row>
    <row r="72" spans="2:16" ht="17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2"/>
    </row>
    <row r="73" spans="2:16" ht="17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2"/>
    </row>
    <row r="74" spans="2:16" ht="17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2"/>
    </row>
    <row r="75" spans="2:16" ht="17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"/>
    </row>
    <row r="76" spans="2:16" ht="17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2"/>
    </row>
    <row r="77" spans="2:16" ht="17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2"/>
    </row>
    <row r="78" spans="2:16" ht="17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"/>
    </row>
    <row r="79" spans="2:16" ht="17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</row>
    <row r="80" spans="2:16" ht="17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</row>
    <row r="81" spans="2:16" ht="17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</row>
    <row r="82" spans="2:16" ht="17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</row>
    <row r="83" spans="2:16" ht="17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</row>
    <row r="84" spans="2:16" ht="17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</row>
    <row r="85" spans="2:16" ht="17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"/>
    </row>
    <row r="86" spans="2:16" ht="17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</row>
    <row r="87" spans="2:16" ht="17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</row>
    <row r="88" spans="2:16" ht="17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</row>
    <row r="89" spans="2:16" ht="17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</row>
    <row r="90" spans="2:16" ht="17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"/>
    </row>
    <row r="91" spans="2:16" ht="17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"/>
    </row>
    <row r="92" spans="2:16" ht="17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"/>
    </row>
    <row r="93" spans="2:16" ht="17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"/>
    </row>
    <row r="94" spans="2:16" ht="17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"/>
    </row>
    <row r="95" spans="2:16" ht="17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"/>
    </row>
    <row r="96" spans="2:16" ht="17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"/>
    </row>
    <row r="97" spans="2:16" ht="17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2:16" ht="17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2:16" ht="17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2:16" ht="17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2:16" ht="17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2:16" ht="17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2:16" ht="17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2:16" ht="17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2:16" ht="17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</row>
    <row r="106" spans="2:16" ht="17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2:16" ht="17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2:16" ht="17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2:16" ht="17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2:16" ht="17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2:16" ht="17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2:16" ht="17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2:16" ht="17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2:16" ht="17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2:16" ht="17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2:16" ht="17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</row>
    <row r="117" spans="2:16" ht="17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</row>
    <row r="118" spans="2:16" ht="17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2"/>
    </row>
    <row r="119" spans="2:16" ht="17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"/>
    </row>
    <row r="120" spans="2:16" ht="17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2"/>
    </row>
    <row r="121" spans="2:16" ht="17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"/>
    </row>
    <row r="122" spans="2:16" ht="17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2"/>
    </row>
    <row r="123" spans="2:16" ht="17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2"/>
    </row>
    <row r="124" spans="2:16" ht="17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2"/>
    </row>
    <row r="125" spans="2:16" ht="17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2"/>
    </row>
    <row r="126" spans="2:16" ht="17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2"/>
    </row>
    <row r="127" spans="2:16" ht="17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2"/>
    </row>
    <row r="128" spans="2:16" ht="17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2"/>
    </row>
    <row r="129" spans="2:16" ht="17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2"/>
    </row>
    <row r="130" spans="2:16" ht="17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2"/>
    </row>
    <row r="131" spans="2:16" ht="17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2"/>
    </row>
    <row r="132" spans="2:16" ht="17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2"/>
    </row>
    <row r="133" spans="2:16" ht="17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2"/>
    </row>
    <row r="134" spans="2:16" ht="17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2"/>
    </row>
    <row r="135" spans="2:16" ht="17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2"/>
    </row>
    <row r="136" spans="2:16" ht="17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2"/>
    </row>
    <row r="137" spans="2:16" ht="17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2"/>
    </row>
    <row r="138" spans="2:16" ht="17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2"/>
    </row>
    <row r="139" spans="2:16" ht="17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2"/>
    </row>
    <row r="140" spans="2:16" ht="17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2"/>
    </row>
    <row r="141" spans="2:16" ht="17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2"/>
    </row>
    <row r="142" spans="2:16" ht="17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2"/>
    </row>
    <row r="143" spans="2:16" ht="17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2"/>
    </row>
    <row r="144" spans="2:16" ht="17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2"/>
    </row>
    <row r="145" spans="2:16" ht="17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2"/>
    </row>
    <row r="146" spans="2:16" ht="17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2"/>
    </row>
    <row r="147" spans="2:16" ht="17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2"/>
    </row>
    <row r="148" spans="2:16" ht="17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2"/>
    </row>
    <row r="149" spans="2:16" ht="17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2"/>
    </row>
    <row r="150" spans="2:16" ht="17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2"/>
    </row>
    <row r="151" spans="2:16" ht="17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2"/>
    </row>
    <row r="152" spans="2:16" ht="17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2"/>
    </row>
    <row r="153" spans="2:16" ht="17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2"/>
    </row>
    <row r="154" spans="2:16" ht="17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2"/>
    </row>
    <row r="155" spans="2:16" ht="17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2"/>
    </row>
    <row r="156" spans="2:16" ht="17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"/>
    </row>
    <row r="157" spans="2:16" ht="17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2"/>
    </row>
    <row r="158" spans="2:16" ht="17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2"/>
    </row>
    <row r="159" spans="2:16" ht="17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2"/>
    </row>
    <row r="160" spans="2:16" ht="17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2"/>
    </row>
    <row r="161" spans="2:16" ht="17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2"/>
    </row>
    <row r="162" spans="2:16" ht="17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2"/>
    </row>
    <row r="163" spans="2:16" ht="17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2"/>
    </row>
    <row r="164" spans="2:16" ht="17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2"/>
    </row>
    <row r="165" spans="2:16" ht="17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2"/>
    </row>
    <row r="166" spans="2:16" ht="17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2"/>
    </row>
    <row r="167" spans="2:16" ht="17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2"/>
    </row>
    <row r="168" spans="2:16" ht="17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2"/>
    </row>
    <row r="169" spans="2:16" ht="17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2"/>
    </row>
    <row r="170" spans="2:16" ht="17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2"/>
    </row>
    <row r="171" spans="2:16" ht="17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2"/>
    </row>
    <row r="172" spans="2:16" ht="17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2"/>
    </row>
    <row r="173" spans="2:16" ht="17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2"/>
    </row>
    <row r="174" spans="2:16" ht="17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2"/>
    </row>
    <row r="175" spans="2:16" ht="17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2"/>
    </row>
    <row r="176" spans="2:16" ht="17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2"/>
    </row>
    <row r="177" spans="2:16" ht="17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2"/>
    </row>
    <row r="178" spans="2:16" ht="17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2"/>
    </row>
    <row r="179" spans="2:16" ht="17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2"/>
    </row>
    <row r="180" spans="2:16" ht="17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2"/>
    </row>
    <row r="181" spans="2:16" ht="17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2"/>
    </row>
    <row r="182" spans="2:16" ht="17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2"/>
    </row>
    <row r="183" spans="2:16" ht="17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2"/>
    </row>
    <row r="184" spans="2:16" ht="17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2"/>
    </row>
    <row r="185" spans="2:16" ht="17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2"/>
    </row>
    <row r="186" spans="2:16" ht="17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2"/>
    </row>
    <row r="187" spans="2:16" ht="17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2"/>
    </row>
    <row r="188" spans="2:16" ht="17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2"/>
    </row>
    <row r="189" spans="2:16" ht="17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2"/>
    </row>
    <row r="190" spans="2:16" ht="17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2"/>
    </row>
    <row r="191" spans="2:16" ht="17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2"/>
    </row>
    <row r="192" spans="2:16" ht="17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2"/>
    </row>
    <row r="193" spans="2:16" ht="17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2"/>
    </row>
    <row r="194" spans="2:16" ht="17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2"/>
    </row>
    <row r="195" spans="2:16" ht="17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2"/>
    </row>
    <row r="196" spans="2:16" ht="17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2"/>
    </row>
    <row r="197" spans="2:16" ht="17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2"/>
    </row>
    <row r="198" spans="2:16" ht="17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2"/>
    </row>
    <row r="199" spans="2:16" ht="17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2"/>
    </row>
    <row r="200" spans="2:16" ht="17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2"/>
    </row>
    <row r="201" spans="2:16" ht="17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2"/>
    </row>
    <row r="202" spans="2:16" ht="17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2"/>
    </row>
    <row r="203" spans="2:16" ht="17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"/>
    </row>
    <row r="204" spans="2:16" ht="17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2"/>
    </row>
    <row r="205" spans="2:16" ht="17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2"/>
    </row>
    <row r="206" spans="2:16" ht="17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2"/>
    </row>
    <row r="207" spans="2:16" ht="17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2"/>
    </row>
    <row r="208" spans="2:16" ht="17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2"/>
    </row>
    <row r="209" spans="2:16" ht="17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2"/>
    </row>
    <row r="210" spans="2:16" ht="17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2"/>
    </row>
    <row r="211" spans="2:16" ht="17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2"/>
    </row>
    <row r="212" spans="2:16" ht="17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2"/>
    </row>
    <row r="213" spans="2:16" ht="17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2"/>
    </row>
    <row r="214" spans="2:16" ht="17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2"/>
    </row>
    <row r="215" spans="2:16" ht="17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2"/>
    </row>
    <row r="216" spans="2:16" ht="17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2"/>
    </row>
    <row r="217" spans="2:16" ht="17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2"/>
    </row>
    <row r="218" spans="2:16" ht="17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"/>
    </row>
    <row r="219" spans="2:16" ht="17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2"/>
    </row>
    <row r="220" spans="2:16" ht="17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2"/>
    </row>
    <row r="221" spans="2:16" ht="17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2"/>
    </row>
    <row r="222" spans="2:16" ht="17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2"/>
    </row>
    <row r="223" spans="2:16" ht="17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2"/>
    </row>
    <row r="224" spans="2:16" ht="17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2"/>
    </row>
    <row r="225" spans="2:16" ht="17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2"/>
    </row>
    <row r="226" spans="2:16" ht="17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"/>
    </row>
    <row r="227" spans="2:16" ht="17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2"/>
    </row>
    <row r="228" spans="2:16" ht="17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2"/>
    </row>
    <row r="229" spans="2:16" ht="17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2"/>
    </row>
    <row r="230" spans="2:16" ht="17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2"/>
    </row>
    <row r="231" spans="2:16" ht="17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2"/>
    </row>
    <row r="232" spans="2:16" ht="17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2"/>
    </row>
    <row r="233" spans="2:16" ht="17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2"/>
    </row>
    <row r="234" spans="2:16" ht="17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2"/>
    </row>
    <row r="235" spans="2:16" ht="17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2"/>
    </row>
    <row r="236" spans="2:16" ht="17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2"/>
    </row>
    <row r="237" spans="2:16" ht="17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2"/>
    </row>
    <row r="238" spans="2:16" ht="17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2"/>
    </row>
    <row r="239" spans="2:16" ht="17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2"/>
    </row>
    <row r="240" spans="2:16" ht="17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2"/>
    </row>
    <row r="241" spans="2:16" ht="17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2"/>
    </row>
    <row r="242" spans="2:16" ht="17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2"/>
    </row>
    <row r="243" spans="2:16" ht="17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2"/>
    </row>
    <row r="244" spans="2:16" ht="17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2"/>
    </row>
    <row r="245" spans="2:16" ht="17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2"/>
    </row>
    <row r="246" spans="2:16" ht="17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2"/>
    </row>
    <row r="247" spans="2:16" ht="17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2"/>
    </row>
    <row r="248" spans="2:16" ht="17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2"/>
    </row>
    <row r="249" spans="2:16" ht="17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2"/>
    </row>
    <row r="250" spans="2:16" ht="17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2"/>
    </row>
    <row r="251" spans="2:16" ht="17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2"/>
    </row>
    <row r="252" spans="2:16" ht="17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2"/>
    </row>
    <row r="253" spans="2:16" ht="17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2"/>
    </row>
    <row r="254" spans="2:16" ht="17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2"/>
    </row>
    <row r="255" spans="2:16" ht="17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2"/>
    </row>
    <row r="256" spans="2:16" ht="17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2"/>
    </row>
    <row r="257" spans="2:16" ht="17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2"/>
    </row>
    <row r="258" spans="2:16" ht="17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2"/>
    </row>
    <row r="259" spans="2:16" ht="17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2"/>
    </row>
    <row r="260" spans="2:16" ht="17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2"/>
    </row>
    <row r="261" spans="2:16" ht="17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2"/>
    </row>
    <row r="262" spans="2:16" ht="17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2"/>
    </row>
    <row r="263" spans="2:16" ht="17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2"/>
    </row>
    <row r="264" spans="2:16" ht="17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2"/>
    </row>
    <row r="265" spans="2:16" ht="17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2"/>
    </row>
    <row r="266" spans="2:16" ht="17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2"/>
    </row>
    <row r="267" spans="2:16" ht="17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2"/>
    </row>
    <row r="268" spans="2:16" ht="17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2"/>
    </row>
    <row r="269" spans="2:16" ht="17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2"/>
    </row>
    <row r="270" spans="2:16" ht="17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2"/>
    </row>
    <row r="271" spans="2:16" ht="17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2"/>
    </row>
    <row r="272" spans="2:16" ht="17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2"/>
    </row>
    <row r="273" spans="2:16" ht="17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2"/>
    </row>
    <row r="274" spans="2:16" ht="17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2"/>
    </row>
    <row r="275" spans="2:16" ht="17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2"/>
    </row>
    <row r="276" spans="2:16" ht="17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2"/>
    </row>
    <row r="277" spans="2:16" ht="17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2"/>
    </row>
    <row r="278" spans="2:16" ht="17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2"/>
    </row>
    <row r="279" spans="2:16" ht="17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2"/>
    </row>
    <row r="280" spans="2:16" ht="17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2"/>
    </row>
    <row r="281" spans="2:16" ht="17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2"/>
    </row>
    <row r="282" spans="2:16" ht="17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2"/>
    </row>
    <row r="283" spans="2:16" ht="17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2"/>
    </row>
    <row r="284" spans="2:16" ht="17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2"/>
    </row>
    <row r="285" spans="2:16" ht="17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2"/>
    </row>
    <row r="286" spans="2:16" ht="17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2"/>
    </row>
    <row r="287" spans="2:16" ht="17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2"/>
    </row>
    <row r="288" spans="2:16" ht="17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2"/>
    </row>
    <row r="289" spans="2:16" ht="17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2"/>
    </row>
    <row r="290" spans="2:16" ht="17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2"/>
    </row>
    <row r="291" spans="2:16" ht="17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2"/>
    </row>
    <row r="292" spans="2:16" ht="17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2"/>
    </row>
    <row r="293" spans="2:16" ht="17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2"/>
    </row>
    <row r="294" spans="2:16" ht="17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2"/>
    </row>
    <row r="295" spans="2:16" ht="17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2"/>
    </row>
    <row r="296" spans="2:16" ht="17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2"/>
    </row>
    <row r="297" spans="2:16" ht="17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2"/>
    </row>
    <row r="298" spans="2:16" ht="17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2"/>
    </row>
    <row r="299" spans="2:16" ht="17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2"/>
    </row>
    <row r="300" spans="2:16" ht="17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</row>
    <row r="301" spans="2:16" ht="17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2"/>
    </row>
    <row r="302" spans="2:16" ht="17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2"/>
    </row>
    <row r="303" spans="2:16" ht="17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2"/>
    </row>
    <row r="304" spans="2:16" ht="17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2"/>
    </row>
    <row r="305" spans="2:16" ht="17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2"/>
    </row>
    <row r="306" spans="2:16" ht="17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2"/>
    </row>
    <row r="307" spans="2:16" ht="17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2"/>
    </row>
    <row r="308" spans="2:16" ht="17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2"/>
    </row>
    <row r="309" spans="2:16" ht="17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2"/>
    </row>
    <row r="310" spans="2:16" ht="17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2"/>
    </row>
    <row r="311" spans="2:16" ht="17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2"/>
    </row>
    <row r="312" spans="2:16" ht="17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2"/>
    </row>
    <row r="313" spans="2:16" ht="17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2"/>
    </row>
    <row r="314" spans="2:16" ht="17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2"/>
    </row>
    <row r="315" spans="2:16" ht="17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2"/>
    </row>
    <row r="316" spans="2:16" ht="17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2"/>
    </row>
    <row r="317" spans="2:16" ht="17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2"/>
    </row>
    <row r="318" spans="2:16" ht="17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2"/>
    </row>
    <row r="319" spans="2:16" ht="17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2"/>
    </row>
    <row r="320" spans="2:16" ht="17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2"/>
    </row>
    <row r="321" spans="2:16" ht="17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2"/>
    </row>
    <row r="322" spans="2:16" ht="17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2"/>
    </row>
    <row r="323" spans="2:16" ht="17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2"/>
    </row>
    <row r="324" spans="2:16" ht="17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2"/>
    </row>
    <row r="325" spans="2:16" ht="17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2"/>
    </row>
    <row r="326" spans="2:16" ht="17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2"/>
    </row>
    <row r="327" spans="2:16" ht="17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2"/>
    </row>
    <row r="328" spans="2:16" ht="17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2"/>
    </row>
    <row r="329" spans="2:16" ht="17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2"/>
    </row>
    <row r="330" spans="2:16" ht="17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2"/>
    </row>
    <row r="331" spans="2:16" ht="17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2"/>
    </row>
    <row r="332" spans="2:16" ht="17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2"/>
    </row>
    <row r="333" spans="2:16" ht="17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2"/>
    </row>
    <row r="334" spans="2:16" ht="17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2"/>
    </row>
    <row r="335" spans="2:16" ht="17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2"/>
    </row>
    <row r="336" spans="2:16" ht="17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2"/>
    </row>
    <row r="337" spans="2:16" ht="17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2"/>
    </row>
    <row r="338" spans="2:16" ht="17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2"/>
    </row>
    <row r="339" spans="2:16" ht="17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2"/>
    </row>
    <row r="340" spans="2:16" ht="17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2"/>
    </row>
    <row r="341" spans="2:16" ht="17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2"/>
    </row>
    <row r="342" spans="2:16" ht="17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2"/>
    </row>
    <row r="343" spans="2:16" ht="17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2"/>
    </row>
    <row r="344" spans="2:16" ht="17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2"/>
    </row>
    <row r="345" spans="2:16" ht="17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2"/>
    </row>
    <row r="346" spans="2:16" ht="17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2"/>
    </row>
    <row r="347" spans="2:16" ht="17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2"/>
    </row>
    <row r="348" spans="2:16" ht="17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2"/>
    </row>
    <row r="349" spans="2:16" ht="17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2"/>
    </row>
    <row r="350" spans="2:16" ht="17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2"/>
    </row>
    <row r="351" spans="2:16" ht="17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2"/>
    </row>
    <row r="352" spans="2:16" ht="17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2"/>
    </row>
    <row r="353" spans="2:16" ht="17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2"/>
    </row>
    <row r="354" spans="2:16" ht="17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2"/>
    </row>
    <row r="355" spans="2:16" ht="17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2"/>
    </row>
    <row r="356" spans="2:16" ht="17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2"/>
    </row>
    <row r="357" spans="2:16" ht="17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2"/>
    </row>
    <row r="358" spans="2:16" ht="17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2"/>
    </row>
    <row r="359" spans="2:16" ht="17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2"/>
    </row>
    <row r="360" spans="2:16" ht="17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2"/>
    </row>
    <row r="361" spans="2:16" ht="17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2"/>
    </row>
    <row r="362" spans="2:16" ht="17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2"/>
    </row>
    <row r="363" spans="2:16" ht="17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2"/>
    </row>
    <row r="364" spans="2:16" ht="17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2"/>
    </row>
    <row r="365" spans="2:16" ht="17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2"/>
    </row>
    <row r="366" spans="2:16" ht="17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2"/>
    </row>
    <row r="367" spans="2:16" ht="17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2"/>
    </row>
    <row r="368" spans="2:16" ht="17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2"/>
    </row>
    <row r="369" spans="2:16" ht="17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2"/>
    </row>
    <row r="370" spans="2:16" ht="17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2"/>
    </row>
    <row r="371" spans="2:16" ht="17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2"/>
    </row>
    <row r="372" spans="2:16" ht="17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2"/>
    </row>
    <row r="373" spans="2:16" ht="17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2"/>
    </row>
    <row r="374" spans="2:16" ht="17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2"/>
    </row>
    <row r="375" spans="2:16" ht="17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2"/>
    </row>
    <row r="376" spans="2:16" ht="17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2"/>
    </row>
    <row r="377" spans="2:16" ht="17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2"/>
    </row>
    <row r="378" spans="2:16" ht="17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2"/>
    </row>
    <row r="379" spans="2:16" ht="17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2"/>
    </row>
    <row r="380" spans="2:16" ht="17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2"/>
    </row>
    <row r="381" spans="2:16" ht="17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2"/>
    </row>
    <row r="382" spans="2:16" ht="17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2"/>
    </row>
    <row r="383" spans="2:16" ht="17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2"/>
    </row>
    <row r="384" spans="2:16" ht="17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2"/>
    </row>
    <row r="385" spans="2:16" ht="17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2"/>
    </row>
    <row r="386" spans="2:16" ht="17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2"/>
    </row>
    <row r="387" spans="2:16" ht="17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2"/>
    </row>
    <row r="388" spans="2:16" ht="17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2"/>
    </row>
    <row r="389" spans="2:16" ht="17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2"/>
    </row>
    <row r="390" spans="2:16" ht="17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2"/>
    </row>
    <row r="391" spans="2:16" ht="17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2"/>
    </row>
    <row r="392" spans="2:16" ht="17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2"/>
    </row>
    <row r="393" spans="2:16" ht="17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2"/>
    </row>
    <row r="394" spans="2:16" ht="17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2"/>
    </row>
    <row r="395" spans="2:16" ht="17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2"/>
    </row>
    <row r="396" spans="2:16" ht="17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2"/>
    </row>
    <row r="397" spans="2:16" ht="17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2"/>
    </row>
    <row r="398" spans="2:16" ht="17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2"/>
    </row>
    <row r="399" spans="2:16" ht="17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2"/>
    </row>
    <row r="400" spans="2:16" ht="17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2"/>
    </row>
    <row r="401" spans="2:16" ht="17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2"/>
    </row>
    <row r="402" spans="2:16" ht="17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2"/>
    </row>
    <row r="403" spans="2:16" ht="17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2"/>
    </row>
    <row r="404" spans="2:16" ht="17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2"/>
    </row>
    <row r="405" spans="2:16" ht="17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2"/>
    </row>
    <row r="406" spans="2:16" ht="17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2"/>
    </row>
    <row r="407" spans="2:16" ht="17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2"/>
    </row>
    <row r="408" spans="2:16" ht="17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2"/>
    </row>
    <row r="409" spans="2:16" ht="17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2"/>
    </row>
    <row r="410" spans="2:16" ht="17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2"/>
    </row>
    <row r="411" spans="2:16" ht="17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2"/>
    </row>
    <row r="412" spans="2:16" ht="17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2"/>
    </row>
    <row r="413" spans="2:16" ht="17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2"/>
    </row>
    <row r="414" spans="2:16" ht="17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2"/>
    </row>
    <row r="415" spans="2:16" ht="17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2"/>
    </row>
    <row r="416" spans="2:16" ht="17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2"/>
    </row>
    <row r="417" spans="2:16" ht="17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2"/>
    </row>
    <row r="418" spans="2:16" ht="17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2"/>
    </row>
    <row r="419" spans="2:16" ht="17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2"/>
    </row>
    <row r="420" spans="2:16" ht="17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2"/>
    </row>
    <row r="421" spans="2:16" ht="17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2"/>
    </row>
    <row r="422" spans="2:16" ht="17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2"/>
    </row>
    <row r="423" spans="2:16" ht="17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2"/>
    </row>
    <row r="424" spans="2:16" ht="17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2"/>
    </row>
    <row r="425" spans="2:16" ht="17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2"/>
    </row>
    <row r="426" spans="2:16" ht="17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2"/>
    </row>
    <row r="427" spans="2:16" ht="17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2"/>
    </row>
    <row r="428" spans="2:16" ht="17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2"/>
    </row>
    <row r="429" spans="2:16" ht="17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2"/>
    </row>
    <row r="430" spans="2:16" ht="17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2"/>
    </row>
    <row r="431" spans="2:16" ht="17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2"/>
    </row>
    <row r="432" spans="2:16" ht="17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2"/>
    </row>
    <row r="433" spans="2:16" ht="17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2"/>
    </row>
    <row r="434" spans="2:16" ht="17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2"/>
    </row>
    <row r="435" spans="2:16" ht="17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2"/>
    </row>
    <row r="436" spans="2:16" ht="17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2"/>
    </row>
    <row r="437" spans="2:16" ht="17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2"/>
    </row>
    <row r="438" spans="2:16" ht="17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2"/>
    </row>
    <row r="439" spans="2:16" ht="17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2"/>
    </row>
    <row r="440" spans="2:16" ht="17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2"/>
    </row>
    <row r="441" spans="2:16" ht="17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2"/>
    </row>
    <row r="442" spans="2:16" ht="17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2"/>
    </row>
    <row r="443" spans="2:16" ht="17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2"/>
    </row>
    <row r="444" spans="2:16" ht="17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2"/>
    </row>
    <row r="445" spans="2:16" ht="17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2"/>
    </row>
    <row r="446" spans="2:16" ht="17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2"/>
    </row>
    <row r="447" spans="2:16" ht="17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2"/>
    </row>
    <row r="448" spans="2:16" ht="17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2"/>
    </row>
    <row r="449" spans="2:16" ht="17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2"/>
    </row>
    <row r="450" spans="2:16" ht="17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2"/>
    </row>
    <row r="451" spans="2:16" ht="17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2"/>
    </row>
    <row r="452" spans="2:16" ht="17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2"/>
    </row>
    <row r="453" spans="2:16" ht="17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2"/>
    </row>
    <row r="454" spans="2:16" ht="17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2"/>
    </row>
    <row r="455" spans="2:16" ht="17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2"/>
    </row>
    <row r="456" spans="2:16" ht="17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2"/>
    </row>
    <row r="457" spans="2:16" ht="17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2"/>
    </row>
    <row r="458" spans="2:16" ht="17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2"/>
    </row>
    <row r="459" spans="2:16" ht="17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2"/>
    </row>
    <row r="460" spans="2:16" ht="17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2"/>
    </row>
    <row r="461" spans="2:16" ht="17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2"/>
    </row>
    <row r="462" spans="2:16" ht="17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2"/>
    </row>
    <row r="463" spans="2:16" ht="17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2"/>
    </row>
    <row r="464" spans="2:16" ht="17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2"/>
    </row>
    <row r="465" spans="2:16" ht="17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2"/>
    </row>
    <row r="466" spans="2:16" ht="17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2"/>
    </row>
    <row r="467" spans="2:16" ht="17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2"/>
    </row>
    <row r="468" spans="2:16" ht="17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2"/>
    </row>
    <row r="469" spans="2:16" ht="17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2"/>
    </row>
    <row r="470" spans="2:16" ht="17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2"/>
    </row>
    <row r="471" spans="2:16" ht="17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2"/>
    </row>
    <row r="472" spans="2:16" ht="17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2"/>
    </row>
    <row r="473" spans="2:16" ht="17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2"/>
    </row>
    <row r="474" spans="2:16" ht="17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2"/>
    </row>
    <row r="475" spans="2:16" ht="17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2"/>
    </row>
    <row r="476" spans="2:16" ht="17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2"/>
    </row>
    <row r="477" spans="2:16" ht="17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2"/>
    </row>
    <row r="478" spans="2:16" ht="17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2"/>
    </row>
    <row r="479" spans="2:16" ht="17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2"/>
    </row>
    <row r="480" spans="2:16" ht="17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2"/>
    </row>
    <row r="481" spans="2:16" ht="17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2"/>
    </row>
    <row r="482" spans="2:16" ht="17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2"/>
    </row>
    <row r="483" spans="2:16" ht="17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2"/>
    </row>
    <row r="484" spans="2:16" ht="17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2"/>
    </row>
    <row r="485" spans="2:16" ht="17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2"/>
    </row>
    <row r="486" spans="2:16" ht="17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2"/>
    </row>
    <row r="487" spans="2:16" ht="17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2"/>
    </row>
    <row r="488" spans="2:16" ht="17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2"/>
    </row>
    <row r="489" spans="2:16" ht="17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2"/>
    </row>
    <row r="490" spans="2:16" ht="17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2"/>
    </row>
    <row r="491" spans="2:16" ht="17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2"/>
    </row>
    <row r="492" spans="2:16" ht="17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2"/>
    </row>
    <row r="493" spans="2:16" ht="17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2"/>
    </row>
    <row r="494" spans="2:16" ht="17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2"/>
    </row>
    <row r="495" spans="2:16" ht="17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2"/>
    </row>
    <row r="496" spans="2:16" ht="17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2"/>
    </row>
    <row r="497" spans="2:16" ht="17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2"/>
    </row>
    <row r="498" spans="2:16" ht="17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2"/>
    </row>
    <row r="499" spans="2:16" ht="17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2"/>
    </row>
    <row r="500" spans="2:16" ht="17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2"/>
    </row>
    <row r="501" spans="2:16" ht="17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2"/>
    </row>
    <row r="502" spans="2:16" ht="17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2"/>
    </row>
    <row r="503" spans="2:16" ht="17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2"/>
    </row>
    <row r="504" spans="2:16" ht="17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2"/>
    </row>
    <row r="505" spans="2:16" ht="17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2"/>
    </row>
    <row r="506" spans="2:16" ht="17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2"/>
    </row>
    <row r="507" spans="2:16" ht="17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2"/>
    </row>
    <row r="508" spans="2:16" ht="17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2"/>
    </row>
    <row r="509" spans="2:16" ht="17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2"/>
    </row>
    <row r="510" spans="2:16" ht="17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2"/>
    </row>
    <row r="511" spans="2:16" ht="17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2"/>
    </row>
    <row r="512" spans="2:16" ht="17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2"/>
    </row>
    <row r="513" spans="2:16" ht="17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2"/>
    </row>
    <row r="514" spans="2:16" ht="17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2"/>
    </row>
    <row r="515" spans="2:16" ht="17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2"/>
    </row>
    <row r="516" spans="2:16" ht="17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2"/>
    </row>
    <row r="517" spans="2:16" ht="17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2"/>
    </row>
    <row r="518" spans="2:16" ht="17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2"/>
    </row>
    <row r="519" spans="2:16" ht="17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2"/>
    </row>
    <row r="520" spans="2:16" ht="17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2"/>
    </row>
    <row r="521" spans="2:16" ht="17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2"/>
    </row>
    <row r="522" spans="2:16" ht="17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2"/>
    </row>
    <row r="523" spans="2:16" ht="17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2"/>
    </row>
    <row r="524" spans="2:16" ht="17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2"/>
    </row>
    <row r="525" spans="2:16" ht="17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2"/>
    </row>
    <row r="526" spans="2:16" ht="17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2"/>
    </row>
    <row r="527" spans="2:16" ht="17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2"/>
    </row>
    <row r="528" spans="2:16" ht="17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2"/>
    </row>
    <row r="529" spans="2:16" ht="17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2"/>
    </row>
    <row r="530" spans="2:16" ht="17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2"/>
    </row>
    <row r="531" spans="2:16" ht="17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2"/>
    </row>
    <row r="532" spans="2:16" ht="17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2"/>
    </row>
    <row r="533" spans="2:16" ht="17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2"/>
    </row>
    <row r="534" spans="2:16" ht="17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2"/>
    </row>
    <row r="535" spans="2:16" ht="17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2"/>
    </row>
    <row r="536" spans="2:16" ht="17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2"/>
    </row>
    <row r="537" spans="2:16" ht="17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2"/>
    </row>
    <row r="538" spans="2:16" ht="17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2"/>
    </row>
    <row r="539" spans="2:16" ht="17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2"/>
    </row>
    <row r="540" spans="2:16" ht="17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2"/>
    </row>
    <row r="541" spans="2:16" ht="17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2"/>
    </row>
    <row r="542" spans="2:16" ht="17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2"/>
    </row>
    <row r="543" spans="2:16" ht="17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2"/>
    </row>
    <row r="544" spans="2:16" ht="17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2"/>
    </row>
    <row r="545" spans="2:16" ht="17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2"/>
    </row>
    <row r="546" spans="2:16" ht="17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2"/>
    </row>
    <row r="547" spans="2:16" ht="17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2"/>
    </row>
    <row r="548" spans="2:16" ht="17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2"/>
    </row>
    <row r="549" spans="2:16" ht="17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2"/>
    </row>
    <row r="550" spans="2:16" ht="17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2"/>
    </row>
    <row r="551" spans="2:16" ht="17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2"/>
    </row>
    <row r="552" spans="2:16" ht="17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2"/>
    </row>
    <row r="553" spans="2:16" ht="17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2"/>
    </row>
    <row r="554" spans="2:16" ht="17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2"/>
    </row>
    <row r="555" spans="2:16" ht="17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2"/>
    </row>
    <row r="556" spans="2:16" ht="17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2"/>
    </row>
    <row r="557" spans="2:16" ht="17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2"/>
    </row>
    <row r="558" spans="2:16" ht="17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2"/>
    </row>
    <row r="559" spans="2:16" ht="17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2"/>
    </row>
    <row r="560" spans="2:16" ht="17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2"/>
    </row>
    <row r="561" spans="2:17" ht="17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2"/>
    </row>
    <row r="562" spans="2:17" ht="17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2"/>
    </row>
    <row r="563" spans="2:17" ht="17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2"/>
    </row>
    <row r="564" spans="2:17" ht="17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2"/>
    </row>
    <row r="565" spans="2:17" ht="17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2"/>
    </row>
    <row r="566" spans="2:17" ht="17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2"/>
    </row>
    <row r="567" spans="2:17" ht="17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2"/>
    </row>
    <row r="568" spans="2:17" ht="17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2:17" ht="17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</row>
    <row r="570" spans="2:17" ht="17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2:17" ht="17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2:17" ht="17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2:17" ht="17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2:17" ht="17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2:17" ht="17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2:17" ht="17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2:15" ht="17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2:15" ht="17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2:15" ht="17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2:15" ht="17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2:15" ht="17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</sheetData>
  <mergeCells count="1"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baseColWidth="10" defaultRowHeight="15" x14ac:dyDescent="0.2"/>
  <sheetData>
    <row r="1" spans="1:4" x14ac:dyDescent="0.2">
      <c r="A1" t="s">
        <v>35</v>
      </c>
      <c r="B1" t="s">
        <v>34</v>
      </c>
      <c r="C1" t="s">
        <v>130</v>
      </c>
      <c r="D1" t="s">
        <v>132</v>
      </c>
    </row>
    <row r="2" spans="1:4" x14ac:dyDescent="0.2">
      <c r="A2" t="s">
        <v>134</v>
      </c>
      <c r="B2" t="s">
        <v>134</v>
      </c>
      <c r="C2" t="s">
        <v>133</v>
      </c>
      <c r="D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Grunddaten</vt:lpstr>
      <vt:lpstr>Bohrdaten</vt:lpstr>
      <vt:lpstr>Farbtabelle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Marquart, Valentin</dc:creator>
  <cp:lastModifiedBy>Valentin Marquart</cp:lastModifiedBy>
  <dcterms:created xsi:type="dcterms:W3CDTF">2018-01-10T13:18:42Z</dcterms:created>
  <dcterms:modified xsi:type="dcterms:W3CDTF">2018-01-12T15:42:22Z</dcterms:modified>
</cp:coreProperties>
</file>