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4"/>
  <workbookPr defaultThemeVersion="166925"/>
  <xr:revisionPtr revIDLastSave="0" documentId="8_{EB29A3BF-B8A3-44B3-BA6A-F7662260E9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D1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E1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G9" i="1" l="1"/>
  <c r="G7" i="1"/>
  <c r="E9" i="1"/>
  <c r="E7" i="1"/>
  <c r="F9" i="1"/>
  <c r="F7" i="1"/>
  <c r="B9" i="1"/>
  <c r="B7" i="1"/>
  <c r="C9" i="1"/>
  <c r="C7" i="1"/>
  <c r="D9" i="1"/>
  <c r="D7" i="1"/>
  <c r="F8" i="1" l="1"/>
  <c r="E8" i="1"/>
  <c r="G8" i="1"/>
  <c r="D8" i="1"/>
  <c r="C8" i="1"/>
  <c r="B8" i="1"/>
</calcChain>
</file>

<file path=xl/sharedStrings.xml><?xml version="1.0" encoding="utf-8"?>
<sst xmlns="http://schemas.openxmlformats.org/spreadsheetml/2006/main" count="38" uniqueCount="27">
  <si>
    <t>R1</t>
  </si>
  <si>
    <t xml:space="preserve">kΩ    soit </t>
  </si>
  <si>
    <t>Ω</t>
  </si>
  <si>
    <t>Calculateur NE555 à fréquence variable (duty &gt; 50%)</t>
  </si>
  <si>
    <t>R2</t>
  </si>
  <si>
    <t>POT</t>
  </si>
  <si>
    <t>C1</t>
  </si>
  <si>
    <t>µF    soit</t>
  </si>
  <si>
    <t>F</t>
  </si>
  <si>
    <t>↖</t>
  </si>
  <si>
    <t>Modifiez les valeurs ici. Le reste se calcule tout seul</t>
  </si>
  <si>
    <t>Potentiomètre linéaire</t>
  </si>
  <si>
    <t>Min (Hz)</t>
  </si>
  <si>
    <t>Δ</t>
  </si>
  <si>
    <t>Max (Hz)</t>
  </si>
  <si>
    <t>POT1</t>
  </si>
  <si>
    <t>POT1-2</t>
  </si>
  <si>
    <t>POT2</t>
  </si>
  <si>
    <t>Duty1</t>
  </si>
  <si>
    <t>Duty1-2</t>
  </si>
  <si>
    <t>Duty2</t>
  </si>
  <si>
    <t>Conf. 1</t>
  </si>
  <si>
    <t>Potentiomètre change "R1"</t>
  </si>
  <si>
    <t>Conf. 1-2</t>
  </si>
  <si>
    <t>Potentiomètre change "R1" et "R2"</t>
  </si>
  <si>
    <t>Conf. 2</t>
  </si>
  <si>
    <t>Potentiomètre change "R2"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</si>
</sst>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Arial Black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0" fillId="0" borderId="0" xfId="0" quotePrefix="1" applyNumberFormat="1"/>
    <xf numFmtId="0" fontId="2" fillId="2" borderId="0" xfId="0" applyFont="1" applyFill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2" fillId="0" borderId="0" xfId="0" applyFont="1"/>
    <xf numFmtId="0" fontId="5" fillId="0" borderId="0" xfId="0" applyFont="1" applyAlignment="1">
      <alignment horizontal="right" vertical="center" wrapText="1"/>
    </xf>
    <xf numFmtId="0" fontId="4" fillId="3" borderId="0" xfId="0" applyFont="1" applyFill="1" applyAlignment="1">
      <alignment horizontal="left" vertical="center"/>
    </xf>
    <xf numFmtId="0" fontId="0" fillId="0" borderId="8" xfId="0" applyBorder="1"/>
    <xf numFmtId="0" fontId="6" fillId="0" borderId="0" xfId="0" applyFont="1" applyAlignment="1">
      <alignment horizontal="center"/>
    </xf>
    <xf numFmtId="0" fontId="0" fillId="0" borderId="7" xfId="0" applyBorder="1" applyAlignment="1"/>
  </cellXfs>
  <cellStyles count="1">
    <cellStyle name="Normal" xfId="0" builtinId="0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64" formatCode="0.000"/>
    </dxf>
    <dxf>
      <numFmt numFmtId="164" formatCode="0.000"/>
    </dxf>
    <dxf>
      <numFmt numFmtId="164" formatCode="0.0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Fréquence NE555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Feuil1!$B$10</c:f>
              <c:strCache>
                <c:ptCount val="1"/>
                <c:pt idx="0">
                  <c:v>POT1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Feuil1!$A$11:$A$111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Feuil1!$B$11:$B$111</c:f>
              <c:numCache>
                <c:formatCode>0.000</c:formatCode>
                <c:ptCount val="101"/>
                <c:pt idx="0">
                  <c:v>145.72677180696601</c:v>
                </c:pt>
                <c:pt idx="1">
                  <c:v>124.90866154882802</c:v>
                </c:pt>
                <c:pt idx="2">
                  <c:v>109.29507885522452</c:v>
                </c:pt>
                <c:pt idx="3">
                  <c:v>97.151181204644004</c:v>
                </c:pt>
                <c:pt idx="4">
                  <c:v>87.436063084179622</c:v>
                </c:pt>
                <c:pt idx="5">
                  <c:v>79.487330076526916</c:v>
                </c:pt>
                <c:pt idx="6">
                  <c:v>72.863385903483007</c:v>
                </c:pt>
                <c:pt idx="7">
                  <c:v>67.258510064753551</c:v>
                </c:pt>
                <c:pt idx="8">
                  <c:v>62.454330774414011</c:v>
                </c:pt>
                <c:pt idx="9">
                  <c:v>58.290708722786405</c:v>
                </c:pt>
                <c:pt idx="10">
                  <c:v>54.647539427612259</c:v>
                </c:pt>
                <c:pt idx="11">
                  <c:v>51.432978284811533</c:v>
                </c:pt>
                <c:pt idx="12">
                  <c:v>48.575590602322002</c:v>
                </c:pt>
                <c:pt idx="13">
                  <c:v>46.018980570620855</c:v>
                </c:pt>
                <c:pt idx="14">
                  <c:v>43.718031542089811</c:v>
                </c:pt>
                <c:pt idx="15">
                  <c:v>41.636220516276005</c:v>
                </c:pt>
                <c:pt idx="16">
                  <c:v>39.743665038263458</c:v>
                </c:pt>
                <c:pt idx="17">
                  <c:v>38.015679601817226</c:v>
                </c:pt>
                <c:pt idx="18">
                  <c:v>36.431692951741503</c:v>
                </c:pt>
                <c:pt idx="19">
                  <c:v>34.974425233671845</c:v>
                </c:pt>
                <c:pt idx="20">
                  <c:v>33.629255032376776</c:v>
                </c:pt>
                <c:pt idx="21">
                  <c:v>32.383727068214668</c:v>
                </c:pt>
                <c:pt idx="22">
                  <c:v>31.227165387207005</c:v>
                </c:pt>
                <c:pt idx="23">
                  <c:v>30.150366580751594</c:v>
                </c:pt>
                <c:pt idx="24">
                  <c:v>29.145354361393203</c:v>
                </c:pt>
                <c:pt idx="25">
                  <c:v>28.20518164005794</c:v>
                </c:pt>
                <c:pt idx="26">
                  <c:v>27.323769713806129</c:v>
                </c:pt>
                <c:pt idx="27">
                  <c:v>26.495776692175642</c:v>
                </c:pt>
                <c:pt idx="28">
                  <c:v>25.716489142405766</c:v>
                </c:pt>
                <c:pt idx="29">
                  <c:v>24.981732309765604</c:v>
                </c:pt>
                <c:pt idx="30">
                  <c:v>24.287795301161001</c:v>
                </c:pt>
                <c:pt idx="31">
                  <c:v>23.631368401129624</c:v>
                </c:pt>
                <c:pt idx="32">
                  <c:v>23.009490285310427</c:v>
                </c:pt>
                <c:pt idx="33">
                  <c:v>22.41950335491785</c:v>
                </c:pt>
                <c:pt idx="34">
                  <c:v>21.859015771044906</c:v>
                </c:pt>
                <c:pt idx="35">
                  <c:v>21.325869044921856</c:v>
                </c:pt>
                <c:pt idx="36">
                  <c:v>20.818110258138002</c:v>
                </c:pt>
                <c:pt idx="37">
                  <c:v>20.333968159111539</c:v>
                </c:pt>
                <c:pt idx="38">
                  <c:v>19.871832519131729</c:v>
                </c:pt>
                <c:pt idx="39">
                  <c:v>19.430236240928803</c:v>
                </c:pt>
                <c:pt idx="40">
                  <c:v>19.007839800908613</c:v>
                </c:pt>
                <c:pt idx="41">
                  <c:v>18.603417677485023</c:v>
                </c:pt>
                <c:pt idx="42">
                  <c:v>18.215846475870752</c:v>
                </c:pt>
                <c:pt idx="43">
                  <c:v>17.844094506975431</c:v>
                </c:pt>
                <c:pt idx="44">
                  <c:v>17.487212616835922</c:v>
                </c:pt>
                <c:pt idx="45">
                  <c:v>17.144326094937181</c:v>
                </c:pt>
                <c:pt idx="46">
                  <c:v>16.814627516188388</c:v>
                </c:pt>
                <c:pt idx="47">
                  <c:v>16.497370393241436</c:v>
                </c:pt>
                <c:pt idx="48">
                  <c:v>16.191863534107334</c:v>
                </c:pt>
                <c:pt idx="49">
                  <c:v>15.897466015305385</c:v>
                </c:pt>
                <c:pt idx="50">
                  <c:v>15.613582693603503</c:v>
                </c:pt>
                <c:pt idx="51">
                  <c:v>15.339660190206949</c:v>
                </c:pt>
                <c:pt idx="52">
                  <c:v>15.075183290375797</c:v>
                </c:pt>
                <c:pt idx="53">
                  <c:v>14.819671709182986</c:v>
                </c:pt>
                <c:pt idx="54">
                  <c:v>14.572677180696601</c:v>
                </c:pt>
                <c:pt idx="55">
                  <c:v>14.333780833472066</c:v>
                </c:pt>
                <c:pt idx="56">
                  <c:v>14.102590820028968</c:v>
                </c:pt>
                <c:pt idx="57">
                  <c:v>13.878740172092005</c:v>
                </c:pt>
                <c:pt idx="58">
                  <c:v>13.661884856903066</c:v>
                </c:pt>
                <c:pt idx="59">
                  <c:v>13.451702012950712</c:v>
                </c:pt>
                <c:pt idx="60">
                  <c:v>13.247888346087821</c:v>
                </c:pt>
                <c:pt idx="61">
                  <c:v>13.050158669280538</c:v>
                </c:pt>
                <c:pt idx="62">
                  <c:v>12.858244571202883</c:v>
                </c:pt>
                <c:pt idx="63">
                  <c:v>12.671893200605743</c:v>
                </c:pt>
                <c:pt idx="64">
                  <c:v>12.490866154882802</c:v>
                </c:pt>
                <c:pt idx="65">
                  <c:v>12.314938462560509</c:v>
                </c:pt>
                <c:pt idx="66">
                  <c:v>12.143897650580501</c:v>
                </c:pt>
                <c:pt idx="67">
                  <c:v>11.977542888243784</c:v>
                </c:pt>
                <c:pt idx="68">
                  <c:v>11.815684200564812</c:v>
                </c:pt>
                <c:pt idx="69">
                  <c:v>11.65814174455728</c:v>
                </c:pt>
                <c:pt idx="70">
                  <c:v>11.504745142655214</c:v>
                </c:pt>
                <c:pt idx="71">
                  <c:v>11.355332868075275</c:v>
                </c:pt>
                <c:pt idx="72">
                  <c:v>11.209751677458925</c:v>
                </c:pt>
                <c:pt idx="73">
                  <c:v>11.067856086605014</c:v>
                </c:pt>
                <c:pt idx="74">
                  <c:v>10.929507885522453</c:v>
                </c:pt>
                <c:pt idx="75">
                  <c:v>10.794575689404891</c:v>
                </c:pt>
                <c:pt idx="76">
                  <c:v>10.662934522460928</c:v>
                </c:pt>
                <c:pt idx="77">
                  <c:v>10.534465431828869</c:v>
                </c:pt>
                <c:pt idx="78">
                  <c:v>10.409055129069001</c:v>
                </c:pt>
                <c:pt idx="79">
                  <c:v>10.286595656962307</c:v>
                </c:pt>
                <c:pt idx="80">
                  <c:v>10.166984079555769</c:v>
                </c:pt>
                <c:pt idx="81">
                  <c:v>10.050122193583864</c:v>
                </c:pt>
                <c:pt idx="82">
                  <c:v>9.9359162595658646</c:v>
                </c:pt>
                <c:pt idx="83">
                  <c:v>9.8242767510314177</c:v>
                </c:pt>
                <c:pt idx="84">
                  <c:v>9.7151181204644015</c:v>
                </c:pt>
                <c:pt idx="85">
                  <c:v>9.608358580679079</c:v>
                </c:pt>
                <c:pt idx="86">
                  <c:v>9.5039199004543065</c:v>
                </c:pt>
                <c:pt idx="87">
                  <c:v>9.4017272133526468</c:v>
                </c:pt>
                <c:pt idx="88">
                  <c:v>9.3017088387425115</c:v>
                </c:pt>
                <c:pt idx="89">
                  <c:v>9.2037961141241702</c:v>
                </c:pt>
                <c:pt idx="90">
                  <c:v>9.1079232379353758</c:v>
                </c:pt>
                <c:pt idx="91">
                  <c:v>9.0140271220803729</c:v>
                </c:pt>
                <c:pt idx="92">
                  <c:v>8.9220472534877153</c:v>
                </c:pt>
                <c:pt idx="93">
                  <c:v>8.8319255640585475</c:v>
                </c:pt>
                <c:pt idx="94">
                  <c:v>8.7436063084179612</c:v>
                </c:pt>
                <c:pt idx="95">
                  <c:v>8.6570359489286748</c:v>
                </c:pt>
                <c:pt idx="96">
                  <c:v>8.5721630474685906</c:v>
                </c:pt>
                <c:pt idx="97">
                  <c:v>8.488938163512584</c:v>
                </c:pt>
                <c:pt idx="98">
                  <c:v>8.4073137580941939</c:v>
                </c:pt>
                <c:pt idx="99">
                  <c:v>8.3272441032552003</c:v>
                </c:pt>
                <c:pt idx="100">
                  <c:v>8.248685196620718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3BC3-4721-A344-AB88FA025384}"/>
            </c:ext>
          </c:extLst>
        </c:ser>
        <c:ser>
          <c:idx val="1"/>
          <c:order val="1"/>
          <c:tx>
            <c:strRef>
              <c:f>Feuil1!$C$10</c:f>
              <c:strCache>
                <c:ptCount val="1"/>
                <c:pt idx="0">
                  <c:v>POT1-2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Feuil1!$A$11:$A$111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Feuil1!$C$11:$C$111</c:f>
              <c:numCache>
                <c:formatCode>0.000</c:formatCode>
                <c:ptCount val="101"/>
                <c:pt idx="0">
                  <c:v>4.244469081756292</c:v>
                </c:pt>
                <c:pt idx="1">
                  <c:v>4.2651738089843709</c:v>
                </c:pt>
                <c:pt idx="2">
                  <c:v>4.2860815237342953</c:v>
                </c:pt>
                <c:pt idx="3">
                  <c:v>4.3071952258216557</c:v>
                </c:pt>
                <c:pt idx="4">
                  <c:v>4.3285179744643374</c:v>
                </c:pt>
                <c:pt idx="5">
                  <c:v>4.35005288976018</c:v>
                </c:pt>
                <c:pt idx="6">
                  <c:v>4.3718031542089806</c:v>
                </c:pt>
                <c:pt idx="7">
                  <c:v>4.3937720142803824</c:v>
                </c:pt>
                <c:pt idx="8">
                  <c:v>4.4159627820292737</c:v>
                </c:pt>
                <c:pt idx="9">
                  <c:v>4.4383788367603865</c:v>
                </c:pt>
                <c:pt idx="10">
                  <c:v>4.4610236267438577</c:v>
                </c:pt>
                <c:pt idx="11">
                  <c:v>4.4839006709835703</c:v>
                </c:pt>
                <c:pt idx="12">
                  <c:v>4.5070135610401865</c:v>
                </c:pt>
                <c:pt idx="13">
                  <c:v>4.530365962910861</c:v>
                </c:pt>
                <c:pt idx="14">
                  <c:v>4.5539616189676879</c:v>
                </c:pt>
                <c:pt idx="15">
                  <c:v>4.5778043499570478</c:v>
                </c:pt>
                <c:pt idx="16">
                  <c:v>4.6018980570620851</c:v>
                </c:pt>
                <c:pt idx="17">
                  <c:v>4.6262467240306675</c:v>
                </c:pt>
                <c:pt idx="18">
                  <c:v>4.6508544193712558</c:v>
                </c:pt>
                <c:pt idx="19">
                  <c:v>4.6757252986192306</c:v>
                </c:pt>
                <c:pt idx="20">
                  <c:v>4.7008636066763234</c:v>
                </c:pt>
                <c:pt idx="21">
                  <c:v>4.7262736802259244</c:v>
                </c:pt>
                <c:pt idx="22">
                  <c:v>4.7519599502271532</c:v>
                </c:pt>
                <c:pt idx="23">
                  <c:v>4.7779269444906891</c:v>
                </c:pt>
                <c:pt idx="24">
                  <c:v>4.8041792903395395</c:v>
                </c:pt>
                <c:pt idx="25">
                  <c:v>4.8307217173579895</c:v>
                </c:pt>
                <c:pt idx="26">
                  <c:v>4.8575590602322007</c:v>
                </c:pt>
                <c:pt idx="27">
                  <c:v>4.8846962616860123</c:v>
                </c:pt>
                <c:pt idx="28">
                  <c:v>4.9121383755157089</c:v>
                </c:pt>
                <c:pt idx="29">
                  <c:v>4.9398905697276616</c:v>
                </c:pt>
                <c:pt idx="30">
                  <c:v>4.9679581297829323</c:v>
                </c:pt>
                <c:pt idx="31">
                  <c:v>4.996346461953121</c:v>
                </c:pt>
                <c:pt idx="32">
                  <c:v>5.0250610967919318</c:v>
                </c:pt>
                <c:pt idx="33">
                  <c:v>5.0541076927271451</c:v>
                </c:pt>
                <c:pt idx="34">
                  <c:v>5.0834920397778847</c:v>
                </c:pt>
                <c:pt idx="35">
                  <c:v>5.1132200634023173</c:v>
                </c:pt>
                <c:pt idx="36">
                  <c:v>5.1432978284811535</c:v>
                </c:pt>
                <c:pt idx="37">
                  <c:v>5.1737315434425808</c:v>
                </c:pt>
                <c:pt idx="38">
                  <c:v>5.2045275645345006</c:v>
                </c:pt>
                <c:pt idx="39">
                  <c:v>5.2356924002502758</c:v>
                </c:pt>
                <c:pt idx="40">
                  <c:v>5.2672327159144343</c:v>
                </c:pt>
                <c:pt idx="41">
                  <c:v>5.2991553384351286</c:v>
                </c:pt>
                <c:pt idx="42">
                  <c:v>5.3314672612304639</c:v>
                </c:pt>
                <c:pt idx="43">
                  <c:v>5.3641756493361719</c:v>
                </c:pt>
                <c:pt idx="44">
                  <c:v>5.3972878447024453</c:v>
                </c:pt>
                <c:pt idx="45">
                  <c:v>5.4308113716881747</c:v>
                </c:pt>
                <c:pt idx="46">
                  <c:v>5.4647539427612264</c:v>
                </c:pt>
                <c:pt idx="47">
                  <c:v>5.4991234644138123</c:v>
                </c:pt>
                <c:pt idx="48">
                  <c:v>5.5339280433025069</c:v>
                </c:pt>
                <c:pt idx="49">
                  <c:v>5.5691759926229052</c:v>
                </c:pt>
                <c:pt idx="50">
                  <c:v>5.6048758387294626</c:v>
                </c:pt>
                <c:pt idx="51">
                  <c:v>5.6410363280115874</c:v>
                </c:pt>
                <c:pt idx="52">
                  <c:v>5.6776664340376373</c:v>
                </c:pt>
                <c:pt idx="53">
                  <c:v>5.7147753649790598</c:v>
                </c:pt>
                <c:pt idx="54">
                  <c:v>5.7523725713276068</c:v>
                </c:pt>
                <c:pt idx="55">
                  <c:v>5.79046775391918</c:v>
                </c:pt>
                <c:pt idx="56">
                  <c:v>5.8290708722786402</c:v>
                </c:pt>
                <c:pt idx="57">
                  <c:v>5.8681921533006456</c:v>
                </c:pt>
                <c:pt idx="58">
                  <c:v>5.907842100282406</c:v>
                </c:pt>
                <c:pt idx="59">
                  <c:v>5.9480315023251435</c:v>
                </c:pt>
                <c:pt idx="60">
                  <c:v>5.988771444121892</c:v>
                </c:pt>
                <c:pt idx="61">
                  <c:v>6.0300733161503182</c:v>
                </c:pt>
                <c:pt idx="62">
                  <c:v>6.0719488252902503</c:v>
                </c:pt>
                <c:pt idx="63">
                  <c:v>6.1144100058866862</c:v>
                </c:pt>
                <c:pt idx="64">
                  <c:v>6.1574692312802544</c:v>
                </c:pt>
                <c:pt idx="65">
                  <c:v>6.2011392258283422</c:v>
                </c:pt>
                <c:pt idx="66">
                  <c:v>6.2454330774414011</c:v>
                </c:pt>
                <c:pt idx="67">
                  <c:v>6.2903642506604038</c:v>
                </c:pt>
                <c:pt idx="68">
                  <c:v>6.3359466003028713</c:v>
                </c:pt>
                <c:pt idx="69">
                  <c:v>6.3821943857065415</c:v>
                </c:pt>
                <c:pt idx="70">
                  <c:v>6.4291222856014416</c:v>
                </c:pt>
                <c:pt idx="71">
                  <c:v>6.4767454136429343</c:v>
                </c:pt>
                <c:pt idx="72">
                  <c:v>6.5250793346402691</c:v>
                </c:pt>
                <c:pt idx="73">
                  <c:v>6.5741400815172639</c:v>
                </c:pt>
                <c:pt idx="74">
                  <c:v>6.6239441730439106</c:v>
                </c:pt>
                <c:pt idx="75">
                  <c:v>6.6745086323801228</c:v>
                </c:pt>
                <c:pt idx="76">
                  <c:v>6.7258510064753558</c:v>
                </c:pt>
                <c:pt idx="77">
                  <c:v>6.7779893863705123</c:v>
                </c:pt>
                <c:pt idx="78">
                  <c:v>6.8309424284515323</c:v>
                </c:pt>
                <c:pt idx="79">
                  <c:v>6.8847293767070568</c:v>
                </c:pt>
                <c:pt idx="80">
                  <c:v>6.9393700860460008</c:v>
                </c:pt>
                <c:pt idx="81">
                  <c:v>6.9948850467343684</c:v>
                </c:pt>
                <c:pt idx="82">
                  <c:v>7.0512954100144851</c:v>
                </c:pt>
                <c:pt idx="83">
                  <c:v>7.1086230149739524</c:v>
                </c:pt>
                <c:pt idx="84">
                  <c:v>7.1668904167360328</c:v>
                </c:pt>
                <c:pt idx="85">
                  <c:v>7.2261209160479023</c:v>
                </c:pt>
                <c:pt idx="86">
                  <c:v>7.2863385903483007</c:v>
                </c:pt>
                <c:pt idx="87">
                  <c:v>7.3475683264016487</c:v>
                </c:pt>
                <c:pt idx="88">
                  <c:v>7.4098358545914929</c:v>
                </c:pt>
                <c:pt idx="89">
                  <c:v>7.4731677849726159</c:v>
                </c:pt>
                <c:pt idx="90">
                  <c:v>7.5375916451878986</c:v>
                </c:pt>
                <c:pt idx="91">
                  <c:v>7.6031359203634441</c:v>
                </c:pt>
                <c:pt idx="92">
                  <c:v>7.6698300951034746</c:v>
                </c:pt>
                <c:pt idx="93">
                  <c:v>7.7377046977150101</c:v>
                </c:pt>
                <c:pt idx="94">
                  <c:v>7.8067913468017514</c:v>
                </c:pt>
                <c:pt idx="95">
                  <c:v>7.877122800376541</c:v>
                </c:pt>
                <c:pt idx="96">
                  <c:v>7.9487330076526925</c:v>
                </c:pt>
                <c:pt idx="97">
                  <c:v>8.0216571636862017</c:v>
                </c:pt>
                <c:pt idx="98">
                  <c:v>8.095931767053667</c:v>
                </c:pt>
                <c:pt idx="99">
                  <c:v>8.1715946807644499</c:v>
                </c:pt>
                <c:pt idx="100">
                  <c:v>8.248685196620718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3BC3-4721-A344-AB88FA025384}"/>
            </c:ext>
          </c:extLst>
        </c:ser>
        <c:ser>
          <c:idx val="2"/>
          <c:order val="2"/>
          <c:tx>
            <c:strRef>
              <c:f>Feuil1!$D$10</c:f>
              <c:strCache>
                <c:ptCount val="1"/>
                <c:pt idx="0">
                  <c:v>POT2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Feuil1!$A$11:$A$111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Feuil1!$D$11:$D$111</c:f>
              <c:numCache>
                <c:formatCode>0.000</c:formatCode>
                <c:ptCount val="101"/>
                <c:pt idx="0">
                  <c:v>145.72677180696601</c:v>
                </c:pt>
                <c:pt idx="1">
                  <c:v>109.29507885522452</c:v>
                </c:pt>
                <c:pt idx="2">
                  <c:v>87.436063084179622</c:v>
                </c:pt>
                <c:pt idx="3">
                  <c:v>72.863385903483007</c:v>
                </c:pt>
                <c:pt idx="4">
                  <c:v>62.454330774414011</c:v>
                </c:pt>
                <c:pt idx="5">
                  <c:v>54.647539427612259</c:v>
                </c:pt>
                <c:pt idx="6">
                  <c:v>48.575590602322002</c:v>
                </c:pt>
                <c:pt idx="7">
                  <c:v>43.718031542089811</c:v>
                </c:pt>
                <c:pt idx="8">
                  <c:v>39.743665038263458</c:v>
                </c:pt>
                <c:pt idx="9">
                  <c:v>36.431692951741503</c:v>
                </c:pt>
                <c:pt idx="10">
                  <c:v>33.629255032376776</c:v>
                </c:pt>
                <c:pt idx="11">
                  <c:v>31.227165387207005</c:v>
                </c:pt>
                <c:pt idx="12">
                  <c:v>29.145354361393203</c:v>
                </c:pt>
                <c:pt idx="13">
                  <c:v>27.323769713806129</c:v>
                </c:pt>
                <c:pt idx="14">
                  <c:v>25.716489142405766</c:v>
                </c:pt>
                <c:pt idx="15">
                  <c:v>24.287795301161001</c:v>
                </c:pt>
                <c:pt idx="16">
                  <c:v>23.009490285310427</c:v>
                </c:pt>
                <c:pt idx="17">
                  <c:v>21.859015771044906</c:v>
                </c:pt>
                <c:pt idx="18">
                  <c:v>20.818110258138002</c:v>
                </c:pt>
                <c:pt idx="19">
                  <c:v>19.871832519131729</c:v>
                </c:pt>
                <c:pt idx="20">
                  <c:v>19.007839800908613</c:v>
                </c:pt>
                <c:pt idx="21">
                  <c:v>18.215846475870752</c:v>
                </c:pt>
                <c:pt idx="22">
                  <c:v>17.487212616835922</c:v>
                </c:pt>
                <c:pt idx="23">
                  <c:v>16.814627516188388</c:v>
                </c:pt>
                <c:pt idx="24">
                  <c:v>16.191863534107334</c:v>
                </c:pt>
                <c:pt idx="25">
                  <c:v>15.613582693603503</c:v>
                </c:pt>
                <c:pt idx="26">
                  <c:v>15.075183290375797</c:v>
                </c:pt>
                <c:pt idx="27">
                  <c:v>14.572677180696601</c:v>
                </c:pt>
                <c:pt idx="28">
                  <c:v>14.102590820028968</c:v>
                </c:pt>
                <c:pt idx="29">
                  <c:v>13.661884856903066</c:v>
                </c:pt>
                <c:pt idx="30">
                  <c:v>13.247888346087821</c:v>
                </c:pt>
                <c:pt idx="31">
                  <c:v>12.858244571202883</c:v>
                </c:pt>
                <c:pt idx="32">
                  <c:v>12.490866154882802</c:v>
                </c:pt>
                <c:pt idx="33">
                  <c:v>12.143897650580501</c:v>
                </c:pt>
                <c:pt idx="34">
                  <c:v>11.815684200564812</c:v>
                </c:pt>
                <c:pt idx="35">
                  <c:v>11.504745142655214</c:v>
                </c:pt>
                <c:pt idx="36">
                  <c:v>11.209751677458925</c:v>
                </c:pt>
                <c:pt idx="37">
                  <c:v>10.929507885522453</c:v>
                </c:pt>
                <c:pt idx="38">
                  <c:v>10.662934522460928</c:v>
                </c:pt>
                <c:pt idx="39">
                  <c:v>10.409055129069001</c:v>
                </c:pt>
                <c:pt idx="40">
                  <c:v>10.166984079555769</c:v>
                </c:pt>
                <c:pt idx="41">
                  <c:v>9.9359162595658646</c:v>
                </c:pt>
                <c:pt idx="42">
                  <c:v>9.7151181204644015</c:v>
                </c:pt>
                <c:pt idx="43">
                  <c:v>9.5039199004543065</c:v>
                </c:pt>
                <c:pt idx="44">
                  <c:v>9.3017088387425115</c:v>
                </c:pt>
                <c:pt idx="45">
                  <c:v>9.1079232379353758</c:v>
                </c:pt>
                <c:pt idx="46">
                  <c:v>8.9220472534877153</c:v>
                </c:pt>
                <c:pt idx="47">
                  <c:v>8.7436063084179612</c:v>
                </c:pt>
                <c:pt idx="48">
                  <c:v>8.5721630474685906</c:v>
                </c:pt>
                <c:pt idx="49">
                  <c:v>8.4073137580941939</c:v>
                </c:pt>
                <c:pt idx="50">
                  <c:v>8.248685196620718</c:v>
                </c:pt>
                <c:pt idx="51">
                  <c:v>8.095931767053667</c:v>
                </c:pt>
                <c:pt idx="52">
                  <c:v>7.9487330076526925</c:v>
                </c:pt>
                <c:pt idx="53">
                  <c:v>7.8067913468017514</c:v>
                </c:pt>
                <c:pt idx="54">
                  <c:v>7.6698300951034746</c:v>
                </c:pt>
                <c:pt idx="55">
                  <c:v>7.5375916451878968</c:v>
                </c:pt>
                <c:pt idx="56">
                  <c:v>7.4098358545914911</c:v>
                </c:pt>
                <c:pt idx="57">
                  <c:v>7.2863385903483024</c:v>
                </c:pt>
                <c:pt idx="58">
                  <c:v>7.1668904167360346</c:v>
                </c:pt>
                <c:pt idx="59">
                  <c:v>7.0512954100144851</c:v>
                </c:pt>
                <c:pt idx="60">
                  <c:v>6.9393700860460008</c:v>
                </c:pt>
                <c:pt idx="61">
                  <c:v>6.8309424284515323</c:v>
                </c:pt>
                <c:pt idx="62">
                  <c:v>6.7258510064753558</c:v>
                </c:pt>
                <c:pt idx="63">
                  <c:v>6.6239441730439106</c:v>
                </c:pt>
                <c:pt idx="64">
                  <c:v>6.5250793346402691</c:v>
                </c:pt>
                <c:pt idx="65">
                  <c:v>6.4291222856014416</c:v>
                </c:pt>
                <c:pt idx="66">
                  <c:v>6.3359466003028713</c:v>
                </c:pt>
                <c:pt idx="67">
                  <c:v>6.2454330774414011</c:v>
                </c:pt>
                <c:pt idx="68">
                  <c:v>6.1574692312802544</c:v>
                </c:pt>
                <c:pt idx="69">
                  <c:v>6.0719488252902503</c:v>
                </c:pt>
                <c:pt idx="70">
                  <c:v>5.988771444121892</c:v>
                </c:pt>
                <c:pt idx="71">
                  <c:v>5.907842100282406</c:v>
                </c:pt>
                <c:pt idx="72">
                  <c:v>5.8290708722786402</c:v>
                </c:pt>
                <c:pt idx="73">
                  <c:v>5.7523725713276068</c:v>
                </c:pt>
                <c:pt idx="74">
                  <c:v>5.6776664340376373</c:v>
                </c:pt>
                <c:pt idx="75">
                  <c:v>5.6048758387294626</c:v>
                </c:pt>
                <c:pt idx="76">
                  <c:v>5.5339280433025069</c:v>
                </c:pt>
                <c:pt idx="77">
                  <c:v>5.4647539427612264</c:v>
                </c:pt>
                <c:pt idx="78">
                  <c:v>5.3972878447024453</c:v>
                </c:pt>
                <c:pt idx="79">
                  <c:v>5.3314672612304639</c:v>
                </c:pt>
                <c:pt idx="80">
                  <c:v>5.2672327159144343</c:v>
                </c:pt>
                <c:pt idx="81">
                  <c:v>5.2045275645345006</c:v>
                </c:pt>
                <c:pt idx="82">
                  <c:v>5.1432978284811535</c:v>
                </c:pt>
                <c:pt idx="83">
                  <c:v>5.0834920397778847</c:v>
                </c:pt>
                <c:pt idx="84">
                  <c:v>5.0250610967919318</c:v>
                </c:pt>
                <c:pt idx="85">
                  <c:v>4.9679581297829323</c:v>
                </c:pt>
                <c:pt idx="86">
                  <c:v>4.9121383755157089</c:v>
                </c:pt>
                <c:pt idx="87">
                  <c:v>4.8575590602322007</c:v>
                </c:pt>
                <c:pt idx="88">
                  <c:v>4.8041792903395395</c:v>
                </c:pt>
                <c:pt idx="89">
                  <c:v>4.7519599502271532</c:v>
                </c:pt>
                <c:pt idx="90">
                  <c:v>4.7008636066763234</c:v>
                </c:pt>
                <c:pt idx="91">
                  <c:v>4.6508544193712558</c:v>
                </c:pt>
                <c:pt idx="92">
                  <c:v>4.6018980570620851</c:v>
                </c:pt>
                <c:pt idx="93">
                  <c:v>4.5539616189676879</c:v>
                </c:pt>
                <c:pt idx="94">
                  <c:v>4.5070135610401865</c:v>
                </c:pt>
                <c:pt idx="95">
                  <c:v>4.4610236267438577</c:v>
                </c:pt>
                <c:pt idx="96">
                  <c:v>4.4159627820292737</c:v>
                </c:pt>
                <c:pt idx="97">
                  <c:v>4.3718031542089806</c:v>
                </c:pt>
                <c:pt idx="98">
                  <c:v>4.3285179744643374</c:v>
                </c:pt>
                <c:pt idx="99">
                  <c:v>4.2860815237342953</c:v>
                </c:pt>
                <c:pt idx="100">
                  <c:v>4.244469081756292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3BC3-4721-A344-AB88FA02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030167"/>
        <c:axId val="619652375"/>
      </c:lineChart>
      <c:catAx>
        <c:axId val="9200301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52375"/>
        <c:crosses val="autoZero"/>
        <c:auto val="1"/>
        <c:lblAlgn val="ctr"/>
        <c:lblOffset val="100"/>
        <c:noMultiLvlLbl val="0"/>
      </c:catAx>
      <c:valAx>
        <c:axId val="61965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30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(duty cycle) NE555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Feuil1!$E$10</c:f>
              <c:strCache>
                <c:ptCount val="1"/>
                <c:pt idx="0">
                  <c:v>Duty1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Feuil1!$A$11:$A$111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Feuil1!$E$11:$E$111</c:f>
              <c:numCache>
                <c:formatCode>0.00%</c:formatCode>
                <c:ptCount val="101"/>
                <c:pt idx="0">
                  <c:v>0.66666666666666663</c:v>
                </c:pt>
                <c:pt idx="1">
                  <c:v>0.7142857142857143</c:v>
                </c:pt>
                <c:pt idx="2">
                  <c:v>0.75</c:v>
                </c:pt>
                <c:pt idx="3">
                  <c:v>0.77777777777777779</c:v>
                </c:pt>
                <c:pt idx="4">
                  <c:v>0.8</c:v>
                </c:pt>
                <c:pt idx="5">
                  <c:v>0.81818181818181823</c:v>
                </c:pt>
                <c:pt idx="6">
                  <c:v>0.83333333333333337</c:v>
                </c:pt>
                <c:pt idx="7">
                  <c:v>0.84615384615384615</c:v>
                </c:pt>
                <c:pt idx="8">
                  <c:v>0.8571428571428571</c:v>
                </c:pt>
                <c:pt idx="9">
                  <c:v>0.8666666666666667</c:v>
                </c:pt>
                <c:pt idx="10">
                  <c:v>0.875</c:v>
                </c:pt>
                <c:pt idx="11">
                  <c:v>0.88235294117647056</c:v>
                </c:pt>
                <c:pt idx="12">
                  <c:v>0.88888888888888884</c:v>
                </c:pt>
                <c:pt idx="13">
                  <c:v>0.89473684210526316</c:v>
                </c:pt>
                <c:pt idx="14">
                  <c:v>0.9</c:v>
                </c:pt>
                <c:pt idx="15">
                  <c:v>0.90476190476190477</c:v>
                </c:pt>
                <c:pt idx="16">
                  <c:v>0.90909090909090906</c:v>
                </c:pt>
                <c:pt idx="17">
                  <c:v>0.91304347826086951</c:v>
                </c:pt>
                <c:pt idx="18">
                  <c:v>0.91666666666666663</c:v>
                </c:pt>
                <c:pt idx="19">
                  <c:v>0.92</c:v>
                </c:pt>
                <c:pt idx="20">
                  <c:v>0.92307692307692313</c:v>
                </c:pt>
                <c:pt idx="21">
                  <c:v>0.92592592592592593</c:v>
                </c:pt>
                <c:pt idx="22">
                  <c:v>0.9285714285714286</c:v>
                </c:pt>
                <c:pt idx="23">
                  <c:v>0.93103448275862066</c:v>
                </c:pt>
                <c:pt idx="24">
                  <c:v>0.93333333333333335</c:v>
                </c:pt>
                <c:pt idx="25">
                  <c:v>0.93548387096774188</c:v>
                </c:pt>
                <c:pt idx="26">
                  <c:v>0.9375</c:v>
                </c:pt>
                <c:pt idx="27">
                  <c:v>0.93939393939393945</c:v>
                </c:pt>
                <c:pt idx="28">
                  <c:v>0.94117647058823539</c:v>
                </c:pt>
                <c:pt idx="29">
                  <c:v>0.94285714285714284</c:v>
                </c:pt>
                <c:pt idx="30">
                  <c:v>0.94444444444444442</c:v>
                </c:pt>
                <c:pt idx="31">
                  <c:v>0.94594594594594594</c:v>
                </c:pt>
                <c:pt idx="32">
                  <c:v>0.94736842105263153</c:v>
                </c:pt>
                <c:pt idx="33">
                  <c:v>0.94871794871794868</c:v>
                </c:pt>
                <c:pt idx="34">
                  <c:v>0.95</c:v>
                </c:pt>
                <c:pt idx="35">
                  <c:v>0.95121951219512191</c:v>
                </c:pt>
                <c:pt idx="36">
                  <c:v>0.95238095238095233</c:v>
                </c:pt>
                <c:pt idx="37">
                  <c:v>0.95348837209302328</c:v>
                </c:pt>
                <c:pt idx="38">
                  <c:v>0.95454545454545459</c:v>
                </c:pt>
                <c:pt idx="39">
                  <c:v>0.9555555555555556</c:v>
                </c:pt>
                <c:pt idx="40">
                  <c:v>0.95652173913043481</c:v>
                </c:pt>
                <c:pt idx="41">
                  <c:v>0.95744680851063835</c:v>
                </c:pt>
                <c:pt idx="42">
                  <c:v>0.95833333333333337</c:v>
                </c:pt>
                <c:pt idx="43">
                  <c:v>0.95918367346938771</c:v>
                </c:pt>
                <c:pt idx="44">
                  <c:v>0.96</c:v>
                </c:pt>
                <c:pt idx="45">
                  <c:v>0.96078431372549022</c:v>
                </c:pt>
                <c:pt idx="46">
                  <c:v>0.96153846153846156</c:v>
                </c:pt>
                <c:pt idx="47">
                  <c:v>0.96226415094339623</c:v>
                </c:pt>
                <c:pt idx="48">
                  <c:v>0.96296296296296291</c:v>
                </c:pt>
                <c:pt idx="49">
                  <c:v>0.96363636363636362</c:v>
                </c:pt>
                <c:pt idx="50">
                  <c:v>0.9642857142857143</c:v>
                </c:pt>
                <c:pt idx="51">
                  <c:v>0.96491228070175439</c:v>
                </c:pt>
                <c:pt idx="52">
                  <c:v>0.96551724137931039</c:v>
                </c:pt>
                <c:pt idx="53">
                  <c:v>0.96610169491525422</c:v>
                </c:pt>
                <c:pt idx="54">
                  <c:v>0.96666666666666667</c:v>
                </c:pt>
                <c:pt idx="55">
                  <c:v>0.96721311475409832</c:v>
                </c:pt>
                <c:pt idx="56">
                  <c:v>0.967741935483871</c:v>
                </c:pt>
                <c:pt idx="57">
                  <c:v>0.96825396825396826</c:v>
                </c:pt>
                <c:pt idx="58">
                  <c:v>0.96875</c:v>
                </c:pt>
                <c:pt idx="59">
                  <c:v>0.96923076923076923</c:v>
                </c:pt>
                <c:pt idx="60">
                  <c:v>0.96969696969696972</c:v>
                </c:pt>
                <c:pt idx="61">
                  <c:v>0.97014925373134331</c:v>
                </c:pt>
                <c:pt idx="62">
                  <c:v>0.97058823529411764</c:v>
                </c:pt>
                <c:pt idx="63">
                  <c:v>0.97101449275362317</c:v>
                </c:pt>
                <c:pt idx="64">
                  <c:v>0.97142857142857142</c:v>
                </c:pt>
                <c:pt idx="65">
                  <c:v>0.971830985915493</c:v>
                </c:pt>
                <c:pt idx="66">
                  <c:v>0.97222222222222221</c:v>
                </c:pt>
                <c:pt idx="67">
                  <c:v>0.9726027397260274</c:v>
                </c:pt>
                <c:pt idx="68">
                  <c:v>0.97297297297297303</c:v>
                </c:pt>
                <c:pt idx="69">
                  <c:v>0.97333333333333338</c:v>
                </c:pt>
                <c:pt idx="70">
                  <c:v>0.97368421052631582</c:v>
                </c:pt>
                <c:pt idx="71">
                  <c:v>0.97402597402597402</c:v>
                </c:pt>
                <c:pt idx="72">
                  <c:v>0.97435897435897434</c:v>
                </c:pt>
                <c:pt idx="73">
                  <c:v>0.97468354430379744</c:v>
                </c:pt>
                <c:pt idx="74">
                  <c:v>0.97499999999999998</c:v>
                </c:pt>
                <c:pt idx="75">
                  <c:v>0.97530864197530864</c:v>
                </c:pt>
                <c:pt idx="76">
                  <c:v>0.97560975609756095</c:v>
                </c:pt>
                <c:pt idx="77">
                  <c:v>0.97590361445783136</c:v>
                </c:pt>
                <c:pt idx="78">
                  <c:v>0.97619047619047616</c:v>
                </c:pt>
                <c:pt idx="79">
                  <c:v>0.97647058823529409</c:v>
                </c:pt>
                <c:pt idx="80">
                  <c:v>0.97674418604651159</c:v>
                </c:pt>
                <c:pt idx="81">
                  <c:v>0.97701149425287359</c:v>
                </c:pt>
                <c:pt idx="82">
                  <c:v>0.97727272727272729</c:v>
                </c:pt>
                <c:pt idx="83">
                  <c:v>0.97752808988764039</c:v>
                </c:pt>
                <c:pt idx="84">
                  <c:v>0.97777777777777775</c:v>
                </c:pt>
                <c:pt idx="85">
                  <c:v>0.97802197802197799</c:v>
                </c:pt>
                <c:pt idx="86">
                  <c:v>0.97826086956521741</c:v>
                </c:pt>
                <c:pt idx="87">
                  <c:v>0.978494623655914</c:v>
                </c:pt>
                <c:pt idx="88">
                  <c:v>0.97872340425531912</c:v>
                </c:pt>
                <c:pt idx="89">
                  <c:v>0.97894736842105268</c:v>
                </c:pt>
                <c:pt idx="90">
                  <c:v>0.97916666666666663</c:v>
                </c:pt>
                <c:pt idx="91">
                  <c:v>0.97938144329896903</c:v>
                </c:pt>
                <c:pt idx="92">
                  <c:v>0.97959183673469385</c:v>
                </c:pt>
                <c:pt idx="93">
                  <c:v>0.97979797979797978</c:v>
                </c:pt>
                <c:pt idx="94">
                  <c:v>0.98</c:v>
                </c:pt>
                <c:pt idx="95">
                  <c:v>0.98019801980198018</c:v>
                </c:pt>
                <c:pt idx="96">
                  <c:v>0.98039215686274506</c:v>
                </c:pt>
                <c:pt idx="97">
                  <c:v>0.98058252427184467</c:v>
                </c:pt>
                <c:pt idx="98">
                  <c:v>0.98076923076923073</c:v>
                </c:pt>
                <c:pt idx="99">
                  <c:v>0.98095238095238091</c:v>
                </c:pt>
                <c:pt idx="100">
                  <c:v>0.98113207547169812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9-448D-B189-1A76FC357E8E}"/>
            </c:ext>
          </c:extLst>
        </c:ser>
        <c:ser>
          <c:idx val="1"/>
          <c:order val="1"/>
          <c:tx>
            <c:strRef>
              <c:f>Feuil1!$F$10</c:f>
              <c:strCache>
                <c:ptCount val="1"/>
                <c:pt idx="0">
                  <c:v>Duty1-2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Feuil1!$A$11:$A$111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Feuil1!$F$11:$F$111</c:f>
              <c:numCache>
                <c:formatCode>0.00%</c:formatCode>
                <c:ptCount val="101"/>
                <c:pt idx="0">
                  <c:v>0.50485436893203883</c:v>
                </c:pt>
                <c:pt idx="1">
                  <c:v>0.50731707317073171</c:v>
                </c:pt>
                <c:pt idx="2">
                  <c:v>0.50980392156862742</c:v>
                </c:pt>
                <c:pt idx="3">
                  <c:v>0.51231527093596063</c:v>
                </c:pt>
                <c:pt idx="4">
                  <c:v>0.51485148514851486</c:v>
                </c:pt>
                <c:pt idx="5">
                  <c:v>0.51741293532338306</c:v>
                </c:pt>
                <c:pt idx="6">
                  <c:v>0.52</c:v>
                </c:pt>
                <c:pt idx="7">
                  <c:v>0.52261306532663321</c:v>
                </c:pt>
                <c:pt idx="8">
                  <c:v>0.5252525252525253</c:v>
                </c:pt>
                <c:pt idx="9">
                  <c:v>0.52791878172588835</c:v>
                </c:pt>
                <c:pt idx="10">
                  <c:v>0.53061224489795922</c:v>
                </c:pt>
                <c:pt idx="11">
                  <c:v>0.53333333333333333</c:v>
                </c:pt>
                <c:pt idx="12">
                  <c:v>0.53608247422680411</c:v>
                </c:pt>
                <c:pt idx="13">
                  <c:v>0.53886010362694303</c:v>
                </c:pt>
                <c:pt idx="14">
                  <c:v>0.54166666666666663</c:v>
                </c:pt>
                <c:pt idx="15">
                  <c:v>0.54450261780104714</c:v>
                </c:pt>
                <c:pt idx="16">
                  <c:v>0.54736842105263162</c:v>
                </c:pt>
                <c:pt idx="17">
                  <c:v>0.55026455026455023</c:v>
                </c:pt>
                <c:pt idx="18">
                  <c:v>0.55319148936170215</c:v>
                </c:pt>
                <c:pt idx="19">
                  <c:v>0.55614973262032086</c:v>
                </c:pt>
                <c:pt idx="20">
                  <c:v>0.55913978494623651</c:v>
                </c:pt>
                <c:pt idx="21">
                  <c:v>0.56216216216216219</c:v>
                </c:pt>
                <c:pt idx="22">
                  <c:v>0.56521739130434778</c:v>
                </c:pt>
                <c:pt idx="23">
                  <c:v>0.56830601092896171</c:v>
                </c:pt>
                <c:pt idx="24">
                  <c:v>0.5714285714285714</c:v>
                </c:pt>
                <c:pt idx="25">
                  <c:v>0.574585635359116</c:v>
                </c:pt>
                <c:pt idx="26">
                  <c:v>0.57777777777777772</c:v>
                </c:pt>
                <c:pt idx="27">
                  <c:v>0.58100558659217882</c:v>
                </c:pt>
                <c:pt idx="28">
                  <c:v>0.5842696629213483</c:v>
                </c:pt>
                <c:pt idx="29">
                  <c:v>0.58757062146892658</c:v>
                </c:pt>
                <c:pt idx="30">
                  <c:v>0.59090909090909094</c:v>
                </c:pt>
                <c:pt idx="31">
                  <c:v>0.59428571428571431</c:v>
                </c:pt>
                <c:pt idx="32">
                  <c:v>0.5977011494252874</c:v>
                </c:pt>
                <c:pt idx="33">
                  <c:v>0.60115606936416188</c:v>
                </c:pt>
                <c:pt idx="34">
                  <c:v>0.60465116279069775</c:v>
                </c:pt>
                <c:pt idx="35">
                  <c:v>0.60818713450292394</c:v>
                </c:pt>
                <c:pt idx="36">
                  <c:v>0.61176470588235299</c:v>
                </c:pt>
                <c:pt idx="37">
                  <c:v>0.61538461538461542</c:v>
                </c:pt>
                <c:pt idx="38">
                  <c:v>0.61904761904761907</c:v>
                </c:pt>
                <c:pt idx="39">
                  <c:v>0.6227544910179641</c:v>
                </c:pt>
                <c:pt idx="40">
                  <c:v>0.62650602409638556</c:v>
                </c:pt>
                <c:pt idx="41">
                  <c:v>0.63030303030303025</c:v>
                </c:pt>
                <c:pt idx="42">
                  <c:v>0.63414634146341464</c:v>
                </c:pt>
                <c:pt idx="43">
                  <c:v>0.6380368098159509</c:v>
                </c:pt>
                <c:pt idx="44">
                  <c:v>0.64197530864197527</c:v>
                </c:pt>
                <c:pt idx="45">
                  <c:v>0.64596273291925466</c:v>
                </c:pt>
                <c:pt idx="46">
                  <c:v>0.65</c:v>
                </c:pt>
                <c:pt idx="47">
                  <c:v>0.65408805031446537</c:v>
                </c:pt>
                <c:pt idx="48">
                  <c:v>0.65822784810126578</c:v>
                </c:pt>
                <c:pt idx="49">
                  <c:v>0.66242038216560506</c:v>
                </c:pt>
                <c:pt idx="50">
                  <c:v>0.66666666666666663</c:v>
                </c:pt>
                <c:pt idx="51">
                  <c:v>0.67096774193548392</c:v>
                </c:pt>
                <c:pt idx="52">
                  <c:v>0.67532467532467533</c:v>
                </c:pt>
                <c:pt idx="53">
                  <c:v>0.6797385620915033</c:v>
                </c:pt>
                <c:pt idx="54">
                  <c:v>0.68421052631578949</c:v>
                </c:pt>
                <c:pt idx="55">
                  <c:v>0.6887417218543046</c:v>
                </c:pt>
                <c:pt idx="56">
                  <c:v>0.69333333333333336</c:v>
                </c:pt>
                <c:pt idx="57">
                  <c:v>0.69798657718120805</c:v>
                </c:pt>
                <c:pt idx="58">
                  <c:v>0.70270270270270274</c:v>
                </c:pt>
                <c:pt idx="59">
                  <c:v>0.70748299319727892</c:v>
                </c:pt>
                <c:pt idx="60">
                  <c:v>0.71232876712328763</c:v>
                </c:pt>
                <c:pt idx="61">
                  <c:v>0.71724137931034482</c:v>
                </c:pt>
                <c:pt idx="62">
                  <c:v>0.72222222222222221</c:v>
                </c:pt>
                <c:pt idx="63">
                  <c:v>0.72727272727272729</c:v>
                </c:pt>
                <c:pt idx="64">
                  <c:v>0.73239436619718312</c:v>
                </c:pt>
                <c:pt idx="65">
                  <c:v>0.73758865248226946</c:v>
                </c:pt>
                <c:pt idx="66">
                  <c:v>0.74285714285714288</c:v>
                </c:pt>
                <c:pt idx="67">
                  <c:v>0.74820143884892087</c:v>
                </c:pt>
                <c:pt idx="68">
                  <c:v>0.75362318840579712</c:v>
                </c:pt>
                <c:pt idx="69">
                  <c:v>0.75912408759124084</c:v>
                </c:pt>
                <c:pt idx="70">
                  <c:v>0.76470588235294112</c:v>
                </c:pt>
                <c:pt idx="71">
                  <c:v>0.77037037037037037</c:v>
                </c:pt>
                <c:pt idx="72">
                  <c:v>0.77611940298507465</c:v>
                </c:pt>
                <c:pt idx="73">
                  <c:v>0.78195488721804507</c:v>
                </c:pt>
                <c:pt idx="74">
                  <c:v>0.78787878787878785</c:v>
                </c:pt>
                <c:pt idx="75">
                  <c:v>0.79389312977099236</c:v>
                </c:pt>
                <c:pt idx="76">
                  <c:v>0.8</c:v>
                </c:pt>
                <c:pt idx="77">
                  <c:v>0.80620155038759689</c:v>
                </c:pt>
                <c:pt idx="78">
                  <c:v>0.8125</c:v>
                </c:pt>
                <c:pt idx="79">
                  <c:v>0.81889763779527558</c:v>
                </c:pt>
                <c:pt idx="80">
                  <c:v>0.82539682539682535</c:v>
                </c:pt>
                <c:pt idx="81">
                  <c:v>0.83199999999999996</c:v>
                </c:pt>
                <c:pt idx="82">
                  <c:v>0.83870967741935487</c:v>
                </c:pt>
                <c:pt idx="83">
                  <c:v>0.84552845528455289</c:v>
                </c:pt>
                <c:pt idx="84">
                  <c:v>0.85245901639344257</c:v>
                </c:pt>
                <c:pt idx="85">
                  <c:v>0.85950413223140498</c:v>
                </c:pt>
                <c:pt idx="86">
                  <c:v>0.8666666666666667</c:v>
                </c:pt>
                <c:pt idx="87">
                  <c:v>0.87394957983193278</c:v>
                </c:pt>
                <c:pt idx="88">
                  <c:v>0.88135593220338981</c:v>
                </c:pt>
                <c:pt idx="89">
                  <c:v>0.88888888888888884</c:v>
                </c:pt>
                <c:pt idx="90">
                  <c:v>0.89655172413793105</c:v>
                </c:pt>
                <c:pt idx="91">
                  <c:v>0.90434782608695652</c:v>
                </c:pt>
                <c:pt idx="92">
                  <c:v>0.91228070175438591</c:v>
                </c:pt>
                <c:pt idx="93">
                  <c:v>0.92035398230088494</c:v>
                </c:pt>
                <c:pt idx="94">
                  <c:v>0.92857142857142849</c:v>
                </c:pt>
                <c:pt idx="95">
                  <c:v>0.9369369369369368</c:v>
                </c:pt>
                <c:pt idx="96">
                  <c:v>0.94545454545454544</c:v>
                </c:pt>
                <c:pt idx="97">
                  <c:v>0.95412844036697253</c:v>
                </c:pt>
                <c:pt idx="98">
                  <c:v>0.96296296296296291</c:v>
                </c:pt>
                <c:pt idx="99">
                  <c:v>0.9719626168224299</c:v>
                </c:pt>
                <c:pt idx="100">
                  <c:v>0.98113207547169812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9-448D-B189-1A76FC357E8E}"/>
            </c:ext>
          </c:extLst>
        </c:ser>
        <c:ser>
          <c:idx val="2"/>
          <c:order val="2"/>
          <c:tx>
            <c:strRef>
              <c:f>Feuil1!$G$10</c:f>
              <c:strCache>
                <c:ptCount val="1"/>
                <c:pt idx="0">
                  <c:v>Duty2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Feuil1!$A$11:$A$111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Feuil1!$G$11:$G$111</c:f>
              <c:numCache>
                <c:formatCode>0.00%</c:formatCode>
                <c:ptCount val="101"/>
                <c:pt idx="0">
                  <c:v>0.66666666666666663</c:v>
                </c:pt>
                <c:pt idx="1">
                  <c:v>0.625</c:v>
                </c:pt>
                <c:pt idx="2">
                  <c:v>0.6</c:v>
                </c:pt>
                <c:pt idx="3">
                  <c:v>0.58333333333333337</c:v>
                </c:pt>
                <c:pt idx="4">
                  <c:v>0.5714285714285714</c:v>
                </c:pt>
                <c:pt idx="5">
                  <c:v>0.5625</c:v>
                </c:pt>
                <c:pt idx="6">
                  <c:v>0.55555555555555558</c:v>
                </c:pt>
                <c:pt idx="7">
                  <c:v>0.55000000000000004</c:v>
                </c:pt>
                <c:pt idx="8">
                  <c:v>0.54545454545454541</c:v>
                </c:pt>
                <c:pt idx="9">
                  <c:v>0.54166666666666663</c:v>
                </c:pt>
                <c:pt idx="10">
                  <c:v>0.53846153846153844</c:v>
                </c:pt>
                <c:pt idx="11">
                  <c:v>0.5357142857142857</c:v>
                </c:pt>
                <c:pt idx="12">
                  <c:v>0.53333333333333333</c:v>
                </c:pt>
                <c:pt idx="13">
                  <c:v>0.53125</c:v>
                </c:pt>
                <c:pt idx="14">
                  <c:v>0.52941176470588236</c:v>
                </c:pt>
                <c:pt idx="15">
                  <c:v>0.52777777777777779</c:v>
                </c:pt>
                <c:pt idx="16">
                  <c:v>0.52631578947368418</c:v>
                </c:pt>
                <c:pt idx="17">
                  <c:v>0.52500000000000002</c:v>
                </c:pt>
                <c:pt idx="18">
                  <c:v>0.52380952380952384</c:v>
                </c:pt>
                <c:pt idx="19">
                  <c:v>0.52272727272727271</c:v>
                </c:pt>
                <c:pt idx="20">
                  <c:v>0.52173913043478259</c:v>
                </c:pt>
                <c:pt idx="21">
                  <c:v>0.52083333333333337</c:v>
                </c:pt>
                <c:pt idx="22">
                  <c:v>0.52</c:v>
                </c:pt>
                <c:pt idx="23">
                  <c:v>0.51923076923076927</c:v>
                </c:pt>
                <c:pt idx="24">
                  <c:v>0.51851851851851849</c:v>
                </c:pt>
                <c:pt idx="25">
                  <c:v>0.5178571428571429</c:v>
                </c:pt>
                <c:pt idx="26">
                  <c:v>0.51724137931034486</c:v>
                </c:pt>
                <c:pt idx="27">
                  <c:v>0.51666666666666672</c:v>
                </c:pt>
                <c:pt idx="28">
                  <c:v>0.5161290322580645</c:v>
                </c:pt>
                <c:pt idx="29">
                  <c:v>0.51562500000000011</c:v>
                </c:pt>
                <c:pt idx="30">
                  <c:v>0.51515151515151514</c:v>
                </c:pt>
                <c:pt idx="31">
                  <c:v>0.51470588235294112</c:v>
                </c:pt>
                <c:pt idx="32">
                  <c:v>0.51428571428571423</c:v>
                </c:pt>
                <c:pt idx="33">
                  <c:v>0.51388888888888884</c:v>
                </c:pt>
                <c:pt idx="34">
                  <c:v>0.51351351351351349</c:v>
                </c:pt>
                <c:pt idx="35">
                  <c:v>0.51315789473684215</c:v>
                </c:pt>
                <c:pt idx="36">
                  <c:v>0.51282051282051277</c:v>
                </c:pt>
                <c:pt idx="37">
                  <c:v>0.51249999999999996</c:v>
                </c:pt>
                <c:pt idx="38">
                  <c:v>0.51219512195121952</c:v>
                </c:pt>
                <c:pt idx="39">
                  <c:v>0.51190476190476186</c:v>
                </c:pt>
                <c:pt idx="40">
                  <c:v>0.51162790697674421</c:v>
                </c:pt>
                <c:pt idx="41">
                  <c:v>0.51136363636363635</c:v>
                </c:pt>
                <c:pt idx="42">
                  <c:v>0.51111111111111107</c:v>
                </c:pt>
                <c:pt idx="43">
                  <c:v>0.51086956521739135</c:v>
                </c:pt>
                <c:pt idx="44">
                  <c:v>0.51063829787234039</c:v>
                </c:pt>
                <c:pt idx="45">
                  <c:v>0.51041666666666663</c:v>
                </c:pt>
                <c:pt idx="46">
                  <c:v>0.51020408163265307</c:v>
                </c:pt>
                <c:pt idx="47">
                  <c:v>0.51</c:v>
                </c:pt>
                <c:pt idx="48">
                  <c:v>0.50980392156862742</c:v>
                </c:pt>
                <c:pt idx="49">
                  <c:v>0.50961538461538458</c:v>
                </c:pt>
                <c:pt idx="50">
                  <c:v>0.50943396226415094</c:v>
                </c:pt>
                <c:pt idx="51">
                  <c:v>0.5092592592592593</c:v>
                </c:pt>
                <c:pt idx="52">
                  <c:v>0.50909090909090904</c:v>
                </c:pt>
                <c:pt idx="53">
                  <c:v>0.5089285714285714</c:v>
                </c:pt>
                <c:pt idx="54">
                  <c:v>0.50877192982456143</c:v>
                </c:pt>
                <c:pt idx="55">
                  <c:v>0.50862068965517238</c:v>
                </c:pt>
                <c:pt idx="56">
                  <c:v>0.50847457627118642</c:v>
                </c:pt>
                <c:pt idx="57">
                  <c:v>0.5083333333333333</c:v>
                </c:pt>
                <c:pt idx="58">
                  <c:v>0.50819672131147542</c:v>
                </c:pt>
                <c:pt idx="59">
                  <c:v>0.50806451612903225</c:v>
                </c:pt>
                <c:pt idx="60">
                  <c:v>0.50793650793650791</c:v>
                </c:pt>
                <c:pt idx="61">
                  <c:v>0.5078125</c:v>
                </c:pt>
                <c:pt idx="62">
                  <c:v>0.50769230769230766</c:v>
                </c:pt>
                <c:pt idx="63">
                  <c:v>0.50757575757575757</c:v>
                </c:pt>
                <c:pt idx="64">
                  <c:v>0.5074626865671642</c:v>
                </c:pt>
                <c:pt idx="65">
                  <c:v>0.50735294117647056</c:v>
                </c:pt>
                <c:pt idx="66">
                  <c:v>0.50724637681159424</c:v>
                </c:pt>
                <c:pt idx="67">
                  <c:v>0.50714285714285712</c:v>
                </c:pt>
                <c:pt idx="68">
                  <c:v>0.50704225352112675</c:v>
                </c:pt>
                <c:pt idx="69">
                  <c:v>0.50694444444444442</c:v>
                </c:pt>
                <c:pt idx="70">
                  <c:v>0.50684931506849318</c:v>
                </c:pt>
                <c:pt idx="71">
                  <c:v>0.5067567567567568</c:v>
                </c:pt>
                <c:pt idx="72">
                  <c:v>0.50666666666666671</c:v>
                </c:pt>
                <c:pt idx="73">
                  <c:v>0.50657894736842102</c:v>
                </c:pt>
                <c:pt idx="74">
                  <c:v>0.50649350649350644</c:v>
                </c:pt>
                <c:pt idx="75">
                  <c:v>0.50641025641025639</c:v>
                </c:pt>
                <c:pt idx="76">
                  <c:v>0.50632911392405067</c:v>
                </c:pt>
                <c:pt idx="77">
                  <c:v>0.50624999999999998</c:v>
                </c:pt>
                <c:pt idx="78">
                  <c:v>0.50617283950617287</c:v>
                </c:pt>
                <c:pt idx="79">
                  <c:v>0.50609756097560976</c:v>
                </c:pt>
                <c:pt idx="80">
                  <c:v>0.50602409638554213</c:v>
                </c:pt>
                <c:pt idx="81">
                  <c:v>0.50595238095238093</c:v>
                </c:pt>
                <c:pt idx="82">
                  <c:v>0.50588235294117645</c:v>
                </c:pt>
                <c:pt idx="83">
                  <c:v>0.5058139534883721</c:v>
                </c:pt>
                <c:pt idx="84">
                  <c:v>0.50574712643678166</c:v>
                </c:pt>
                <c:pt idx="85">
                  <c:v>0.50568181818181823</c:v>
                </c:pt>
                <c:pt idx="86">
                  <c:v>0.5056179775280899</c:v>
                </c:pt>
                <c:pt idx="87">
                  <c:v>0.50555555555555554</c:v>
                </c:pt>
                <c:pt idx="88">
                  <c:v>0.50549450549450547</c:v>
                </c:pt>
                <c:pt idx="89">
                  <c:v>0.50543478260869568</c:v>
                </c:pt>
                <c:pt idx="90">
                  <c:v>0.5053763440860215</c:v>
                </c:pt>
                <c:pt idx="91">
                  <c:v>0.50531914893617025</c:v>
                </c:pt>
                <c:pt idx="92">
                  <c:v>0.50526315789473686</c:v>
                </c:pt>
                <c:pt idx="93">
                  <c:v>0.50520833333333337</c:v>
                </c:pt>
                <c:pt idx="94">
                  <c:v>0.50515463917525771</c:v>
                </c:pt>
                <c:pt idx="95">
                  <c:v>0.50510204081632648</c:v>
                </c:pt>
                <c:pt idx="96">
                  <c:v>0.50505050505050508</c:v>
                </c:pt>
                <c:pt idx="97">
                  <c:v>0.505</c:v>
                </c:pt>
                <c:pt idx="98">
                  <c:v>0.50495049504950495</c:v>
                </c:pt>
                <c:pt idx="99">
                  <c:v>0.50490196078431371</c:v>
                </c:pt>
                <c:pt idx="100">
                  <c:v>0.50485436893203883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79-448D-B189-1A76FC357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030167"/>
        <c:axId val="619652375"/>
      </c:lineChart>
      <c:catAx>
        <c:axId val="9200301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52375"/>
        <c:crosses val="autoZero"/>
        <c:auto val="1"/>
        <c:lblAlgn val="ctr"/>
        <c:lblOffset val="100"/>
        <c:noMultiLvlLbl val="0"/>
      </c:catAx>
      <c:valAx>
        <c:axId val="619652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30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19050</xdr:rowOff>
    </xdr:from>
    <xdr:to>
      <xdr:col>14</xdr:col>
      <xdr:colOff>581025</xdr:colOff>
      <xdr:row>15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34C2CF-7FE6-B1B5-5CFC-B4A35224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16</xdr:row>
      <xdr:rowOff>0</xdr:rowOff>
    </xdr:from>
    <xdr:to>
      <xdr:col>14</xdr:col>
      <xdr:colOff>571500</xdr:colOff>
      <xdr:row>30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4C13FCE-86DF-4CEF-8E80-0753CEE1CB52}"/>
            </a:ext>
            <a:ext uri="{147F2762-F138-4A5C-976F-8EAC2B608ADB}">
              <a16:predDERef xmlns:a16="http://schemas.microsoft.com/office/drawing/2014/main" pred="{F734C2CF-7FE6-B1B5-5CFC-B4A35224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142875</xdr:colOff>
      <xdr:row>1</xdr:row>
      <xdr:rowOff>0</xdr:rowOff>
    </xdr:from>
    <xdr:to>
      <xdr:col>20</xdr:col>
      <xdr:colOff>371475</xdr:colOff>
      <xdr:row>15</xdr:row>
      <xdr:rowOff>47625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5FD6A3B-A056-85D9-766D-32C13F63CB6B}"/>
            </a:ext>
            <a:ext uri="{147F2762-F138-4A5C-976F-8EAC2B608ADB}">
              <a16:predDERef xmlns:a16="http://schemas.microsoft.com/office/drawing/2014/main" pred="{14C13FCE-86DF-4CEF-8E80-0753CEE1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6875" y="190500"/>
          <a:ext cx="3276600" cy="2714625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14</xdr:row>
      <xdr:rowOff>76200</xdr:rowOff>
    </xdr:from>
    <xdr:to>
      <xdr:col>20</xdr:col>
      <xdr:colOff>228600</xdr:colOff>
      <xdr:row>28</xdr:row>
      <xdr:rowOff>123825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E847DBCF-D250-4AC6-202F-8B19041F9A31}"/>
            </a:ext>
            <a:ext uri="{147F2762-F138-4A5C-976F-8EAC2B608ADB}">
              <a16:predDERef xmlns:a16="http://schemas.microsoft.com/office/drawing/2014/main" pred="{35FD6A3B-A056-85D9-766D-32C13F63C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77350" y="2743200"/>
          <a:ext cx="3143250" cy="2714625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28</xdr:row>
      <xdr:rowOff>0</xdr:rowOff>
    </xdr:from>
    <xdr:to>
      <xdr:col>20</xdr:col>
      <xdr:colOff>361950</xdr:colOff>
      <xdr:row>42</xdr:row>
      <xdr:rowOff>47625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14E6300-5300-D467-1354-F5024D71343B}"/>
            </a:ext>
            <a:ext uri="{147F2762-F138-4A5C-976F-8EAC2B608ADB}">
              <a16:predDERef xmlns:a16="http://schemas.microsoft.com/office/drawing/2014/main" pred="{E847DBCF-D250-4AC6-202F-8B19041F9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7350" y="5334000"/>
          <a:ext cx="3276600" cy="27146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B92F41-AEE4-487E-88C3-DC2F86826488}" name="Tableau1" displayName="Tableau1" ref="A10:G111" totalsRowShown="0" headerRowDxfId="7">
  <autoFilter ref="A10:G111" xr:uid="{C4B92F41-AEE4-487E-88C3-DC2F86826488}"/>
  <tableColumns count="7">
    <tableColumn id="1" xr3:uid="{73CFEC0C-5A19-40AD-BB7B-BB4262E5DF4E}" name="POT" dataDxfId="6"/>
    <tableColumn id="2" xr3:uid="{15720B77-9865-422E-9835-D1957D5F4135}" name="POT1" dataDxfId="5">
      <calculatedColumnFormula>1/(LN(2)*$D$4*($D$1+$A11*$D$3+2*$D$2))</calculatedColumnFormula>
    </tableColumn>
    <tableColumn id="3" xr3:uid="{958AB7B6-E474-4E12-B5A2-6636CF399D04}" name="POT1-2" dataDxfId="4">
      <calculatedColumnFormula>1/(LN(2)*$D$4*($D$1+$A11*$D$3+2*((1-$A11)*$D$3+$D$2)))</calculatedColumnFormula>
    </tableColumn>
    <tableColumn id="4" xr3:uid="{F2846A8B-DCE1-4B2B-B844-8EE4DC8EFAB1}" name="POT2" dataDxfId="3">
      <calculatedColumnFormula>1/(LN(2)*$D$4*($D$1+2*($D$2+$A11*$D$3)))</calculatedColumnFormula>
    </tableColumn>
    <tableColumn id="5" xr3:uid="{3E05DBD1-085A-4E49-B01B-57E45724B139}" name="Duty1" dataDxfId="2">
      <calculatedColumnFormula>($D$1+$A11*$D$3+$D$2)/($D$1+$A11*$D$3+2*$D$2)</calculatedColumnFormula>
    </tableColumn>
    <tableColumn id="6" xr3:uid="{0B13CBCB-8C7B-457C-9AD3-59BF83B56F44}" name="Duty1-2" dataDxfId="1">
      <calculatedColumnFormula>($D$1+$D$3+$D$2)/($D$1+$A11*$D$3+2*((1-$A11)*$D$3+$D$2))</calculatedColumnFormula>
    </tableColumn>
    <tableColumn id="7" xr3:uid="{BD978EFB-4C41-48D2-AF6A-2D3997666704}" name="Duty2" dataDxfId="0">
      <calculatedColumnFormula>($D$1+$A11*$D$3+$D$2)/($D$1+2*($D$2+$A11*$D$3))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workbookViewId="0">
      <selection activeCell="G2" sqref="G2"/>
    </sheetView>
  </sheetViews>
  <sheetFormatPr defaultRowHeight="15"/>
  <cols>
    <col min="1" max="4" width="9.140625" customWidth="1"/>
  </cols>
  <sheetData>
    <row r="1" spans="1:15" ht="18.75">
      <c r="A1" s="7" t="s">
        <v>0</v>
      </c>
      <c r="B1" s="8">
        <v>1</v>
      </c>
      <c r="C1" s="1" t="s">
        <v>1</v>
      </c>
      <c r="D1" s="1">
        <f>B1*1000</f>
        <v>1000</v>
      </c>
      <c r="E1" s="1" t="s">
        <v>2</v>
      </c>
      <c r="H1" s="18" t="s">
        <v>3</v>
      </c>
      <c r="I1" s="18"/>
      <c r="J1" s="18"/>
      <c r="K1" s="18"/>
      <c r="L1" s="18"/>
      <c r="M1" s="18"/>
      <c r="N1" s="18"/>
      <c r="O1" s="18"/>
    </row>
    <row r="2" spans="1:15">
      <c r="A2" s="9" t="s">
        <v>4</v>
      </c>
      <c r="B2" s="10">
        <v>1</v>
      </c>
      <c r="C2" s="1" t="s">
        <v>1</v>
      </c>
      <c r="D2" s="1">
        <f t="shared" ref="D2:D3" si="0">B2*1000</f>
        <v>1000</v>
      </c>
      <c r="E2" s="1" t="s">
        <v>2</v>
      </c>
    </row>
    <row r="3" spans="1:15">
      <c r="A3" s="9" t="s">
        <v>5</v>
      </c>
      <c r="B3" s="10">
        <v>50</v>
      </c>
      <c r="C3" s="1" t="s">
        <v>1</v>
      </c>
      <c r="D3" s="1">
        <f t="shared" si="0"/>
        <v>50000</v>
      </c>
      <c r="E3" s="1" t="s">
        <v>2</v>
      </c>
    </row>
    <row r="4" spans="1:15">
      <c r="A4" s="11" t="s">
        <v>6</v>
      </c>
      <c r="B4" s="12">
        <v>3.3</v>
      </c>
      <c r="C4" s="1" t="s">
        <v>7</v>
      </c>
      <c r="D4" s="1">
        <f>B4*0.000001</f>
        <v>3.2999999999999997E-6</v>
      </c>
      <c r="E4" s="1" t="s">
        <v>8</v>
      </c>
    </row>
    <row r="5" spans="1:15">
      <c r="B5" s="15" t="s">
        <v>9</v>
      </c>
      <c r="C5" s="16" t="s">
        <v>10</v>
      </c>
      <c r="D5" s="16"/>
      <c r="E5" s="16"/>
      <c r="F5" s="16"/>
      <c r="G5" s="16"/>
    </row>
    <row r="6" spans="1:15">
      <c r="A6" s="6" t="s">
        <v>11</v>
      </c>
      <c r="B6" s="6"/>
      <c r="C6" s="6"/>
      <c r="D6" s="6"/>
      <c r="E6" s="6"/>
      <c r="F6" s="6"/>
      <c r="G6" s="6"/>
    </row>
    <row r="7" spans="1:15">
      <c r="A7" s="14" t="s">
        <v>12</v>
      </c>
      <c r="B7" s="3">
        <f>MIN(Tableau1[POT1])</f>
        <v>8.248685196620718</v>
      </c>
      <c r="C7" s="3">
        <f>MIN(Tableau1[POT1-2])</f>
        <v>4.244469081756292</v>
      </c>
      <c r="D7" s="3">
        <f>MIN(Tableau1[POT2])</f>
        <v>4.244469081756292</v>
      </c>
      <c r="E7" s="4">
        <f>MIN(Tableau1[Duty1])</f>
        <v>0.66666666666666663</v>
      </c>
      <c r="F7" s="5">
        <f>MIN(Tableau1[Duty1-2])</f>
        <v>0.50485436893203883</v>
      </c>
      <c r="G7" s="5">
        <f>MIN(Tableau1[Duty2])</f>
        <v>0.50485436893203883</v>
      </c>
    </row>
    <row r="8" spans="1:15">
      <c r="A8" s="14" t="s">
        <v>13</v>
      </c>
      <c r="B8" s="3">
        <f>B9-B7</f>
        <v>137.47808661034529</v>
      </c>
      <c r="C8" s="3">
        <f>C9-C7</f>
        <v>4.004216114864426</v>
      </c>
      <c r="D8" s="3">
        <f>D9-D7</f>
        <v>141.48230272520973</v>
      </c>
      <c r="E8" s="4">
        <f t="shared" ref="E8:G8" si="1">E9-E7</f>
        <v>0.31446540880503149</v>
      </c>
      <c r="F8" s="4">
        <f t="shared" si="1"/>
        <v>0.47627770653965928</v>
      </c>
      <c r="G8" s="4">
        <f t="shared" si="1"/>
        <v>0.1618122977346278</v>
      </c>
    </row>
    <row r="9" spans="1:15">
      <c r="A9" s="14" t="s">
        <v>14</v>
      </c>
      <c r="B9" s="3">
        <f>MAX(Tableau1[POT1])</f>
        <v>145.72677180696601</v>
      </c>
      <c r="C9" s="3">
        <f>MAX(Tableau1[POT1-2])</f>
        <v>8.248685196620718</v>
      </c>
      <c r="D9" s="3">
        <f>MAX(Tableau1[POT2])</f>
        <v>145.72677180696601</v>
      </c>
      <c r="E9" s="4">
        <f>MAX(Tableau1[Duty1])</f>
        <v>0.98113207547169812</v>
      </c>
      <c r="F9" s="5">
        <f>MAX(Tableau1[Duty1-2])</f>
        <v>0.98113207547169812</v>
      </c>
      <c r="G9" s="5">
        <f>MAX(Tableau1[Duty2])</f>
        <v>0.66666666666666663</v>
      </c>
    </row>
    <row r="10" spans="1:15">
      <c r="A10" s="1" t="s">
        <v>5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19</v>
      </c>
      <c r="G10" s="1" t="s">
        <v>20</v>
      </c>
    </row>
    <row r="11" spans="1:15">
      <c r="A11" s="2">
        <v>0</v>
      </c>
      <c r="B11" s="3">
        <f t="shared" ref="B11:B42" si="2">1/(LN(2)*$D$4*($D$1+$A11*$D$3+2*$D$2))</f>
        <v>145.72677180696601</v>
      </c>
      <c r="C11" s="3">
        <f t="shared" ref="C11:C42" si="3">1/(LN(2)*$D$4*($D$1+$A11*$D$3+2*((1-$A11)*$D$3+$D$2)))</f>
        <v>4.244469081756292</v>
      </c>
      <c r="D11" s="3">
        <f t="shared" ref="D11:D42" si="4">1/(LN(2)*$D$4*($D$1+2*($D$2+$A11*$D$3)))</f>
        <v>145.72677180696601</v>
      </c>
      <c r="E11" s="4">
        <f>($D$1+$A11*$D$3+$D$2)/($D$1+$A11*$D$3+2*$D$2)</f>
        <v>0.66666666666666663</v>
      </c>
      <c r="F11" s="4">
        <f t="shared" ref="F11:F42" si="5">($D$1+$D$3+$D$2)/($D$1+$A11*$D$3+2*((1-$A11)*$D$3+$D$2))</f>
        <v>0.50485436893203883</v>
      </c>
      <c r="G11" s="4">
        <f t="shared" ref="G11:G42" si="6">($D$1+$A11*$D$3+$D$2)/($D$1+2*($D$2+$A11*$D$3))</f>
        <v>0.66666666666666663</v>
      </c>
    </row>
    <row r="12" spans="1:15">
      <c r="A12" s="2">
        <v>0.01</v>
      </c>
      <c r="B12" s="3">
        <f t="shared" si="2"/>
        <v>124.90866154882802</v>
      </c>
      <c r="C12" s="3">
        <f t="shared" si="3"/>
        <v>4.2651738089843709</v>
      </c>
      <c r="D12" s="3">
        <f t="shared" si="4"/>
        <v>109.29507885522452</v>
      </c>
      <c r="E12" s="4">
        <f t="shared" ref="E11:E42" si="7">($D$1+$A12*$D$3+$D$2)/($D$1+$A12*$D$3+2*$D$2)</f>
        <v>0.7142857142857143</v>
      </c>
      <c r="F12" s="4">
        <f t="shared" si="5"/>
        <v>0.50731707317073171</v>
      </c>
      <c r="G12" s="4">
        <f t="shared" si="6"/>
        <v>0.625</v>
      </c>
    </row>
    <row r="13" spans="1:15">
      <c r="A13" s="2">
        <v>0.02</v>
      </c>
      <c r="B13" s="3">
        <f t="shared" si="2"/>
        <v>109.29507885522452</v>
      </c>
      <c r="C13" s="3">
        <f t="shared" si="3"/>
        <v>4.2860815237342953</v>
      </c>
      <c r="D13" s="3">
        <f t="shared" si="4"/>
        <v>87.436063084179622</v>
      </c>
      <c r="E13" s="4">
        <f t="shared" si="7"/>
        <v>0.75</v>
      </c>
      <c r="F13" s="4">
        <f t="shared" si="5"/>
        <v>0.50980392156862742</v>
      </c>
      <c r="G13" s="4">
        <f t="shared" si="6"/>
        <v>0.6</v>
      </c>
    </row>
    <row r="14" spans="1:15">
      <c r="A14" s="2">
        <v>0.03</v>
      </c>
      <c r="B14" s="3">
        <f t="shared" si="2"/>
        <v>97.151181204644004</v>
      </c>
      <c r="C14" s="3">
        <f t="shared" si="3"/>
        <v>4.3071952258216557</v>
      </c>
      <c r="D14" s="3">
        <f t="shared" si="4"/>
        <v>72.863385903483007</v>
      </c>
      <c r="E14" s="4">
        <f t="shared" si="7"/>
        <v>0.77777777777777779</v>
      </c>
      <c r="F14" s="4">
        <f t="shared" si="5"/>
        <v>0.51231527093596063</v>
      </c>
      <c r="G14" s="4">
        <f t="shared" si="6"/>
        <v>0.58333333333333337</v>
      </c>
    </row>
    <row r="15" spans="1:15">
      <c r="A15" s="2">
        <v>0.04</v>
      </c>
      <c r="B15" s="3">
        <f t="shared" si="2"/>
        <v>87.436063084179622</v>
      </c>
      <c r="C15" s="3">
        <f t="shared" si="3"/>
        <v>4.3285179744643374</v>
      </c>
      <c r="D15" s="3">
        <f t="shared" si="4"/>
        <v>62.454330774414011</v>
      </c>
      <c r="E15" s="4">
        <f t="shared" si="7"/>
        <v>0.8</v>
      </c>
      <c r="F15" s="4">
        <f t="shared" si="5"/>
        <v>0.51485148514851486</v>
      </c>
      <c r="G15" s="4">
        <f t="shared" si="6"/>
        <v>0.5714285714285714</v>
      </c>
    </row>
    <row r="16" spans="1:15">
      <c r="A16" s="2">
        <v>0.05</v>
      </c>
      <c r="B16" s="3">
        <f t="shared" si="2"/>
        <v>79.487330076526916</v>
      </c>
      <c r="C16" s="3">
        <f t="shared" si="3"/>
        <v>4.35005288976018</v>
      </c>
      <c r="D16" s="3">
        <f t="shared" si="4"/>
        <v>54.647539427612259</v>
      </c>
      <c r="E16" s="4">
        <f t="shared" si="7"/>
        <v>0.81818181818181823</v>
      </c>
      <c r="F16" s="4">
        <f t="shared" si="5"/>
        <v>0.51741293532338306</v>
      </c>
      <c r="G16" s="4">
        <f t="shared" si="6"/>
        <v>0.5625</v>
      </c>
    </row>
    <row r="17" spans="1:15">
      <c r="A17" s="2">
        <v>0.06</v>
      </c>
      <c r="B17" s="3">
        <f t="shared" si="2"/>
        <v>72.863385903483007</v>
      </c>
      <c r="C17" s="3">
        <f t="shared" si="3"/>
        <v>4.3718031542089806</v>
      </c>
      <c r="D17" s="3">
        <f t="shared" si="4"/>
        <v>48.575590602322002</v>
      </c>
      <c r="E17" s="4">
        <f t="shared" si="7"/>
        <v>0.83333333333333337</v>
      </c>
      <c r="F17" s="4">
        <f t="shared" si="5"/>
        <v>0.52</v>
      </c>
      <c r="G17" s="4">
        <f t="shared" si="6"/>
        <v>0.55555555555555558</v>
      </c>
    </row>
    <row r="18" spans="1:15">
      <c r="A18" s="2">
        <v>7.0000000000000007E-2</v>
      </c>
      <c r="B18" s="3">
        <f t="shared" si="2"/>
        <v>67.258510064753551</v>
      </c>
      <c r="C18" s="3">
        <f t="shared" si="3"/>
        <v>4.3937720142803824</v>
      </c>
      <c r="D18" s="3">
        <f t="shared" si="4"/>
        <v>43.718031542089811</v>
      </c>
      <c r="E18" s="4">
        <f t="shared" si="7"/>
        <v>0.84615384615384615</v>
      </c>
      <c r="F18" s="4">
        <f t="shared" si="5"/>
        <v>0.52261306532663321</v>
      </c>
      <c r="G18" s="4">
        <f t="shared" si="6"/>
        <v>0.55000000000000004</v>
      </c>
    </row>
    <row r="19" spans="1:15">
      <c r="A19" s="2">
        <v>0.08</v>
      </c>
      <c r="B19" s="3">
        <f t="shared" si="2"/>
        <v>62.454330774414011</v>
      </c>
      <c r="C19" s="3">
        <f t="shared" si="3"/>
        <v>4.4159627820292737</v>
      </c>
      <c r="D19" s="3">
        <f t="shared" si="4"/>
        <v>39.743665038263458</v>
      </c>
      <c r="E19" s="4">
        <f t="shared" si="7"/>
        <v>0.8571428571428571</v>
      </c>
      <c r="F19" s="4">
        <f t="shared" si="5"/>
        <v>0.5252525252525253</v>
      </c>
      <c r="G19" s="4">
        <f t="shared" si="6"/>
        <v>0.54545454545454541</v>
      </c>
    </row>
    <row r="20" spans="1:15">
      <c r="A20" s="2">
        <v>0.09</v>
      </c>
      <c r="B20" s="3">
        <f t="shared" si="2"/>
        <v>58.290708722786405</v>
      </c>
      <c r="C20" s="3">
        <f t="shared" si="3"/>
        <v>4.4383788367603865</v>
      </c>
      <c r="D20" s="3">
        <f t="shared" si="4"/>
        <v>36.431692951741503</v>
      </c>
      <c r="E20" s="4">
        <f t="shared" si="7"/>
        <v>0.8666666666666667</v>
      </c>
      <c r="F20" s="4">
        <f t="shared" si="5"/>
        <v>0.52791878172588835</v>
      </c>
      <c r="G20" s="4">
        <f t="shared" si="6"/>
        <v>0.54166666666666663</v>
      </c>
    </row>
    <row r="21" spans="1:15">
      <c r="A21" s="2">
        <v>0.1</v>
      </c>
      <c r="B21" s="3">
        <f t="shared" si="2"/>
        <v>54.647539427612259</v>
      </c>
      <c r="C21" s="3">
        <f t="shared" si="3"/>
        <v>4.4610236267438577</v>
      </c>
      <c r="D21" s="3">
        <f t="shared" si="4"/>
        <v>33.629255032376776</v>
      </c>
      <c r="E21" s="4">
        <f t="shared" si="7"/>
        <v>0.875</v>
      </c>
      <c r="F21" s="4">
        <f t="shared" si="5"/>
        <v>0.53061224489795922</v>
      </c>
      <c r="G21" s="4">
        <f t="shared" si="6"/>
        <v>0.53846153846153844</v>
      </c>
    </row>
    <row r="22" spans="1:15">
      <c r="A22" s="2">
        <v>0.11</v>
      </c>
      <c r="B22" s="3">
        <f t="shared" si="2"/>
        <v>51.432978284811533</v>
      </c>
      <c r="C22" s="3">
        <f t="shared" si="3"/>
        <v>4.4839006709835703</v>
      </c>
      <c r="D22" s="3">
        <f t="shared" si="4"/>
        <v>31.227165387207005</v>
      </c>
      <c r="E22" s="4">
        <f t="shared" si="7"/>
        <v>0.88235294117647056</v>
      </c>
      <c r="F22" s="4">
        <f t="shared" si="5"/>
        <v>0.53333333333333333</v>
      </c>
      <c r="G22" s="4">
        <f t="shared" si="6"/>
        <v>0.5357142857142857</v>
      </c>
    </row>
    <row r="23" spans="1:15">
      <c r="A23" s="2">
        <v>0.12</v>
      </c>
      <c r="B23" s="3">
        <f t="shared" si="2"/>
        <v>48.575590602322002</v>
      </c>
      <c r="C23" s="3">
        <f t="shared" si="3"/>
        <v>4.5070135610401865</v>
      </c>
      <c r="D23" s="3">
        <f t="shared" si="4"/>
        <v>29.145354361393203</v>
      </c>
      <c r="E23" s="4">
        <f t="shared" si="7"/>
        <v>0.88888888888888884</v>
      </c>
      <c r="F23" s="4">
        <f t="shared" si="5"/>
        <v>0.53608247422680411</v>
      </c>
      <c r="G23" s="4">
        <f t="shared" si="6"/>
        <v>0.53333333333333333</v>
      </c>
    </row>
    <row r="24" spans="1:15">
      <c r="A24" s="2">
        <v>0.13</v>
      </c>
      <c r="B24" s="3">
        <f t="shared" si="2"/>
        <v>46.018980570620855</v>
      </c>
      <c r="C24" s="3">
        <f t="shared" si="3"/>
        <v>4.530365962910861</v>
      </c>
      <c r="D24" s="3">
        <f t="shared" si="4"/>
        <v>27.323769713806129</v>
      </c>
      <c r="E24" s="4">
        <f t="shared" si="7"/>
        <v>0.89473684210526316</v>
      </c>
      <c r="F24" s="4">
        <f t="shared" si="5"/>
        <v>0.53886010362694303</v>
      </c>
      <c r="G24" s="4">
        <f t="shared" si="6"/>
        <v>0.53125</v>
      </c>
    </row>
    <row r="25" spans="1:15">
      <c r="A25" s="2">
        <v>0.14000000000000001</v>
      </c>
      <c r="B25" s="3">
        <f t="shared" si="2"/>
        <v>43.718031542089811</v>
      </c>
      <c r="C25" s="3">
        <f t="shared" si="3"/>
        <v>4.5539616189676879</v>
      </c>
      <c r="D25" s="3">
        <f t="shared" si="4"/>
        <v>25.716489142405766</v>
      </c>
      <c r="E25" s="4">
        <f t="shared" si="7"/>
        <v>0.9</v>
      </c>
      <c r="F25" s="4">
        <f t="shared" si="5"/>
        <v>0.54166666666666663</v>
      </c>
      <c r="G25" s="4">
        <f t="shared" si="6"/>
        <v>0.52941176470588236</v>
      </c>
    </row>
    <row r="26" spans="1:15">
      <c r="A26" s="2">
        <v>0.15</v>
      </c>
      <c r="B26" s="3">
        <f t="shared" si="2"/>
        <v>41.636220516276005</v>
      </c>
      <c r="C26" s="3">
        <f t="shared" si="3"/>
        <v>4.5778043499570478</v>
      </c>
      <c r="D26" s="3">
        <f t="shared" si="4"/>
        <v>24.287795301161001</v>
      </c>
      <c r="E26" s="4">
        <f t="shared" si="7"/>
        <v>0.90476190476190477</v>
      </c>
      <c r="F26" s="4">
        <f t="shared" si="5"/>
        <v>0.54450261780104714</v>
      </c>
      <c r="G26" s="4">
        <f t="shared" si="6"/>
        <v>0.52777777777777779</v>
      </c>
    </row>
    <row r="27" spans="1:15">
      <c r="A27" s="2">
        <v>0.16</v>
      </c>
      <c r="B27" s="3">
        <f t="shared" si="2"/>
        <v>39.743665038263458</v>
      </c>
      <c r="C27" s="3">
        <f t="shared" si="3"/>
        <v>4.6018980570620851</v>
      </c>
      <c r="D27" s="3">
        <f t="shared" si="4"/>
        <v>23.009490285310427</v>
      </c>
      <c r="E27" s="4">
        <f t="shared" si="7"/>
        <v>0.90909090909090906</v>
      </c>
      <c r="F27" s="4">
        <f t="shared" si="5"/>
        <v>0.54736842105263162</v>
      </c>
      <c r="G27" s="4">
        <f t="shared" si="6"/>
        <v>0.52631578947368418</v>
      </c>
    </row>
    <row r="28" spans="1:15">
      <c r="A28" s="2">
        <v>0.17</v>
      </c>
      <c r="B28" s="3">
        <f t="shared" si="2"/>
        <v>38.015679601817226</v>
      </c>
      <c r="C28" s="3">
        <f t="shared" si="3"/>
        <v>4.6262467240306675</v>
      </c>
      <c r="D28" s="3">
        <f t="shared" si="4"/>
        <v>21.859015771044906</v>
      </c>
      <c r="E28" s="4">
        <f t="shared" si="7"/>
        <v>0.91304347826086951</v>
      </c>
      <c r="F28" s="4">
        <f t="shared" si="5"/>
        <v>0.55026455026455023</v>
      </c>
      <c r="G28" s="4">
        <f t="shared" si="6"/>
        <v>0.52500000000000002</v>
      </c>
    </row>
    <row r="29" spans="1:15">
      <c r="A29" s="2">
        <v>0.18</v>
      </c>
      <c r="B29" s="3">
        <f t="shared" si="2"/>
        <v>36.431692951741503</v>
      </c>
      <c r="C29" s="3">
        <f t="shared" si="3"/>
        <v>4.6508544193712558</v>
      </c>
      <c r="D29" s="3">
        <f t="shared" si="4"/>
        <v>20.818110258138002</v>
      </c>
      <c r="E29" s="4">
        <f t="shared" si="7"/>
        <v>0.91666666666666663</v>
      </c>
      <c r="F29" s="4">
        <f t="shared" si="5"/>
        <v>0.55319148936170215</v>
      </c>
      <c r="G29" s="4">
        <f t="shared" si="6"/>
        <v>0.52380952380952384</v>
      </c>
    </row>
    <row r="30" spans="1:15">
      <c r="A30" s="2">
        <v>0.19</v>
      </c>
      <c r="B30" s="3">
        <f t="shared" si="2"/>
        <v>34.974425233671845</v>
      </c>
      <c r="C30" s="3">
        <f t="shared" si="3"/>
        <v>4.6757252986192306</v>
      </c>
      <c r="D30" s="3">
        <f t="shared" si="4"/>
        <v>19.871832519131729</v>
      </c>
      <c r="E30" s="4">
        <f t="shared" si="7"/>
        <v>0.92</v>
      </c>
      <c r="F30" s="4">
        <f t="shared" si="5"/>
        <v>0.55614973262032086</v>
      </c>
      <c r="G30" s="4">
        <f t="shared" si="6"/>
        <v>0.52272727272727271</v>
      </c>
    </row>
    <row r="31" spans="1:15">
      <c r="A31" s="2">
        <v>0.2</v>
      </c>
      <c r="B31" s="3">
        <f t="shared" si="2"/>
        <v>33.629255032376776</v>
      </c>
      <c r="C31" s="3">
        <f t="shared" si="3"/>
        <v>4.7008636066763234</v>
      </c>
      <c r="D31" s="3">
        <f t="shared" si="4"/>
        <v>19.007839800908613</v>
      </c>
      <c r="E31" s="4">
        <f t="shared" si="7"/>
        <v>0.92307692307692313</v>
      </c>
      <c r="F31" s="4">
        <f t="shared" si="5"/>
        <v>0.55913978494623651</v>
      </c>
      <c r="G31" s="4">
        <f t="shared" si="6"/>
        <v>0.52173913043478259</v>
      </c>
    </row>
    <row r="32" spans="1:15">
      <c r="A32" s="2">
        <v>0.21</v>
      </c>
      <c r="B32" s="3">
        <f t="shared" si="2"/>
        <v>32.383727068214668</v>
      </c>
      <c r="C32" s="3">
        <f t="shared" si="3"/>
        <v>4.7262736802259244</v>
      </c>
      <c r="D32" s="3">
        <f t="shared" si="4"/>
        <v>18.215846475870752</v>
      </c>
      <c r="E32" s="4">
        <f t="shared" si="7"/>
        <v>0.92592592592592593</v>
      </c>
      <c r="F32" s="4">
        <f t="shared" si="5"/>
        <v>0.56216216216216219</v>
      </c>
      <c r="G32" s="4">
        <f t="shared" si="6"/>
        <v>0.52083333333333337</v>
      </c>
      <c r="I32" s="13" t="s">
        <v>21</v>
      </c>
      <c r="J32" s="13" t="s">
        <v>15</v>
      </c>
      <c r="K32" s="17" t="s">
        <v>18</v>
      </c>
      <c r="L32" s="19" t="s">
        <v>22</v>
      </c>
      <c r="M32" s="19"/>
      <c r="N32" s="19"/>
      <c r="O32" s="19"/>
    </row>
    <row r="33" spans="1:15">
      <c r="A33" s="2">
        <v>0.22</v>
      </c>
      <c r="B33" s="3">
        <f t="shared" si="2"/>
        <v>31.227165387207005</v>
      </c>
      <c r="C33" s="3">
        <f t="shared" si="3"/>
        <v>4.7519599502271532</v>
      </c>
      <c r="D33" s="3">
        <f t="shared" si="4"/>
        <v>17.487212616835922</v>
      </c>
      <c r="E33" s="4">
        <f t="shared" si="7"/>
        <v>0.9285714285714286</v>
      </c>
      <c r="F33" s="4">
        <f t="shared" si="5"/>
        <v>0.56521739130434778</v>
      </c>
      <c r="G33" s="4">
        <f t="shared" si="6"/>
        <v>0.52</v>
      </c>
      <c r="I33" s="13" t="s">
        <v>23</v>
      </c>
      <c r="J33" s="13" t="s">
        <v>16</v>
      </c>
      <c r="K33" s="17" t="s">
        <v>19</v>
      </c>
      <c r="L33" s="19" t="s">
        <v>24</v>
      </c>
      <c r="M33" s="19"/>
      <c r="N33" s="19"/>
      <c r="O33" s="19"/>
    </row>
    <row r="34" spans="1:15">
      <c r="A34" s="2">
        <v>0.23</v>
      </c>
      <c r="B34" s="3">
        <f t="shared" si="2"/>
        <v>30.150366580751594</v>
      </c>
      <c r="C34" s="3">
        <f t="shared" si="3"/>
        <v>4.7779269444906891</v>
      </c>
      <c r="D34" s="3">
        <f t="shared" si="4"/>
        <v>16.814627516188388</v>
      </c>
      <c r="E34" s="4">
        <f t="shared" si="7"/>
        <v>0.93103448275862066</v>
      </c>
      <c r="F34" s="4">
        <f t="shared" si="5"/>
        <v>0.56830601092896171</v>
      </c>
      <c r="G34" s="4">
        <f t="shared" si="6"/>
        <v>0.51923076923076927</v>
      </c>
      <c r="I34" s="13" t="s">
        <v>25</v>
      </c>
      <c r="J34" s="13" t="s">
        <v>17</v>
      </c>
      <c r="K34" s="17" t="s">
        <v>20</v>
      </c>
      <c r="L34" s="19" t="s">
        <v>26</v>
      </c>
      <c r="M34" s="19"/>
      <c r="N34" s="19"/>
      <c r="O34" s="19"/>
    </row>
    <row r="35" spans="1:15">
      <c r="A35" s="2">
        <v>0.24</v>
      </c>
      <c r="B35" s="3">
        <f t="shared" si="2"/>
        <v>29.145354361393203</v>
      </c>
      <c r="C35" s="3">
        <f t="shared" si="3"/>
        <v>4.8041792903395395</v>
      </c>
      <c r="D35" s="3">
        <f t="shared" si="4"/>
        <v>16.191863534107334</v>
      </c>
      <c r="E35" s="4">
        <f t="shared" si="7"/>
        <v>0.93333333333333335</v>
      </c>
      <c r="F35" s="4">
        <f t="shared" si="5"/>
        <v>0.5714285714285714</v>
      </c>
      <c r="G35" s="4">
        <f t="shared" si="6"/>
        <v>0.51851851851851849</v>
      </c>
    </row>
    <row r="36" spans="1:15">
      <c r="A36" s="2">
        <v>0.25</v>
      </c>
      <c r="B36" s="3">
        <f t="shared" si="2"/>
        <v>28.20518164005794</v>
      </c>
      <c r="C36" s="3">
        <f t="shared" si="3"/>
        <v>4.8307217173579895</v>
      </c>
      <c r="D36" s="3">
        <f t="shared" si="4"/>
        <v>15.613582693603503</v>
      </c>
      <c r="E36" s="4">
        <f t="shared" si="7"/>
        <v>0.93548387096774188</v>
      </c>
      <c r="F36" s="4">
        <f t="shared" si="5"/>
        <v>0.574585635359116</v>
      </c>
      <c r="G36" s="4">
        <f t="shared" si="6"/>
        <v>0.5178571428571429</v>
      </c>
    </row>
    <row r="37" spans="1:15">
      <c r="A37" s="2">
        <v>0.26</v>
      </c>
      <c r="B37" s="3">
        <f t="shared" si="2"/>
        <v>27.323769713806129</v>
      </c>
      <c r="C37" s="3">
        <f t="shared" si="3"/>
        <v>4.8575590602322007</v>
      </c>
      <c r="D37" s="3">
        <f t="shared" si="4"/>
        <v>15.075183290375797</v>
      </c>
      <c r="E37" s="4">
        <f t="shared" si="7"/>
        <v>0.9375</v>
      </c>
      <c r="F37" s="4">
        <f t="shared" si="5"/>
        <v>0.57777777777777772</v>
      </c>
      <c r="G37" s="4">
        <f t="shared" si="6"/>
        <v>0.51724137931034486</v>
      </c>
    </row>
    <row r="38" spans="1:15">
      <c r="A38" s="2">
        <v>0.27</v>
      </c>
      <c r="B38" s="3">
        <f t="shared" si="2"/>
        <v>26.495776692175642</v>
      </c>
      <c r="C38" s="3">
        <f t="shared" si="3"/>
        <v>4.8846962616860123</v>
      </c>
      <c r="D38" s="3">
        <f t="shared" si="4"/>
        <v>14.572677180696601</v>
      </c>
      <c r="E38" s="4">
        <f t="shared" si="7"/>
        <v>0.93939393939393945</v>
      </c>
      <c r="F38" s="4">
        <f t="shared" si="5"/>
        <v>0.58100558659217882</v>
      </c>
      <c r="G38" s="4">
        <f t="shared" si="6"/>
        <v>0.51666666666666672</v>
      </c>
    </row>
    <row r="39" spans="1:15">
      <c r="A39" s="2">
        <v>0.28000000000000003</v>
      </c>
      <c r="B39" s="3">
        <f t="shared" si="2"/>
        <v>25.716489142405766</v>
      </c>
      <c r="C39" s="3">
        <f t="shared" si="3"/>
        <v>4.9121383755157089</v>
      </c>
      <c r="D39" s="3">
        <f t="shared" si="4"/>
        <v>14.102590820028968</v>
      </c>
      <c r="E39" s="4">
        <f t="shared" si="7"/>
        <v>0.94117647058823539</v>
      </c>
      <c r="F39" s="4">
        <f t="shared" si="5"/>
        <v>0.5842696629213483</v>
      </c>
      <c r="G39" s="4">
        <f t="shared" si="6"/>
        <v>0.5161290322580645</v>
      </c>
    </row>
    <row r="40" spans="1:15">
      <c r="A40" s="2">
        <v>0.28999999999999998</v>
      </c>
      <c r="B40" s="3">
        <f t="shared" si="2"/>
        <v>24.981732309765604</v>
      </c>
      <c r="C40" s="3">
        <f t="shared" si="3"/>
        <v>4.9398905697276616</v>
      </c>
      <c r="D40" s="3">
        <f t="shared" si="4"/>
        <v>13.661884856903066</v>
      </c>
      <c r="E40" s="4">
        <f t="shared" si="7"/>
        <v>0.94285714285714284</v>
      </c>
      <c r="F40" s="4">
        <f t="shared" si="5"/>
        <v>0.58757062146892658</v>
      </c>
      <c r="G40" s="4">
        <f t="shared" si="6"/>
        <v>0.51562500000000011</v>
      </c>
    </row>
    <row r="41" spans="1:15">
      <c r="A41" s="2">
        <v>0.3</v>
      </c>
      <c r="B41" s="3">
        <f t="shared" si="2"/>
        <v>24.287795301161001</v>
      </c>
      <c r="C41" s="3">
        <f t="shared" si="3"/>
        <v>4.9679581297829323</v>
      </c>
      <c r="D41" s="3">
        <f t="shared" si="4"/>
        <v>13.247888346087821</v>
      </c>
      <c r="E41" s="4">
        <f t="shared" si="7"/>
        <v>0.94444444444444442</v>
      </c>
      <c r="F41" s="4">
        <f t="shared" si="5"/>
        <v>0.59090909090909094</v>
      </c>
      <c r="G41" s="4">
        <f t="shared" si="6"/>
        <v>0.51515151515151514</v>
      </c>
    </row>
    <row r="42" spans="1:15">
      <c r="A42" s="2">
        <v>0.31</v>
      </c>
      <c r="B42" s="3">
        <f t="shared" si="2"/>
        <v>23.631368401129624</v>
      </c>
      <c r="C42" s="3">
        <f t="shared" si="3"/>
        <v>4.996346461953121</v>
      </c>
      <c r="D42" s="3">
        <f t="shared" si="4"/>
        <v>12.858244571202883</v>
      </c>
      <c r="E42" s="4">
        <f t="shared" si="7"/>
        <v>0.94594594594594594</v>
      </c>
      <c r="F42" s="4">
        <f t="shared" si="5"/>
        <v>0.59428571428571431</v>
      </c>
      <c r="G42" s="4">
        <f t="shared" si="6"/>
        <v>0.51470588235294112</v>
      </c>
    </row>
    <row r="43" spans="1:15">
      <c r="A43" s="2">
        <v>0.32</v>
      </c>
      <c r="B43" s="3">
        <f t="shared" ref="B43:B74" si="8">1/(LN(2)*$D$4*($D$1+$A43*$D$3+2*$D$2))</f>
        <v>23.009490285310427</v>
      </c>
      <c r="C43" s="3">
        <f t="shared" ref="C43:C74" si="9">1/(LN(2)*$D$4*($D$1+$A43*$D$3+2*((1-$A43)*$D$3+$D$2)))</f>
        <v>5.0250610967919318</v>
      </c>
      <c r="D43" s="3">
        <f t="shared" ref="D43:D74" si="10">1/(LN(2)*$D$4*($D$1+2*($D$2+$A43*$D$3)))</f>
        <v>12.490866154882802</v>
      </c>
      <c r="E43" s="4">
        <f t="shared" ref="E43:E74" si="11">($D$1+$A43*$D$3+$D$2)/($D$1+$A43*$D$3+2*$D$2)</f>
        <v>0.94736842105263153</v>
      </c>
      <c r="F43" s="4">
        <f t="shared" ref="F43:F74" si="12">($D$1+$D$3+$D$2)/($D$1+$A43*$D$3+2*((1-$A43)*$D$3+$D$2))</f>
        <v>0.5977011494252874</v>
      </c>
      <c r="G43" s="4">
        <f t="shared" ref="G43:G74" si="13">($D$1+$A43*$D$3+$D$2)/($D$1+2*($D$2+$A43*$D$3))</f>
        <v>0.51428571428571423</v>
      </c>
    </row>
    <row r="44" spans="1:15">
      <c r="A44" s="2">
        <v>0.33</v>
      </c>
      <c r="B44" s="3">
        <f t="shared" si="8"/>
        <v>22.41950335491785</v>
      </c>
      <c r="C44" s="3">
        <f t="shared" si="9"/>
        <v>5.0541076927271451</v>
      </c>
      <c r="D44" s="3">
        <f t="shared" si="10"/>
        <v>12.143897650580501</v>
      </c>
      <c r="E44" s="4">
        <f t="shared" si="11"/>
        <v>0.94871794871794868</v>
      </c>
      <c r="F44" s="4">
        <f t="shared" si="12"/>
        <v>0.60115606936416188</v>
      </c>
      <c r="G44" s="4">
        <f t="shared" si="13"/>
        <v>0.51388888888888884</v>
      </c>
    </row>
    <row r="45" spans="1:15">
      <c r="A45" s="2">
        <v>0.34</v>
      </c>
      <c r="B45" s="3">
        <f t="shared" si="8"/>
        <v>21.859015771044906</v>
      </c>
      <c r="C45" s="3">
        <f t="shared" si="9"/>
        <v>5.0834920397778847</v>
      </c>
      <c r="D45" s="3">
        <f t="shared" si="10"/>
        <v>11.815684200564812</v>
      </c>
      <c r="E45" s="4">
        <f t="shared" si="11"/>
        <v>0.95</v>
      </c>
      <c r="F45" s="4">
        <f t="shared" si="12"/>
        <v>0.60465116279069775</v>
      </c>
      <c r="G45" s="4">
        <f t="shared" si="13"/>
        <v>0.51351351351351349</v>
      </c>
    </row>
    <row r="46" spans="1:15">
      <c r="A46" s="2">
        <v>0.35</v>
      </c>
      <c r="B46" s="3">
        <f t="shared" si="8"/>
        <v>21.325869044921856</v>
      </c>
      <c r="C46" s="3">
        <f t="shared" si="9"/>
        <v>5.1132200634023173</v>
      </c>
      <c r="D46" s="3">
        <f t="shared" si="10"/>
        <v>11.504745142655214</v>
      </c>
      <c r="E46" s="4">
        <f t="shared" si="11"/>
        <v>0.95121951219512191</v>
      </c>
      <c r="F46" s="4">
        <f t="shared" si="12"/>
        <v>0.60818713450292394</v>
      </c>
      <c r="G46" s="4">
        <f t="shared" si="13"/>
        <v>0.51315789473684215</v>
      </c>
    </row>
    <row r="47" spans="1:15">
      <c r="A47" s="2">
        <v>0.36</v>
      </c>
      <c r="B47" s="3">
        <f t="shared" si="8"/>
        <v>20.818110258138002</v>
      </c>
      <c r="C47" s="3">
        <f t="shared" si="9"/>
        <v>5.1432978284811535</v>
      </c>
      <c r="D47" s="3">
        <f t="shared" si="10"/>
        <v>11.209751677458925</v>
      </c>
      <c r="E47" s="4">
        <f t="shared" si="11"/>
        <v>0.95238095238095233</v>
      </c>
      <c r="F47" s="4">
        <f t="shared" si="12"/>
        <v>0.61176470588235299</v>
      </c>
      <c r="G47" s="4">
        <f t="shared" si="13"/>
        <v>0.51282051282051277</v>
      </c>
    </row>
    <row r="48" spans="1:15">
      <c r="A48" s="2">
        <v>0.37</v>
      </c>
      <c r="B48" s="3">
        <f t="shared" si="8"/>
        <v>20.333968159111539</v>
      </c>
      <c r="C48" s="3">
        <f t="shared" si="9"/>
        <v>5.1737315434425808</v>
      </c>
      <c r="D48" s="3">
        <f t="shared" si="10"/>
        <v>10.929507885522453</v>
      </c>
      <c r="E48" s="4">
        <f t="shared" si="11"/>
        <v>0.95348837209302328</v>
      </c>
      <c r="F48" s="4">
        <f t="shared" si="12"/>
        <v>0.61538461538461542</v>
      </c>
      <c r="G48" s="4">
        <f t="shared" si="13"/>
        <v>0.51249999999999996</v>
      </c>
    </row>
    <row r="49" spans="1:7">
      <c r="A49" s="2">
        <v>0.38</v>
      </c>
      <c r="B49" s="3">
        <f t="shared" si="8"/>
        <v>19.871832519131729</v>
      </c>
      <c r="C49" s="3">
        <f t="shared" si="9"/>
        <v>5.2045275645345006</v>
      </c>
      <c r="D49" s="3">
        <f t="shared" si="10"/>
        <v>10.662934522460928</v>
      </c>
      <c r="E49" s="4">
        <f t="shared" si="11"/>
        <v>0.95454545454545459</v>
      </c>
      <c r="F49" s="4">
        <f t="shared" si="12"/>
        <v>0.61904761904761907</v>
      </c>
      <c r="G49" s="4">
        <f t="shared" si="13"/>
        <v>0.51219512195121952</v>
      </c>
    </row>
    <row r="50" spans="1:7">
      <c r="A50" s="2">
        <v>0.39</v>
      </c>
      <c r="B50" s="3">
        <f t="shared" si="8"/>
        <v>19.430236240928803</v>
      </c>
      <c r="C50" s="3">
        <f t="shared" si="9"/>
        <v>5.2356924002502758</v>
      </c>
      <c r="D50" s="3">
        <f t="shared" si="10"/>
        <v>10.409055129069001</v>
      </c>
      <c r="E50" s="4">
        <f t="shared" si="11"/>
        <v>0.9555555555555556</v>
      </c>
      <c r="F50" s="4">
        <f t="shared" si="12"/>
        <v>0.6227544910179641</v>
      </c>
      <c r="G50" s="4">
        <f t="shared" si="13"/>
        <v>0.51190476190476186</v>
      </c>
    </row>
    <row r="51" spans="1:7">
      <c r="A51" s="2">
        <v>0.4</v>
      </c>
      <c r="B51" s="3">
        <f t="shared" si="8"/>
        <v>19.007839800908613</v>
      </c>
      <c r="C51" s="3">
        <f t="shared" si="9"/>
        <v>5.2672327159144343</v>
      </c>
      <c r="D51" s="3">
        <f t="shared" si="10"/>
        <v>10.166984079555769</v>
      </c>
      <c r="E51" s="4">
        <f t="shared" si="11"/>
        <v>0.95652173913043481</v>
      </c>
      <c r="F51" s="4">
        <f t="shared" si="12"/>
        <v>0.62650602409638556</v>
      </c>
      <c r="G51" s="4">
        <f t="shared" si="13"/>
        <v>0.51162790697674421</v>
      </c>
    </row>
    <row r="52" spans="1:7">
      <c r="A52" s="2">
        <v>0.41</v>
      </c>
      <c r="B52" s="3">
        <f t="shared" si="8"/>
        <v>18.603417677485023</v>
      </c>
      <c r="C52" s="3">
        <f t="shared" si="9"/>
        <v>5.2991553384351286</v>
      </c>
      <c r="D52" s="3">
        <f t="shared" si="10"/>
        <v>9.9359162595658646</v>
      </c>
      <c r="E52" s="4">
        <f t="shared" si="11"/>
        <v>0.95744680851063835</v>
      </c>
      <c r="F52" s="4">
        <f t="shared" si="12"/>
        <v>0.63030303030303025</v>
      </c>
      <c r="G52" s="4">
        <f t="shared" si="13"/>
        <v>0.51136363636363635</v>
      </c>
    </row>
    <row r="53" spans="1:7">
      <c r="A53" s="2">
        <v>0.42</v>
      </c>
      <c r="B53" s="3">
        <f t="shared" si="8"/>
        <v>18.215846475870752</v>
      </c>
      <c r="C53" s="3">
        <f t="shared" si="9"/>
        <v>5.3314672612304639</v>
      </c>
      <c r="D53" s="3">
        <f t="shared" si="10"/>
        <v>9.7151181204644015</v>
      </c>
      <c r="E53" s="4">
        <f t="shared" si="11"/>
        <v>0.95833333333333337</v>
      </c>
      <c r="F53" s="4">
        <f t="shared" si="12"/>
        <v>0.63414634146341464</v>
      </c>
      <c r="G53" s="4">
        <f t="shared" si="13"/>
        <v>0.51111111111111107</v>
      </c>
    </row>
    <row r="54" spans="1:7">
      <c r="A54" s="2">
        <v>0.43</v>
      </c>
      <c r="B54" s="3">
        <f t="shared" si="8"/>
        <v>17.844094506975431</v>
      </c>
      <c r="C54" s="3">
        <f t="shared" si="9"/>
        <v>5.3641756493361719</v>
      </c>
      <c r="D54" s="3">
        <f t="shared" si="10"/>
        <v>9.5039199004543065</v>
      </c>
      <c r="E54" s="4">
        <f t="shared" si="11"/>
        <v>0.95918367346938771</v>
      </c>
      <c r="F54" s="4">
        <f t="shared" si="12"/>
        <v>0.6380368098159509</v>
      </c>
      <c r="G54" s="4">
        <f t="shared" si="13"/>
        <v>0.51086956521739135</v>
      </c>
    </row>
    <row r="55" spans="1:7">
      <c r="A55" s="2">
        <v>0.44</v>
      </c>
      <c r="B55" s="3">
        <f t="shared" si="8"/>
        <v>17.487212616835922</v>
      </c>
      <c r="C55" s="3">
        <f t="shared" si="9"/>
        <v>5.3972878447024453</v>
      </c>
      <c r="D55" s="3">
        <f t="shared" si="10"/>
        <v>9.3017088387425115</v>
      </c>
      <c r="E55" s="4">
        <f t="shared" si="11"/>
        <v>0.96</v>
      </c>
      <c r="F55" s="4">
        <f t="shared" si="12"/>
        <v>0.64197530864197527</v>
      </c>
      <c r="G55" s="4">
        <f t="shared" si="13"/>
        <v>0.51063829787234039</v>
      </c>
    </row>
    <row r="56" spans="1:7">
      <c r="A56" s="2">
        <v>0.45</v>
      </c>
      <c r="B56" s="3">
        <f t="shared" si="8"/>
        <v>17.144326094937181</v>
      </c>
      <c r="C56" s="3">
        <f t="shared" si="9"/>
        <v>5.4308113716881747</v>
      </c>
      <c r="D56" s="3">
        <f t="shared" si="10"/>
        <v>9.1079232379353758</v>
      </c>
      <c r="E56" s="4">
        <f t="shared" si="11"/>
        <v>0.96078431372549022</v>
      </c>
      <c r="F56" s="4">
        <f t="shared" si="12"/>
        <v>0.64596273291925466</v>
      </c>
      <c r="G56" s="4">
        <f t="shared" si="13"/>
        <v>0.51041666666666663</v>
      </c>
    </row>
    <row r="57" spans="1:7">
      <c r="A57" s="2">
        <v>0.46</v>
      </c>
      <c r="B57" s="3">
        <f t="shared" si="8"/>
        <v>16.814627516188388</v>
      </c>
      <c r="C57" s="3">
        <f t="shared" si="9"/>
        <v>5.4647539427612264</v>
      </c>
      <c r="D57" s="3">
        <f t="shared" si="10"/>
        <v>8.9220472534877153</v>
      </c>
      <c r="E57" s="4">
        <f t="shared" si="11"/>
        <v>0.96153846153846156</v>
      </c>
      <c r="F57" s="4">
        <f t="shared" si="12"/>
        <v>0.65</v>
      </c>
      <c r="G57" s="4">
        <f t="shared" si="13"/>
        <v>0.51020408163265307</v>
      </c>
    </row>
    <row r="58" spans="1:7">
      <c r="A58" s="2">
        <v>0.47</v>
      </c>
      <c r="B58" s="3">
        <f t="shared" si="8"/>
        <v>16.497370393241436</v>
      </c>
      <c r="C58" s="3">
        <f t="shared" si="9"/>
        <v>5.4991234644138123</v>
      </c>
      <c r="D58" s="3">
        <f t="shared" si="10"/>
        <v>8.7436063084179612</v>
      </c>
      <c r="E58" s="4">
        <f t="shared" si="11"/>
        <v>0.96226415094339623</v>
      </c>
      <c r="F58" s="4">
        <f t="shared" si="12"/>
        <v>0.65408805031446537</v>
      </c>
      <c r="G58" s="4">
        <f t="shared" si="13"/>
        <v>0.51</v>
      </c>
    </row>
    <row r="59" spans="1:7">
      <c r="A59" s="2">
        <v>0.48</v>
      </c>
      <c r="B59" s="3">
        <f t="shared" si="8"/>
        <v>16.191863534107334</v>
      </c>
      <c r="C59" s="3">
        <f t="shared" si="9"/>
        <v>5.5339280433025069</v>
      </c>
      <c r="D59" s="3">
        <f t="shared" si="10"/>
        <v>8.5721630474685906</v>
      </c>
      <c r="E59" s="4">
        <f t="shared" si="11"/>
        <v>0.96296296296296291</v>
      </c>
      <c r="F59" s="4">
        <f t="shared" si="12"/>
        <v>0.65822784810126578</v>
      </c>
      <c r="G59" s="4">
        <f t="shared" si="13"/>
        <v>0.50980392156862742</v>
      </c>
    </row>
    <row r="60" spans="1:7">
      <c r="A60" s="2">
        <v>0.49</v>
      </c>
      <c r="B60" s="3">
        <f t="shared" si="8"/>
        <v>15.897466015305385</v>
      </c>
      <c r="C60" s="3">
        <f t="shared" si="9"/>
        <v>5.5691759926229052</v>
      </c>
      <c r="D60" s="3">
        <f t="shared" si="10"/>
        <v>8.4073137580941939</v>
      </c>
      <c r="E60" s="4">
        <f t="shared" si="11"/>
        <v>0.96363636363636362</v>
      </c>
      <c r="F60" s="4">
        <f t="shared" si="12"/>
        <v>0.66242038216560506</v>
      </c>
      <c r="G60" s="4">
        <f t="shared" si="13"/>
        <v>0.50961538461538458</v>
      </c>
    </row>
    <row r="61" spans="1:7">
      <c r="A61" s="2">
        <v>0.5</v>
      </c>
      <c r="B61" s="3">
        <f t="shared" si="8"/>
        <v>15.613582693603503</v>
      </c>
      <c r="C61" s="3">
        <f t="shared" si="9"/>
        <v>5.6048758387294626</v>
      </c>
      <c r="D61" s="3">
        <f t="shared" si="10"/>
        <v>8.248685196620718</v>
      </c>
      <c r="E61" s="4">
        <f t="shared" si="11"/>
        <v>0.9642857142857143</v>
      </c>
      <c r="F61" s="4">
        <f t="shared" si="12"/>
        <v>0.66666666666666663</v>
      </c>
      <c r="G61" s="4">
        <f t="shared" si="13"/>
        <v>0.50943396226415094</v>
      </c>
    </row>
    <row r="62" spans="1:7">
      <c r="A62" s="2">
        <v>0.51</v>
      </c>
      <c r="B62" s="3">
        <f t="shared" si="8"/>
        <v>15.339660190206949</v>
      </c>
      <c r="C62" s="3">
        <f t="shared" si="9"/>
        <v>5.6410363280115874</v>
      </c>
      <c r="D62" s="3">
        <f t="shared" si="10"/>
        <v>8.095931767053667</v>
      </c>
      <c r="E62" s="4">
        <f t="shared" si="11"/>
        <v>0.96491228070175439</v>
      </c>
      <c r="F62" s="4">
        <f t="shared" si="12"/>
        <v>0.67096774193548392</v>
      </c>
      <c r="G62" s="4">
        <f t="shared" si="13"/>
        <v>0.5092592592592593</v>
      </c>
    </row>
    <row r="63" spans="1:7">
      <c r="A63" s="2">
        <v>0.52</v>
      </c>
      <c r="B63" s="3">
        <f t="shared" si="8"/>
        <v>15.075183290375797</v>
      </c>
      <c r="C63" s="3">
        <f t="shared" si="9"/>
        <v>5.6776664340376373</v>
      </c>
      <c r="D63" s="3">
        <f t="shared" si="10"/>
        <v>7.9487330076526925</v>
      </c>
      <c r="E63" s="4">
        <f t="shared" si="11"/>
        <v>0.96551724137931039</v>
      </c>
      <c r="F63" s="4">
        <f t="shared" si="12"/>
        <v>0.67532467532467533</v>
      </c>
      <c r="G63" s="4">
        <f t="shared" si="13"/>
        <v>0.50909090909090904</v>
      </c>
    </row>
    <row r="64" spans="1:7">
      <c r="A64" s="2">
        <v>0.53</v>
      </c>
      <c r="B64" s="3">
        <f t="shared" si="8"/>
        <v>14.819671709182986</v>
      </c>
      <c r="C64" s="3">
        <f t="shared" si="9"/>
        <v>5.7147753649790598</v>
      </c>
      <c r="D64" s="3">
        <f t="shared" si="10"/>
        <v>7.8067913468017514</v>
      </c>
      <c r="E64" s="4">
        <f t="shared" si="11"/>
        <v>0.96610169491525422</v>
      </c>
      <c r="F64" s="4">
        <f t="shared" si="12"/>
        <v>0.6797385620915033</v>
      </c>
      <c r="G64" s="4">
        <f t="shared" si="13"/>
        <v>0.5089285714285714</v>
      </c>
    </row>
    <row r="65" spans="1:7">
      <c r="A65" s="2">
        <v>0.54</v>
      </c>
      <c r="B65" s="3">
        <f t="shared" si="8"/>
        <v>14.572677180696601</v>
      </c>
      <c r="C65" s="3">
        <f t="shared" si="9"/>
        <v>5.7523725713276068</v>
      </c>
      <c r="D65" s="3">
        <f t="shared" si="10"/>
        <v>7.6698300951034746</v>
      </c>
      <c r="E65" s="4">
        <f t="shared" si="11"/>
        <v>0.96666666666666667</v>
      </c>
      <c r="F65" s="4">
        <f t="shared" si="12"/>
        <v>0.68421052631578949</v>
      </c>
      <c r="G65" s="4">
        <f t="shared" si="13"/>
        <v>0.50877192982456143</v>
      </c>
    </row>
    <row r="66" spans="1:7">
      <c r="A66" s="2">
        <v>0.55000000000000004</v>
      </c>
      <c r="B66" s="3">
        <f t="shared" si="8"/>
        <v>14.333780833472066</v>
      </c>
      <c r="C66" s="3">
        <f t="shared" si="9"/>
        <v>5.79046775391918</v>
      </c>
      <c r="D66" s="3">
        <f t="shared" si="10"/>
        <v>7.5375916451878968</v>
      </c>
      <c r="E66" s="4">
        <f t="shared" si="11"/>
        <v>0.96721311475409832</v>
      </c>
      <c r="F66" s="4">
        <f t="shared" si="12"/>
        <v>0.6887417218543046</v>
      </c>
      <c r="G66" s="4">
        <f t="shared" si="13"/>
        <v>0.50862068965517238</v>
      </c>
    </row>
    <row r="67" spans="1:7">
      <c r="A67" s="2">
        <v>0.56000000000000005</v>
      </c>
      <c r="B67" s="3">
        <f t="shared" si="8"/>
        <v>14.102590820028968</v>
      </c>
      <c r="C67" s="3">
        <f t="shared" si="9"/>
        <v>5.8290708722786402</v>
      </c>
      <c r="D67" s="3">
        <f t="shared" si="10"/>
        <v>7.4098358545914911</v>
      </c>
      <c r="E67" s="4">
        <f t="shared" si="11"/>
        <v>0.967741935483871</v>
      </c>
      <c r="F67" s="4">
        <f t="shared" si="12"/>
        <v>0.69333333333333336</v>
      </c>
      <c r="G67" s="4">
        <f t="shared" si="13"/>
        <v>0.50847457627118642</v>
      </c>
    </row>
    <row r="68" spans="1:7">
      <c r="A68" s="2">
        <v>0.56999999999999995</v>
      </c>
      <c r="B68" s="3">
        <f t="shared" si="8"/>
        <v>13.878740172092005</v>
      </c>
      <c r="C68" s="3">
        <f t="shared" si="9"/>
        <v>5.8681921533006456</v>
      </c>
      <c r="D68" s="3">
        <f t="shared" si="10"/>
        <v>7.2863385903483024</v>
      </c>
      <c r="E68" s="4">
        <f t="shared" si="11"/>
        <v>0.96825396825396826</v>
      </c>
      <c r="F68" s="4">
        <f t="shared" si="12"/>
        <v>0.69798657718120805</v>
      </c>
      <c r="G68" s="4">
        <f t="shared" si="13"/>
        <v>0.5083333333333333</v>
      </c>
    </row>
    <row r="69" spans="1:7">
      <c r="A69" s="2">
        <v>0.57999999999999996</v>
      </c>
      <c r="B69" s="3">
        <f t="shared" si="8"/>
        <v>13.661884856903066</v>
      </c>
      <c r="C69" s="3">
        <f t="shared" si="9"/>
        <v>5.907842100282406</v>
      </c>
      <c r="D69" s="3">
        <f t="shared" si="10"/>
        <v>7.1668904167360346</v>
      </c>
      <c r="E69" s="4">
        <f t="shared" si="11"/>
        <v>0.96875</v>
      </c>
      <c r="F69" s="4">
        <f t="shared" si="12"/>
        <v>0.70270270270270274</v>
      </c>
      <c r="G69" s="4">
        <f t="shared" si="13"/>
        <v>0.50819672131147542</v>
      </c>
    </row>
    <row r="70" spans="1:7">
      <c r="A70" s="2">
        <v>0.59</v>
      </c>
      <c r="B70" s="3">
        <f t="shared" si="8"/>
        <v>13.451702012950712</v>
      </c>
      <c r="C70" s="3">
        <f t="shared" si="9"/>
        <v>5.9480315023251435</v>
      </c>
      <c r="D70" s="3">
        <f t="shared" si="10"/>
        <v>7.0512954100144851</v>
      </c>
      <c r="E70" s="4">
        <f t="shared" si="11"/>
        <v>0.96923076923076923</v>
      </c>
      <c r="F70" s="4">
        <f t="shared" si="12"/>
        <v>0.70748299319727892</v>
      </c>
      <c r="G70" s="4">
        <f t="shared" si="13"/>
        <v>0.50806451612903225</v>
      </c>
    </row>
    <row r="71" spans="1:7">
      <c r="A71" s="2">
        <v>0.6</v>
      </c>
      <c r="B71" s="3">
        <f t="shared" si="8"/>
        <v>13.247888346087821</v>
      </c>
      <c r="C71" s="3">
        <f t="shared" si="9"/>
        <v>5.988771444121892</v>
      </c>
      <c r="D71" s="3">
        <f t="shared" si="10"/>
        <v>6.9393700860460008</v>
      </c>
      <c r="E71" s="4">
        <f t="shared" si="11"/>
        <v>0.96969696969696972</v>
      </c>
      <c r="F71" s="4">
        <f t="shared" si="12"/>
        <v>0.71232876712328763</v>
      </c>
      <c r="G71" s="4">
        <f t="shared" si="13"/>
        <v>0.50793650793650791</v>
      </c>
    </row>
    <row r="72" spans="1:7">
      <c r="A72" s="2">
        <v>0.61</v>
      </c>
      <c r="B72" s="3">
        <f t="shared" si="8"/>
        <v>13.050158669280538</v>
      </c>
      <c r="C72" s="3">
        <f t="shared" si="9"/>
        <v>6.0300733161503182</v>
      </c>
      <c r="D72" s="3">
        <f t="shared" si="10"/>
        <v>6.8309424284515323</v>
      </c>
      <c r="E72" s="4">
        <f t="shared" si="11"/>
        <v>0.97014925373134331</v>
      </c>
      <c r="F72" s="4">
        <f t="shared" si="12"/>
        <v>0.71724137931034482</v>
      </c>
      <c r="G72" s="4">
        <f t="shared" si="13"/>
        <v>0.5078125</v>
      </c>
    </row>
    <row r="73" spans="1:7">
      <c r="A73" s="2">
        <v>0.62</v>
      </c>
      <c r="B73" s="3">
        <f t="shared" si="8"/>
        <v>12.858244571202883</v>
      </c>
      <c r="C73" s="3">
        <f t="shared" si="9"/>
        <v>6.0719488252902503</v>
      </c>
      <c r="D73" s="3">
        <f t="shared" si="10"/>
        <v>6.7258510064753558</v>
      </c>
      <c r="E73" s="4">
        <f t="shared" si="11"/>
        <v>0.97058823529411764</v>
      </c>
      <c r="F73" s="4">
        <f t="shared" si="12"/>
        <v>0.72222222222222221</v>
      </c>
      <c r="G73" s="4">
        <f t="shared" si="13"/>
        <v>0.50769230769230766</v>
      </c>
    </row>
    <row r="74" spans="1:7">
      <c r="A74" s="2">
        <v>0.63</v>
      </c>
      <c r="B74" s="3">
        <f t="shared" si="8"/>
        <v>12.671893200605743</v>
      </c>
      <c r="C74" s="3">
        <f t="shared" si="9"/>
        <v>6.1144100058866862</v>
      </c>
      <c r="D74" s="3">
        <f t="shared" si="10"/>
        <v>6.6239441730439106</v>
      </c>
      <c r="E74" s="4">
        <f t="shared" si="11"/>
        <v>0.97101449275362317</v>
      </c>
      <c r="F74" s="4">
        <f t="shared" si="12"/>
        <v>0.72727272727272729</v>
      </c>
      <c r="G74" s="4">
        <f t="shared" si="13"/>
        <v>0.50757575757575757</v>
      </c>
    </row>
    <row r="75" spans="1:7">
      <c r="A75" s="2">
        <v>0.64</v>
      </c>
      <c r="B75" s="3">
        <f t="shared" ref="B75:B111" si="14">1/(LN(2)*$D$4*($D$1+$A75*$D$3+2*$D$2))</f>
        <v>12.490866154882802</v>
      </c>
      <c r="C75" s="3">
        <f t="shared" ref="C75:C111" si="15">1/(LN(2)*$D$4*($D$1+$A75*$D$3+2*((1-$A75)*$D$3+$D$2)))</f>
        <v>6.1574692312802544</v>
      </c>
      <c r="D75" s="3">
        <f t="shared" ref="D75:D111" si="16">1/(LN(2)*$D$4*($D$1+2*($D$2+$A75*$D$3)))</f>
        <v>6.5250793346402691</v>
      </c>
      <c r="E75" s="4">
        <f t="shared" ref="E75:E111" si="17">($D$1+$A75*$D$3+$D$2)/($D$1+$A75*$D$3+2*$D$2)</f>
        <v>0.97142857142857142</v>
      </c>
      <c r="F75" s="4">
        <f t="shared" ref="F75:F111" si="18">($D$1+$D$3+$D$2)/($D$1+$A75*$D$3+2*((1-$A75)*$D$3+$D$2))</f>
        <v>0.73239436619718312</v>
      </c>
      <c r="G75" s="4">
        <f t="shared" ref="G75:G111" si="19">($D$1+$A75*$D$3+$D$2)/($D$1+2*($D$2+$A75*$D$3))</f>
        <v>0.5074626865671642</v>
      </c>
    </row>
    <row r="76" spans="1:7">
      <c r="A76" s="2">
        <v>0.65</v>
      </c>
      <c r="B76" s="3">
        <f t="shared" si="14"/>
        <v>12.314938462560509</v>
      </c>
      <c r="C76" s="3">
        <f t="shared" si="15"/>
        <v>6.2011392258283422</v>
      </c>
      <c r="D76" s="3">
        <f t="shared" si="16"/>
        <v>6.4291222856014416</v>
      </c>
      <c r="E76" s="4">
        <f t="shared" si="17"/>
        <v>0.971830985915493</v>
      </c>
      <c r="F76" s="4">
        <f t="shared" si="18"/>
        <v>0.73758865248226946</v>
      </c>
      <c r="G76" s="4">
        <f t="shared" si="19"/>
        <v>0.50735294117647056</v>
      </c>
    </row>
    <row r="77" spans="1:7">
      <c r="A77" s="2">
        <v>0.66</v>
      </c>
      <c r="B77" s="3">
        <f t="shared" si="14"/>
        <v>12.143897650580501</v>
      </c>
      <c r="C77" s="3">
        <f t="shared" si="15"/>
        <v>6.2454330774414011</v>
      </c>
      <c r="D77" s="3">
        <f t="shared" si="16"/>
        <v>6.3359466003028713</v>
      </c>
      <c r="E77" s="4">
        <f t="shared" si="17"/>
        <v>0.97222222222222221</v>
      </c>
      <c r="F77" s="4">
        <f t="shared" si="18"/>
        <v>0.74285714285714288</v>
      </c>
      <c r="G77" s="4">
        <f t="shared" si="19"/>
        <v>0.50724637681159424</v>
      </c>
    </row>
    <row r="78" spans="1:7">
      <c r="A78" s="2">
        <v>0.67</v>
      </c>
      <c r="B78" s="3">
        <f t="shared" si="14"/>
        <v>11.977542888243784</v>
      </c>
      <c r="C78" s="3">
        <f t="shared" si="15"/>
        <v>6.2903642506604038</v>
      </c>
      <c r="D78" s="3">
        <f t="shared" si="16"/>
        <v>6.2454330774414011</v>
      </c>
      <c r="E78" s="4">
        <f t="shared" si="17"/>
        <v>0.9726027397260274</v>
      </c>
      <c r="F78" s="4">
        <f t="shared" si="18"/>
        <v>0.74820143884892087</v>
      </c>
      <c r="G78" s="4">
        <f t="shared" si="19"/>
        <v>0.50714285714285712</v>
      </c>
    </row>
    <row r="79" spans="1:7">
      <c r="A79" s="2">
        <v>0.68</v>
      </c>
      <c r="B79" s="3">
        <f t="shared" si="14"/>
        <v>11.815684200564812</v>
      </c>
      <c r="C79" s="3">
        <f t="shared" si="15"/>
        <v>6.3359466003028713</v>
      </c>
      <c r="D79" s="3">
        <f t="shared" si="16"/>
        <v>6.1574692312802544</v>
      </c>
      <c r="E79" s="4">
        <f t="shared" si="17"/>
        <v>0.97297297297297303</v>
      </c>
      <c r="F79" s="4">
        <f t="shared" si="18"/>
        <v>0.75362318840579712</v>
      </c>
      <c r="G79" s="4">
        <f t="shared" si="19"/>
        <v>0.50704225352112675</v>
      </c>
    </row>
    <row r="80" spans="1:7">
      <c r="A80" s="2">
        <v>0.69</v>
      </c>
      <c r="B80" s="3">
        <f t="shared" si="14"/>
        <v>11.65814174455728</v>
      </c>
      <c r="C80" s="3">
        <f t="shared" si="15"/>
        <v>6.3821943857065415</v>
      </c>
      <c r="D80" s="3">
        <f t="shared" si="16"/>
        <v>6.0719488252902503</v>
      </c>
      <c r="E80" s="4">
        <f t="shared" si="17"/>
        <v>0.97333333333333338</v>
      </c>
      <c r="F80" s="4">
        <f t="shared" si="18"/>
        <v>0.75912408759124084</v>
      </c>
      <c r="G80" s="4">
        <f t="shared" si="19"/>
        <v>0.50694444444444442</v>
      </c>
    </row>
    <row r="81" spans="1:7">
      <c r="A81" s="2">
        <v>0.7</v>
      </c>
      <c r="B81" s="3">
        <f t="shared" si="14"/>
        <v>11.504745142655214</v>
      </c>
      <c r="C81" s="3">
        <f t="shared" si="15"/>
        <v>6.4291222856014416</v>
      </c>
      <c r="D81" s="3">
        <f t="shared" si="16"/>
        <v>5.988771444121892</v>
      </c>
      <c r="E81" s="4">
        <f t="shared" si="17"/>
        <v>0.97368421052631582</v>
      </c>
      <c r="F81" s="4">
        <f t="shared" si="18"/>
        <v>0.76470588235294112</v>
      </c>
      <c r="G81" s="4">
        <f t="shared" si="19"/>
        <v>0.50684931506849318</v>
      </c>
    </row>
    <row r="82" spans="1:7">
      <c r="A82" s="2">
        <v>0.71</v>
      </c>
      <c r="B82" s="3">
        <f t="shared" si="14"/>
        <v>11.355332868075275</v>
      </c>
      <c r="C82" s="3">
        <f t="shared" si="15"/>
        <v>6.4767454136429343</v>
      </c>
      <c r="D82" s="3">
        <f t="shared" si="16"/>
        <v>5.907842100282406</v>
      </c>
      <c r="E82" s="4">
        <f t="shared" si="17"/>
        <v>0.97402597402597402</v>
      </c>
      <c r="F82" s="4">
        <f t="shared" si="18"/>
        <v>0.77037037037037037</v>
      </c>
      <c r="G82" s="4">
        <f t="shared" si="19"/>
        <v>0.5067567567567568</v>
      </c>
    </row>
    <row r="83" spans="1:7">
      <c r="A83" s="2">
        <v>0.72</v>
      </c>
      <c r="B83" s="3">
        <f t="shared" si="14"/>
        <v>11.209751677458925</v>
      </c>
      <c r="C83" s="3">
        <f t="shared" si="15"/>
        <v>6.5250793346402691</v>
      </c>
      <c r="D83" s="3">
        <f t="shared" si="16"/>
        <v>5.8290708722786402</v>
      </c>
      <c r="E83" s="4">
        <f t="shared" si="17"/>
        <v>0.97435897435897434</v>
      </c>
      <c r="F83" s="4">
        <f t="shared" si="18"/>
        <v>0.77611940298507465</v>
      </c>
      <c r="G83" s="4">
        <f t="shared" si="19"/>
        <v>0.50666666666666671</v>
      </c>
    </row>
    <row r="84" spans="1:7">
      <c r="A84" s="2">
        <v>0.73</v>
      </c>
      <c r="B84" s="3">
        <f t="shared" si="14"/>
        <v>11.067856086605014</v>
      </c>
      <c r="C84" s="3">
        <f t="shared" si="15"/>
        <v>6.5741400815172639</v>
      </c>
      <c r="D84" s="3">
        <f t="shared" si="16"/>
        <v>5.7523725713276068</v>
      </c>
      <c r="E84" s="4">
        <f t="shared" si="17"/>
        <v>0.97468354430379744</v>
      </c>
      <c r="F84" s="4">
        <f t="shared" si="18"/>
        <v>0.78195488721804507</v>
      </c>
      <c r="G84" s="4">
        <f t="shared" si="19"/>
        <v>0.50657894736842102</v>
      </c>
    </row>
    <row r="85" spans="1:7">
      <c r="A85" s="2">
        <v>0.74</v>
      </c>
      <c r="B85" s="3">
        <f t="shared" si="14"/>
        <v>10.929507885522453</v>
      </c>
      <c r="C85" s="3">
        <f t="shared" si="15"/>
        <v>6.6239441730439106</v>
      </c>
      <c r="D85" s="3">
        <f t="shared" si="16"/>
        <v>5.6776664340376373</v>
      </c>
      <c r="E85" s="4">
        <f t="shared" si="17"/>
        <v>0.97499999999999998</v>
      </c>
      <c r="F85" s="4">
        <f t="shared" si="18"/>
        <v>0.78787878787878785</v>
      </c>
      <c r="G85" s="4">
        <f t="shared" si="19"/>
        <v>0.50649350649350644</v>
      </c>
    </row>
    <row r="86" spans="1:7">
      <c r="A86" s="2">
        <v>0.75</v>
      </c>
      <c r="B86" s="3">
        <f t="shared" si="14"/>
        <v>10.794575689404891</v>
      </c>
      <c r="C86" s="3">
        <f t="shared" si="15"/>
        <v>6.6745086323801228</v>
      </c>
      <c r="D86" s="3">
        <f t="shared" si="16"/>
        <v>5.6048758387294626</v>
      </c>
      <c r="E86" s="4">
        <f t="shared" si="17"/>
        <v>0.97530864197530864</v>
      </c>
      <c r="F86" s="4">
        <f t="shared" si="18"/>
        <v>0.79389312977099236</v>
      </c>
      <c r="G86" s="4">
        <f t="shared" si="19"/>
        <v>0.50641025641025639</v>
      </c>
    </row>
    <row r="87" spans="1:7">
      <c r="A87" s="2">
        <v>0.76</v>
      </c>
      <c r="B87" s="3">
        <f t="shared" si="14"/>
        <v>10.662934522460928</v>
      </c>
      <c r="C87" s="3">
        <f t="shared" si="15"/>
        <v>6.7258510064753558</v>
      </c>
      <c r="D87" s="3">
        <f t="shared" si="16"/>
        <v>5.5339280433025069</v>
      </c>
      <c r="E87" s="4">
        <f t="shared" si="17"/>
        <v>0.97560975609756095</v>
      </c>
      <c r="F87" s="4">
        <f t="shared" si="18"/>
        <v>0.8</v>
      </c>
      <c r="G87" s="4">
        <f t="shared" si="19"/>
        <v>0.50632911392405067</v>
      </c>
    </row>
    <row r="88" spans="1:7">
      <c r="A88" s="2">
        <v>0.77</v>
      </c>
      <c r="B88" s="3">
        <f t="shared" si="14"/>
        <v>10.534465431828869</v>
      </c>
      <c r="C88" s="3">
        <f t="shared" si="15"/>
        <v>6.7779893863705123</v>
      </c>
      <c r="D88" s="3">
        <f t="shared" si="16"/>
        <v>5.4647539427612264</v>
      </c>
      <c r="E88" s="4">
        <f t="shared" si="17"/>
        <v>0.97590361445783136</v>
      </c>
      <c r="F88" s="4">
        <f t="shared" si="18"/>
        <v>0.80620155038759689</v>
      </c>
      <c r="G88" s="4">
        <f t="shared" si="19"/>
        <v>0.50624999999999998</v>
      </c>
    </row>
    <row r="89" spans="1:7">
      <c r="A89" s="2">
        <v>0.78</v>
      </c>
      <c r="B89" s="3">
        <f t="shared" si="14"/>
        <v>10.409055129069001</v>
      </c>
      <c r="C89" s="3">
        <f t="shared" si="15"/>
        <v>6.8309424284515323</v>
      </c>
      <c r="D89" s="3">
        <f t="shared" si="16"/>
        <v>5.3972878447024453</v>
      </c>
      <c r="E89" s="4">
        <f t="shared" si="17"/>
        <v>0.97619047619047616</v>
      </c>
      <c r="F89" s="4">
        <f t="shared" si="18"/>
        <v>0.8125</v>
      </c>
      <c r="G89" s="4">
        <f t="shared" si="19"/>
        <v>0.50617283950617287</v>
      </c>
    </row>
    <row r="90" spans="1:7">
      <c r="A90" s="2">
        <v>0.79</v>
      </c>
      <c r="B90" s="3">
        <f t="shared" si="14"/>
        <v>10.286595656962307</v>
      </c>
      <c r="C90" s="3">
        <f t="shared" si="15"/>
        <v>6.8847293767070568</v>
      </c>
      <c r="D90" s="3">
        <f t="shared" si="16"/>
        <v>5.3314672612304639</v>
      </c>
      <c r="E90" s="4">
        <f t="shared" si="17"/>
        <v>0.97647058823529409</v>
      </c>
      <c r="F90" s="4">
        <f t="shared" si="18"/>
        <v>0.81889763779527558</v>
      </c>
      <c r="G90" s="4">
        <f t="shared" si="19"/>
        <v>0.50609756097560976</v>
      </c>
    </row>
    <row r="91" spans="1:7">
      <c r="A91" s="2">
        <v>0.8</v>
      </c>
      <c r="B91" s="3">
        <f t="shared" si="14"/>
        <v>10.166984079555769</v>
      </c>
      <c r="C91" s="3">
        <f t="shared" si="15"/>
        <v>6.9393700860460008</v>
      </c>
      <c r="D91" s="3">
        <f t="shared" si="16"/>
        <v>5.2672327159144343</v>
      </c>
      <c r="E91" s="4">
        <f t="shared" si="17"/>
        <v>0.97674418604651159</v>
      </c>
      <c r="F91" s="4">
        <f t="shared" si="18"/>
        <v>0.82539682539682535</v>
      </c>
      <c r="G91" s="4">
        <f t="shared" si="19"/>
        <v>0.50602409638554213</v>
      </c>
    </row>
    <row r="92" spans="1:7">
      <c r="A92" s="2">
        <v>0.81</v>
      </c>
      <c r="B92" s="3">
        <f t="shared" si="14"/>
        <v>10.050122193583864</v>
      </c>
      <c r="C92" s="3">
        <f t="shared" si="15"/>
        <v>6.9948850467343684</v>
      </c>
      <c r="D92" s="3">
        <f t="shared" si="16"/>
        <v>5.2045275645345006</v>
      </c>
      <c r="E92" s="4">
        <f t="shared" si="17"/>
        <v>0.97701149425287359</v>
      </c>
      <c r="F92" s="4">
        <f t="shared" si="18"/>
        <v>0.83199999999999996</v>
      </c>
      <c r="G92" s="4">
        <f t="shared" si="19"/>
        <v>0.50595238095238093</v>
      </c>
    </row>
    <row r="93" spans="1:7">
      <c r="A93" s="2">
        <v>0.82</v>
      </c>
      <c r="B93" s="3">
        <f t="shared" si="14"/>
        <v>9.9359162595658646</v>
      </c>
      <c r="C93" s="3">
        <f t="shared" si="15"/>
        <v>7.0512954100144851</v>
      </c>
      <c r="D93" s="3">
        <f t="shared" si="16"/>
        <v>5.1432978284811535</v>
      </c>
      <c r="E93" s="4">
        <f t="shared" si="17"/>
        <v>0.97727272727272729</v>
      </c>
      <c r="F93" s="4">
        <f t="shared" si="18"/>
        <v>0.83870967741935487</v>
      </c>
      <c r="G93" s="4">
        <f t="shared" si="19"/>
        <v>0.50588235294117645</v>
      </c>
    </row>
    <row r="94" spans="1:7">
      <c r="A94" s="2">
        <v>0.83</v>
      </c>
      <c r="B94" s="3">
        <f t="shared" si="14"/>
        <v>9.8242767510314177</v>
      </c>
      <c r="C94" s="3">
        <f t="shared" si="15"/>
        <v>7.1086230149739524</v>
      </c>
      <c r="D94" s="3">
        <f t="shared" si="16"/>
        <v>5.0834920397778847</v>
      </c>
      <c r="E94" s="4">
        <f t="shared" si="17"/>
        <v>0.97752808988764039</v>
      </c>
      <c r="F94" s="4">
        <f t="shared" si="18"/>
        <v>0.84552845528455289</v>
      </c>
      <c r="G94" s="4">
        <f t="shared" si="19"/>
        <v>0.5058139534883721</v>
      </c>
    </row>
    <row r="95" spans="1:7">
      <c r="A95" s="2">
        <v>0.84</v>
      </c>
      <c r="B95" s="3">
        <f t="shared" si="14"/>
        <v>9.7151181204644015</v>
      </c>
      <c r="C95" s="3">
        <f t="shared" si="15"/>
        <v>7.1668904167360328</v>
      </c>
      <c r="D95" s="3">
        <f t="shared" si="16"/>
        <v>5.0250610967919318</v>
      </c>
      <c r="E95" s="4">
        <f t="shared" si="17"/>
        <v>0.97777777777777775</v>
      </c>
      <c r="F95" s="4">
        <f t="shared" si="18"/>
        <v>0.85245901639344257</v>
      </c>
      <c r="G95" s="4">
        <f t="shared" si="19"/>
        <v>0.50574712643678166</v>
      </c>
    </row>
    <row r="96" spans="1:7">
      <c r="A96" s="2">
        <v>0.85</v>
      </c>
      <c r="B96" s="3">
        <f t="shared" si="14"/>
        <v>9.608358580679079</v>
      </c>
      <c r="C96" s="3">
        <f t="shared" si="15"/>
        <v>7.2261209160479023</v>
      </c>
      <c r="D96" s="3">
        <f t="shared" si="16"/>
        <v>4.9679581297829323</v>
      </c>
      <c r="E96" s="4">
        <f t="shared" si="17"/>
        <v>0.97802197802197799</v>
      </c>
      <c r="F96" s="4">
        <f t="shared" si="18"/>
        <v>0.85950413223140498</v>
      </c>
      <c r="G96" s="4">
        <f t="shared" si="19"/>
        <v>0.50568181818181823</v>
      </c>
    </row>
    <row r="97" spans="1:7">
      <c r="A97" s="2">
        <v>0.86</v>
      </c>
      <c r="B97" s="3">
        <f t="shared" si="14"/>
        <v>9.5039199004543065</v>
      </c>
      <c r="C97" s="3">
        <f t="shared" si="15"/>
        <v>7.2863385903483007</v>
      </c>
      <c r="D97" s="3">
        <f t="shared" si="16"/>
        <v>4.9121383755157089</v>
      </c>
      <c r="E97" s="4">
        <f t="shared" si="17"/>
        <v>0.97826086956521741</v>
      </c>
      <c r="F97" s="4">
        <f t="shared" si="18"/>
        <v>0.8666666666666667</v>
      </c>
      <c r="G97" s="4">
        <f t="shared" si="19"/>
        <v>0.5056179775280899</v>
      </c>
    </row>
    <row r="98" spans="1:7">
      <c r="A98" s="2">
        <v>0.87</v>
      </c>
      <c r="B98" s="3">
        <f t="shared" si="14"/>
        <v>9.4017272133526468</v>
      </c>
      <c r="C98" s="3">
        <f t="shared" si="15"/>
        <v>7.3475683264016487</v>
      </c>
      <c r="D98" s="3">
        <f t="shared" si="16"/>
        <v>4.8575590602322007</v>
      </c>
      <c r="E98" s="4">
        <f t="shared" si="17"/>
        <v>0.978494623655914</v>
      </c>
      <c r="F98" s="4">
        <f t="shared" si="18"/>
        <v>0.87394957983193278</v>
      </c>
      <c r="G98" s="4">
        <f t="shared" si="19"/>
        <v>0.50555555555555554</v>
      </c>
    </row>
    <row r="99" spans="1:7">
      <c r="A99" s="2">
        <v>0.88</v>
      </c>
      <c r="B99" s="3">
        <f t="shared" si="14"/>
        <v>9.3017088387425115</v>
      </c>
      <c r="C99" s="3">
        <f t="shared" si="15"/>
        <v>7.4098358545914929</v>
      </c>
      <c r="D99" s="3">
        <f t="shared" si="16"/>
        <v>4.8041792903395395</v>
      </c>
      <c r="E99" s="4">
        <f t="shared" si="17"/>
        <v>0.97872340425531912</v>
      </c>
      <c r="F99" s="4">
        <f t="shared" si="18"/>
        <v>0.88135593220338981</v>
      </c>
      <c r="G99" s="4">
        <f t="shared" si="19"/>
        <v>0.50549450549450547</v>
      </c>
    </row>
    <row r="100" spans="1:7">
      <c r="A100" s="2">
        <v>0.89</v>
      </c>
      <c r="B100" s="3">
        <f t="shared" si="14"/>
        <v>9.2037961141241702</v>
      </c>
      <c r="C100" s="3">
        <f t="shared" si="15"/>
        <v>7.4731677849726159</v>
      </c>
      <c r="D100" s="3">
        <f t="shared" si="16"/>
        <v>4.7519599502271532</v>
      </c>
      <c r="E100" s="4">
        <f t="shared" si="17"/>
        <v>0.97894736842105268</v>
      </c>
      <c r="F100" s="4">
        <f t="shared" si="18"/>
        <v>0.88888888888888884</v>
      </c>
      <c r="G100" s="4">
        <f t="shared" si="19"/>
        <v>0.50543478260869568</v>
      </c>
    </row>
    <row r="101" spans="1:7">
      <c r="A101" s="2">
        <v>0.9</v>
      </c>
      <c r="B101" s="3">
        <f t="shared" si="14"/>
        <v>9.1079232379353758</v>
      </c>
      <c r="C101" s="3">
        <f t="shared" si="15"/>
        <v>7.5375916451878986</v>
      </c>
      <c r="D101" s="3">
        <f t="shared" si="16"/>
        <v>4.7008636066763234</v>
      </c>
      <c r="E101" s="4">
        <f t="shared" si="17"/>
        <v>0.97916666666666663</v>
      </c>
      <c r="F101" s="4">
        <f t="shared" si="18"/>
        <v>0.89655172413793105</v>
      </c>
      <c r="G101" s="4">
        <f t="shared" si="19"/>
        <v>0.5053763440860215</v>
      </c>
    </row>
    <row r="102" spans="1:7">
      <c r="A102" s="2">
        <v>0.91</v>
      </c>
      <c r="B102" s="3">
        <f t="shared" si="14"/>
        <v>9.0140271220803729</v>
      </c>
      <c r="C102" s="3">
        <f t="shared" si="15"/>
        <v>7.6031359203634441</v>
      </c>
      <c r="D102" s="3">
        <f t="shared" si="16"/>
        <v>4.6508544193712558</v>
      </c>
      <c r="E102" s="4">
        <f t="shared" si="17"/>
        <v>0.97938144329896903</v>
      </c>
      <c r="F102" s="4">
        <f t="shared" si="18"/>
        <v>0.90434782608695652</v>
      </c>
      <c r="G102" s="4">
        <f t="shared" si="19"/>
        <v>0.50531914893617025</v>
      </c>
    </row>
    <row r="103" spans="1:7">
      <c r="A103" s="2">
        <v>0.92</v>
      </c>
      <c r="B103" s="3">
        <f t="shared" si="14"/>
        <v>8.9220472534877153</v>
      </c>
      <c r="C103" s="3">
        <f t="shared" si="15"/>
        <v>7.6698300951034746</v>
      </c>
      <c r="D103" s="3">
        <f t="shared" si="16"/>
        <v>4.6018980570620851</v>
      </c>
      <c r="E103" s="4">
        <f t="shared" si="17"/>
        <v>0.97959183673469385</v>
      </c>
      <c r="F103" s="4">
        <f t="shared" si="18"/>
        <v>0.91228070175438591</v>
      </c>
      <c r="G103" s="4">
        <f t="shared" si="19"/>
        <v>0.50526315789473686</v>
      </c>
    </row>
    <row r="104" spans="1:7">
      <c r="A104" s="2">
        <v>0.93</v>
      </c>
      <c r="B104" s="3">
        <f t="shared" si="14"/>
        <v>8.8319255640585475</v>
      </c>
      <c r="C104" s="3">
        <f t="shared" si="15"/>
        <v>7.7377046977150101</v>
      </c>
      <c r="D104" s="3">
        <f t="shared" si="16"/>
        <v>4.5539616189676879</v>
      </c>
      <c r="E104" s="4">
        <f t="shared" si="17"/>
        <v>0.97979797979797978</v>
      </c>
      <c r="F104" s="4">
        <f t="shared" si="18"/>
        <v>0.92035398230088494</v>
      </c>
      <c r="G104" s="4">
        <f t="shared" si="19"/>
        <v>0.50520833333333337</v>
      </c>
    </row>
    <row r="105" spans="1:7">
      <c r="A105" s="2">
        <v>0.94</v>
      </c>
      <c r="B105" s="3">
        <f t="shared" si="14"/>
        <v>8.7436063084179612</v>
      </c>
      <c r="C105" s="3">
        <f t="shared" si="15"/>
        <v>7.8067913468017514</v>
      </c>
      <c r="D105" s="3">
        <f t="shared" si="16"/>
        <v>4.5070135610401865</v>
      </c>
      <c r="E105" s="4">
        <f t="shared" si="17"/>
        <v>0.98</v>
      </c>
      <c r="F105" s="4">
        <f t="shared" si="18"/>
        <v>0.92857142857142849</v>
      </c>
      <c r="G105" s="4">
        <f t="shared" si="19"/>
        <v>0.50515463917525771</v>
      </c>
    </row>
    <row r="106" spans="1:7">
      <c r="A106" s="2">
        <v>0.95</v>
      </c>
      <c r="B106" s="3">
        <f t="shared" si="14"/>
        <v>8.6570359489286748</v>
      </c>
      <c r="C106" s="3">
        <f t="shared" si="15"/>
        <v>7.877122800376541</v>
      </c>
      <c r="D106" s="3">
        <f t="shared" si="16"/>
        <v>4.4610236267438577</v>
      </c>
      <c r="E106" s="4">
        <f t="shared" si="17"/>
        <v>0.98019801980198018</v>
      </c>
      <c r="F106" s="4">
        <f t="shared" si="18"/>
        <v>0.9369369369369368</v>
      </c>
      <c r="G106" s="4">
        <f t="shared" si="19"/>
        <v>0.50510204081632648</v>
      </c>
    </row>
    <row r="107" spans="1:7">
      <c r="A107" s="2">
        <v>0.96</v>
      </c>
      <c r="B107" s="3">
        <f t="shared" si="14"/>
        <v>8.5721630474685906</v>
      </c>
      <c r="C107" s="3">
        <f t="shared" si="15"/>
        <v>7.9487330076526925</v>
      </c>
      <c r="D107" s="3">
        <f t="shared" si="16"/>
        <v>4.4159627820292737</v>
      </c>
      <c r="E107" s="4">
        <f t="shared" si="17"/>
        <v>0.98039215686274506</v>
      </c>
      <c r="F107" s="4">
        <f t="shared" si="18"/>
        <v>0.94545454545454544</v>
      </c>
      <c r="G107" s="4">
        <f t="shared" si="19"/>
        <v>0.50505050505050508</v>
      </c>
    </row>
    <row r="108" spans="1:7">
      <c r="A108" s="2">
        <v>0.97</v>
      </c>
      <c r="B108" s="3">
        <f t="shared" si="14"/>
        <v>8.488938163512584</v>
      </c>
      <c r="C108" s="3">
        <f t="shared" si="15"/>
        <v>8.0216571636862017</v>
      </c>
      <c r="D108" s="3">
        <f t="shared" si="16"/>
        <v>4.3718031542089806</v>
      </c>
      <c r="E108" s="4">
        <f t="shared" si="17"/>
        <v>0.98058252427184467</v>
      </c>
      <c r="F108" s="4">
        <f t="shared" si="18"/>
        <v>0.95412844036697253</v>
      </c>
      <c r="G108" s="4">
        <f t="shared" si="19"/>
        <v>0.505</v>
      </c>
    </row>
    <row r="109" spans="1:7">
      <c r="A109" s="2">
        <v>0.98</v>
      </c>
      <c r="B109" s="3">
        <f t="shared" si="14"/>
        <v>8.4073137580941939</v>
      </c>
      <c r="C109" s="3">
        <f t="shared" si="15"/>
        <v>8.095931767053667</v>
      </c>
      <c r="D109" s="3">
        <f t="shared" si="16"/>
        <v>4.3285179744643374</v>
      </c>
      <c r="E109" s="4">
        <f t="shared" si="17"/>
        <v>0.98076923076923073</v>
      </c>
      <c r="F109" s="4">
        <f t="shared" si="18"/>
        <v>0.96296296296296291</v>
      </c>
      <c r="G109" s="4">
        <f t="shared" si="19"/>
        <v>0.50495049504950495</v>
      </c>
    </row>
    <row r="110" spans="1:7">
      <c r="A110" s="2">
        <v>0.99</v>
      </c>
      <c r="B110" s="3">
        <f t="shared" si="14"/>
        <v>8.3272441032552003</v>
      </c>
      <c r="C110" s="3">
        <f t="shared" si="15"/>
        <v>8.1715946807644499</v>
      </c>
      <c r="D110" s="3">
        <f t="shared" si="16"/>
        <v>4.2860815237342953</v>
      </c>
      <c r="E110" s="4">
        <f t="shared" si="17"/>
        <v>0.98095238095238091</v>
      </c>
      <c r="F110" s="4">
        <f t="shared" si="18"/>
        <v>0.9719626168224299</v>
      </c>
      <c r="G110" s="4">
        <f t="shared" si="19"/>
        <v>0.50490196078431371</v>
      </c>
    </row>
    <row r="111" spans="1:7">
      <c r="A111" s="2">
        <v>1</v>
      </c>
      <c r="B111" s="3">
        <f t="shared" si="14"/>
        <v>8.248685196620718</v>
      </c>
      <c r="C111" s="3">
        <f t="shared" si="15"/>
        <v>8.248685196620718</v>
      </c>
      <c r="D111" s="3">
        <f t="shared" si="16"/>
        <v>4.244469081756292</v>
      </c>
      <c r="E111" s="4">
        <f t="shared" si="17"/>
        <v>0.98113207547169812</v>
      </c>
      <c r="F111" s="4">
        <f t="shared" si="18"/>
        <v>0.98113207547169812</v>
      </c>
      <c r="G111" s="4">
        <f t="shared" si="19"/>
        <v>0.50485436893203883</v>
      </c>
    </row>
  </sheetData>
  <mergeCells count="6">
    <mergeCell ref="H1:O1"/>
    <mergeCell ref="A6:G6"/>
    <mergeCell ref="C5:G5"/>
    <mergeCell ref="L32:O32"/>
    <mergeCell ref="L33:O33"/>
    <mergeCell ref="L34:O3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2023-01-26T02:04:59Z</dcterms:created>
  <dcterms:modified xsi:type="dcterms:W3CDTF">2023-01-27T22:47:29Z</dcterms:modified>
  <cp:category/>
  <cp:contentStatus/>
</cp:coreProperties>
</file>